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chool Funding Team\SFT\Formula Funding\2023-24\Other\Consultations 2023-24\Schools Block 2023-24\"/>
    </mc:Choice>
  </mc:AlternateContent>
  <bookViews>
    <workbookView xWindow="480" yWindow="80" windowWidth="18200" windowHeight="8510"/>
  </bookViews>
  <sheets>
    <sheet name="Appendix 1a" sheetId="1" r:id="rId1"/>
    <sheet name="Deprivation" sheetId="5" state="veryHidden" r:id="rId2"/>
    <sheet name="P, S &amp; AT gains Oct 21 Pupils" sheetId="2" state="veryHidden" r:id="rId3"/>
    <sheet name="P, S &amp; AT gains Oct 22 Est Pupi" sheetId="4" state="veryHidden" r:id="rId4"/>
  </sheets>
  <definedNames>
    <definedName name="_xlnm._FilterDatabase" localSheetId="1" hidden="1">Deprivation!$B$1:$F$1</definedName>
    <definedName name="_xlnm.Print_Area" localSheetId="0">'Appendix 1a'!$A$1:$AB$222</definedName>
    <definedName name="_xlnm.Print_Titles" localSheetId="0">'Appendix 1a'!$3:$5</definedName>
  </definedNames>
  <calcPr calcId="162913"/>
</workbook>
</file>

<file path=xl/calcChain.xml><?xml version="1.0" encoding="utf-8"?>
<calcChain xmlns="http://schemas.openxmlformats.org/spreadsheetml/2006/main">
  <c r="Q183" i="1" l="1"/>
  <c r="Q173" i="1"/>
  <c r="F183" i="1" l="1"/>
  <c r="F173" i="1"/>
  <c r="D128" i="5" l="1"/>
  <c r="D6" i="5"/>
  <c r="D14" i="5"/>
  <c r="D102" i="5"/>
  <c r="D11" i="5"/>
  <c r="D56" i="5"/>
  <c r="D105" i="5"/>
  <c r="D75" i="5"/>
  <c r="D116" i="5"/>
  <c r="D46" i="5"/>
  <c r="D45" i="5"/>
  <c r="D10" i="5"/>
  <c r="D29" i="5"/>
  <c r="D137" i="5"/>
  <c r="D83" i="5"/>
  <c r="D3" i="5"/>
  <c r="D7" i="5"/>
  <c r="D96" i="5"/>
  <c r="D104" i="5"/>
  <c r="D156" i="5"/>
  <c r="D138" i="5"/>
  <c r="D148" i="5"/>
  <c r="D107" i="5"/>
  <c r="D48" i="5"/>
  <c r="D63" i="5"/>
  <c r="D35" i="5"/>
  <c r="D27" i="5"/>
  <c r="D111" i="5"/>
  <c r="D28" i="5"/>
  <c r="D88" i="5"/>
  <c r="D115" i="5"/>
  <c r="D61" i="5"/>
  <c r="D36" i="5"/>
  <c r="D12" i="5"/>
  <c r="D22" i="5"/>
  <c r="D90" i="5"/>
  <c r="D5" i="5"/>
  <c r="D133" i="5"/>
  <c r="D152" i="5"/>
  <c r="D58" i="5"/>
  <c r="D149" i="5"/>
  <c r="D92" i="5"/>
  <c r="D23" i="5"/>
  <c r="D91" i="5"/>
  <c r="D112" i="5"/>
  <c r="D132" i="5"/>
  <c r="D108" i="5"/>
  <c r="D103" i="5"/>
  <c r="D97" i="5"/>
  <c r="D18" i="5"/>
  <c r="D32" i="5"/>
  <c r="D59" i="5"/>
  <c r="D144" i="5"/>
  <c r="D54" i="5"/>
  <c r="D78" i="5"/>
  <c r="D154" i="5"/>
  <c r="D126" i="5"/>
  <c r="D84" i="5"/>
  <c r="D118" i="5"/>
  <c r="D140" i="5"/>
  <c r="D55" i="5"/>
  <c r="D15" i="5"/>
  <c r="D143" i="5"/>
  <c r="D47" i="5"/>
  <c r="D9" i="5"/>
  <c r="D85" i="5"/>
  <c r="D66" i="5"/>
  <c r="D155" i="5"/>
  <c r="D82" i="5"/>
  <c r="D77" i="5"/>
  <c r="D31" i="5"/>
  <c r="D139" i="5"/>
  <c r="D87" i="5"/>
  <c r="D106" i="5"/>
  <c r="D93" i="5"/>
  <c r="D40" i="5"/>
  <c r="D50" i="5"/>
  <c r="D127" i="5"/>
  <c r="D71" i="5"/>
  <c r="D86" i="5"/>
  <c r="D4" i="5"/>
  <c r="D153" i="5"/>
  <c r="D101" i="5"/>
  <c r="D25" i="5"/>
  <c r="D95" i="5"/>
  <c r="D120" i="5"/>
  <c r="D16" i="5"/>
  <c r="D43" i="5"/>
  <c r="D94" i="5"/>
  <c r="D39" i="5"/>
  <c r="D20" i="5"/>
  <c r="D134" i="5"/>
  <c r="D125" i="5"/>
  <c r="D72" i="5"/>
  <c r="D99" i="5"/>
  <c r="D157" i="5"/>
  <c r="D73" i="5"/>
  <c r="D60" i="5"/>
  <c r="D146" i="5"/>
  <c r="D30" i="5"/>
  <c r="D24" i="5"/>
  <c r="D76" i="5"/>
  <c r="D34" i="5"/>
  <c r="D80" i="5"/>
  <c r="D142" i="5"/>
  <c r="D38" i="5"/>
  <c r="D147" i="5"/>
  <c r="D44" i="5"/>
  <c r="D41" i="5"/>
  <c r="D62" i="5"/>
  <c r="D124" i="5"/>
  <c r="D123" i="5"/>
  <c r="D51" i="5"/>
  <c r="D19" i="5"/>
  <c r="D141" i="5"/>
  <c r="D49" i="5"/>
  <c r="D74" i="5"/>
  <c r="D17" i="5"/>
  <c r="D130" i="5"/>
  <c r="D70" i="5"/>
  <c r="D69" i="5"/>
  <c r="D100" i="5"/>
  <c r="D79" i="5"/>
  <c r="D117" i="5"/>
  <c r="D129" i="5"/>
  <c r="D65" i="5"/>
  <c r="D98" i="5"/>
  <c r="D121" i="5"/>
  <c r="D33" i="5"/>
  <c r="D131" i="5"/>
  <c r="D52" i="5"/>
  <c r="D13" i="5"/>
  <c r="D37" i="5"/>
  <c r="D42" i="5"/>
  <c r="D119" i="5"/>
  <c r="D26" i="5"/>
  <c r="D150" i="5"/>
  <c r="D109" i="5"/>
  <c r="D8" i="5"/>
  <c r="D113" i="5"/>
  <c r="D68" i="5"/>
  <c r="D135" i="5"/>
  <c r="D89" i="5"/>
  <c r="D57" i="5"/>
  <c r="D81" i="5"/>
  <c r="D114" i="5"/>
  <c r="D136" i="5"/>
  <c r="D122" i="5"/>
  <c r="D110" i="5"/>
  <c r="D21" i="5"/>
  <c r="D67" i="5"/>
  <c r="D145" i="5"/>
  <c r="D151" i="5"/>
  <c r="D64" i="5"/>
  <c r="D53" i="5"/>
  <c r="D2" i="5"/>
  <c r="I207" i="2" l="1"/>
  <c r="I208" i="2"/>
  <c r="I209" i="2"/>
  <c r="I210" i="2"/>
  <c r="I211" i="2"/>
  <c r="I212" i="2"/>
  <c r="I213" i="2"/>
  <c r="I214" i="2"/>
  <c r="I215" i="2"/>
  <c r="I206" i="2"/>
  <c r="I194" i="2"/>
  <c r="I195" i="2"/>
  <c r="I196" i="2"/>
  <c r="I197" i="2"/>
  <c r="I198" i="2"/>
  <c r="I199" i="2"/>
  <c r="I200" i="2"/>
  <c r="I201" i="2"/>
  <c r="I202" i="2"/>
  <c r="I193" i="2"/>
  <c r="I182" i="2"/>
  <c r="I183" i="2"/>
  <c r="I184" i="2"/>
  <c r="I185" i="2"/>
  <c r="I186" i="2"/>
  <c r="I187" i="2"/>
  <c r="I188" i="2"/>
  <c r="I189" i="2"/>
  <c r="I190" i="2"/>
  <c r="I181"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83" i="2"/>
  <c r="L195" i="4" l="1"/>
  <c r="L196" i="4"/>
  <c r="L197" i="4"/>
  <c r="L198" i="4"/>
  <c r="L199" i="4"/>
  <c r="L200" i="4"/>
  <c r="L201" i="4"/>
  <c r="L202" i="4"/>
  <c r="L203" i="4"/>
  <c r="L194" i="4"/>
  <c r="L170" i="4"/>
  <c r="L171" i="4"/>
  <c r="L172" i="4"/>
  <c r="L173" i="4"/>
  <c r="L174" i="4"/>
  <c r="L175" i="4"/>
  <c r="L176" i="4"/>
  <c r="L177" i="4"/>
  <c r="L178" i="4"/>
  <c r="L169" i="4"/>
  <c r="L190" i="4"/>
  <c r="L181" i="4"/>
  <c r="L182" i="4"/>
  <c r="L183" i="4"/>
  <c r="L184" i="4"/>
  <c r="L185" i="4"/>
  <c r="L186" i="4"/>
  <c r="L187" i="4"/>
  <c r="L188" i="4"/>
  <c r="L189" i="4"/>
  <c r="H53" i="5" l="1"/>
  <c r="H64" i="5"/>
  <c r="H151" i="5"/>
  <c r="H145" i="5"/>
  <c r="H67" i="5"/>
  <c r="H21" i="5"/>
  <c r="H110" i="5"/>
  <c r="H122" i="5"/>
  <c r="H136" i="5"/>
  <c r="H114" i="5"/>
  <c r="H81" i="5"/>
  <c r="H57" i="5"/>
  <c r="H89" i="5"/>
  <c r="H135" i="5"/>
  <c r="H68" i="5"/>
  <c r="H113" i="5"/>
  <c r="H8" i="5"/>
  <c r="H26" i="5"/>
  <c r="H119" i="5"/>
  <c r="H42" i="5"/>
  <c r="H37" i="5"/>
  <c r="H13" i="5"/>
  <c r="H52" i="5"/>
  <c r="H131" i="5"/>
  <c r="H33" i="5"/>
  <c r="H121" i="5"/>
  <c r="H98" i="5"/>
  <c r="H65" i="5"/>
  <c r="H129" i="5"/>
  <c r="H117" i="5"/>
  <c r="H79" i="5"/>
  <c r="H100" i="5"/>
  <c r="H69" i="5"/>
  <c r="H70" i="5"/>
  <c r="H130" i="5"/>
  <c r="H17" i="5"/>
  <c r="H74" i="5"/>
  <c r="H49" i="5"/>
  <c r="H141" i="5"/>
  <c r="H19" i="5"/>
  <c r="H51" i="5"/>
  <c r="H123" i="5"/>
  <c r="H124" i="5"/>
  <c r="H62" i="5"/>
  <c r="H41" i="5"/>
  <c r="H44" i="5"/>
  <c r="H147" i="5"/>
  <c r="H38" i="5"/>
  <c r="H142" i="5"/>
  <c r="H80" i="5"/>
  <c r="H34" i="5"/>
  <c r="H76" i="5"/>
  <c r="H24" i="5"/>
  <c r="H30" i="5"/>
  <c r="H146" i="5"/>
  <c r="H60" i="5"/>
  <c r="H73" i="5"/>
  <c r="H157" i="5"/>
  <c r="H99" i="5"/>
  <c r="H109" i="5"/>
  <c r="H72" i="5"/>
  <c r="H125" i="5"/>
  <c r="H134" i="5"/>
  <c r="H150" i="5"/>
  <c r="H20" i="5"/>
  <c r="H39" i="5"/>
  <c r="H94" i="5"/>
  <c r="H43" i="5"/>
  <c r="H16" i="5"/>
  <c r="H120" i="5"/>
  <c r="H95" i="5"/>
  <c r="H46" i="5"/>
  <c r="H25" i="5"/>
  <c r="H101" i="5"/>
  <c r="H153" i="5"/>
  <c r="H4" i="5"/>
  <c r="H86" i="5"/>
  <c r="H71" i="5"/>
  <c r="H127" i="5"/>
  <c r="H50" i="5"/>
  <c r="H40" i="5"/>
  <c r="H93" i="5"/>
  <c r="H104" i="5"/>
  <c r="H106" i="5"/>
  <c r="H87" i="5"/>
  <c r="H139" i="5"/>
  <c r="H31" i="5"/>
  <c r="H77" i="5"/>
  <c r="H82" i="5"/>
  <c r="H155" i="5"/>
  <c r="H66" i="5"/>
  <c r="H85" i="5"/>
  <c r="H9" i="5"/>
  <c r="H47" i="5"/>
  <c r="H143" i="5"/>
  <c r="H15" i="5"/>
  <c r="H55" i="5"/>
  <c r="H140" i="5"/>
  <c r="H118" i="5"/>
  <c r="H84" i="5"/>
  <c r="H126" i="5"/>
  <c r="H154" i="5"/>
  <c r="H78" i="5"/>
  <c r="H54" i="5"/>
  <c r="H144" i="5"/>
  <c r="H59" i="5"/>
  <c r="H32" i="5"/>
  <c r="H18" i="5"/>
  <c r="H97" i="5"/>
  <c r="H103" i="5"/>
  <c r="H108" i="5"/>
  <c r="H132" i="5"/>
  <c r="H112" i="5"/>
  <c r="H91" i="5"/>
  <c r="H23" i="5"/>
  <c r="H92" i="5"/>
  <c r="H149" i="5"/>
  <c r="H58" i="5"/>
  <c r="H152" i="5"/>
  <c r="H133" i="5"/>
  <c r="H5" i="5"/>
  <c r="H90" i="5"/>
  <c r="H22" i="5"/>
  <c r="H12" i="5"/>
  <c r="H36" i="5"/>
  <c r="H61" i="5"/>
  <c r="H115" i="5"/>
  <c r="H88" i="5"/>
  <c r="H28" i="5"/>
  <c r="H111" i="5"/>
  <c r="H27" i="5"/>
  <c r="H35" i="5"/>
  <c r="H63" i="5"/>
  <c r="H48" i="5"/>
  <c r="H107" i="5"/>
  <c r="H148" i="5"/>
  <c r="H138" i="5"/>
  <c r="H156" i="5"/>
  <c r="H96" i="5"/>
  <c r="H7" i="5"/>
  <c r="H3" i="5"/>
  <c r="H83" i="5"/>
  <c r="H137" i="5"/>
  <c r="H29" i="5"/>
  <c r="H10" i="5"/>
  <c r="H45" i="5"/>
  <c r="H116" i="5"/>
  <c r="H75" i="5"/>
  <c r="H105" i="5"/>
  <c r="H56" i="5"/>
  <c r="H11" i="5"/>
  <c r="H102" i="5"/>
  <c r="H14" i="5"/>
  <c r="H6" i="5"/>
  <c r="H128" i="5"/>
  <c r="H2" i="5" l="1"/>
  <c r="H6" i="1" l="1"/>
  <c r="I6" i="1" s="1"/>
  <c r="Q4" i="1"/>
  <c r="H196" i="1"/>
  <c r="I196" i="1" s="1"/>
  <c r="H195" i="1"/>
  <c r="I195" i="1" s="1"/>
  <c r="H194" i="1"/>
  <c r="I194"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H154" i="1"/>
  <c r="I154" i="1" s="1"/>
  <c r="H153" i="1"/>
  <c r="I153" i="1" s="1"/>
  <c r="H152" i="1"/>
  <c r="I152" i="1" s="1"/>
  <c r="H151" i="1"/>
  <c r="H150" i="1"/>
  <c r="I150" i="1" s="1"/>
  <c r="H149" i="1"/>
  <c r="I149" i="1" s="1"/>
  <c r="H148" i="1"/>
  <c r="I148" i="1" s="1"/>
  <c r="H147" i="1"/>
  <c r="I147" i="1" s="1"/>
  <c r="H146" i="1"/>
  <c r="I146" i="1" s="1"/>
  <c r="H145" i="1"/>
  <c r="I145" i="1" s="1"/>
  <c r="H144" i="1"/>
  <c r="I144" i="1" s="1"/>
  <c r="H143" i="1"/>
  <c r="H142" i="1"/>
  <c r="I142" i="1" s="1"/>
  <c r="H141" i="1"/>
  <c r="I141" i="1" s="1"/>
  <c r="H140" i="1"/>
  <c r="I140" i="1" s="1"/>
  <c r="H139" i="1"/>
  <c r="I139" i="1" s="1"/>
  <c r="H138" i="1"/>
  <c r="I138" i="1" s="1"/>
  <c r="H137" i="1"/>
  <c r="I137" i="1" s="1"/>
  <c r="H136" i="1"/>
  <c r="I136" i="1" s="1"/>
  <c r="H135" i="1"/>
  <c r="H134" i="1"/>
  <c r="I134" i="1" s="1"/>
  <c r="H133" i="1"/>
  <c r="I133" i="1" s="1"/>
  <c r="H132" i="1"/>
  <c r="I132" i="1" s="1"/>
  <c r="H131" i="1"/>
  <c r="I131" i="1" s="1"/>
  <c r="H130" i="1"/>
  <c r="I130" i="1" s="1"/>
  <c r="H129" i="1"/>
  <c r="I129" i="1" s="1"/>
  <c r="H128" i="1"/>
  <c r="I128" i="1" s="1"/>
  <c r="H127" i="1"/>
  <c r="I127" i="1" s="1"/>
  <c r="H126" i="1"/>
  <c r="I126" i="1" s="1"/>
  <c r="H125" i="1"/>
  <c r="I125" i="1" s="1"/>
  <c r="H124" i="1"/>
  <c r="I124" i="1" s="1"/>
  <c r="H123" i="1"/>
  <c r="H122" i="1"/>
  <c r="I122" i="1" s="1"/>
  <c r="H121" i="1"/>
  <c r="I121" i="1" s="1"/>
  <c r="H120" i="1"/>
  <c r="I120" i="1" s="1"/>
  <c r="H119" i="1"/>
  <c r="H118" i="1"/>
  <c r="I118" i="1" s="1"/>
  <c r="H117" i="1"/>
  <c r="I117" i="1" s="1"/>
  <c r="H116" i="1"/>
  <c r="I116" i="1" s="1"/>
  <c r="H115" i="1"/>
  <c r="I115" i="1" s="1"/>
  <c r="H114" i="1"/>
  <c r="I114" i="1" s="1"/>
  <c r="H113" i="1"/>
  <c r="I113" i="1" s="1"/>
  <c r="H112" i="1"/>
  <c r="I112" i="1" s="1"/>
  <c r="H111" i="1"/>
  <c r="H110" i="1"/>
  <c r="I110" i="1" s="1"/>
  <c r="H109" i="1"/>
  <c r="I109" i="1" s="1"/>
  <c r="H108" i="1"/>
  <c r="I108" i="1" s="1"/>
  <c r="H107" i="1"/>
  <c r="I107" i="1" s="1"/>
  <c r="H106" i="1"/>
  <c r="I106" i="1" s="1"/>
  <c r="H105" i="1"/>
  <c r="I105" i="1" s="1"/>
  <c r="H104" i="1"/>
  <c r="I104" i="1" s="1"/>
  <c r="H103" i="1"/>
  <c r="H102" i="1"/>
  <c r="I102" i="1" s="1"/>
  <c r="H101" i="1"/>
  <c r="I101" i="1" s="1"/>
  <c r="H100" i="1"/>
  <c r="I100" i="1" s="1"/>
  <c r="H99" i="1"/>
  <c r="I99" i="1" s="1"/>
  <c r="H98" i="1"/>
  <c r="I98" i="1" s="1"/>
  <c r="H97" i="1"/>
  <c r="I97" i="1" s="1"/>
  <c r="H96" i="1"/>
  <c r="I96" i="1" s="1"/>
  <c r="H95" i="1"/>
  <c r="H94" i="1"/>
  <c r="I94" i="1" s="1"/>
  <c r="H93" i="1"/>
  <c r="I93" i="1" s="1"/>
  <c r="H92" i="1"/>
  <c r="I92" i="1" s="1"/>
  <c r="H91" i="1"/>
  <c r="H90" i="1"/>
  <c r="I90" i="1" s="1"/>
  <c r="H89" i="1"/>
  <c r="I89" i="1" s="1"/>
  <c r="H88" i="1"/>
  <c r="I88" i="1" s="1"/>
  <c r="H87" i="1"/>
  <c r="I87" i="1" s="1"/>
  <c r="H86" i="1"/>
  <c r="I86" i="1" s="1"/>
  <c r="H85" i="1"/>
  <c r="I85" i="1" s="1"/>
  <c r="H84" i="1"/>
  <c r="I84" i="1" s="1"/>
  <c r="H83" i="1"/>
  <c r="I83" i="1" s="1"/>
  <c r="H82" i="1"/>
  <c r="I82" i="1" s="1"/>
  <c r="H81" i="1"/>
  <c r="I81" i="1" s="1"/>
  <c r="H80" i="1"/>
  <c r="I80" i="1" s="1"/>
  <c r="H79" i="1"/>
  <c r="H78" i="1"/>
  <c r="I78" i="1" s="1"/>
  <c r="H77" i="1"/>
  <c r="I77" i="1" s="1"/>
  <c r="H76" i="1"/>
  <c r="I76" i="1" s="1"/>
  <c r="H75" i="1"/>
  <c r="I75" i="1" s="1"/>
  <c r="H74" i="1"/>
  <c r="I74" i="1" s="1"/>
  <c r="H73" i="1"/>
  <c r="I73" i="1" s="1"/>
  <c r="H72" i="1"/>
  <c r="I72" i="1" s="1"/>
  <c r="H71" i="1"/>
  <c r="H70" i="1"/>
  <c r="I70" i="1" s="1"/>
  <c r="H69" i="1"/>
  <c r="I69" i="1" s="1"/>
  <c r="H68" i="1"/>
  <c r="I68" i="1" s="1"/>
  <c r="H67" i="1"/>
  <c r="I67" i="1" s="1"/>
  <c r="H66" i="1"/>
  <c r="I66" i="1" s="1"/>
  <c r="H65" i="1"/>
  <c r="I65" i="1" s="1"/>
  <c r="H64" i="1"/>
  <c r="I64" i="1" s="1"/>
  <c r="H63" i="1"/>
  <c r="H62" i="1"/>
  <c r="I62" i="1" s="1"/>
  <c r="H61" i="1"/>
  <c r="I61" i="1" s="1"/>
  <c r="H60" i="1"/>
  <c r="I60" i="1" s="1"/>
  <c r="H59" i="1"/>
  <c r="H58" i="1"/>
  <c r="I58" i="1" s="1"/>
  <c r="H57" i="1"/>
  <c r="I57" i="1" s="1"/>
  <c r="H56" i="1"/>
  <c r="I56" i="1" s="1"/>
  <c r="H55" i="1"/>
  <c r="I55" i="1" s="1"/>
  <c r="H54" i="1"/>
  <c r="I54" i="1" s="1"/>
  <c r="H53" i="1"/>
  <c r="I53" i="1" s="1"/>
  <c r="H52" i="1"/>
  <c r="I52" i="1" s="1"/>
  <c r="H51" i="1"/>
  <c r="I51" i="1" s="1"/>
  <c r="H50" i="1"/>
  <c r="I50" i="1" s="1"/>
  <c r="H49" i="1"/>
  <c r="I49" i="1" s="1"/>
  <c r="H48" i="1"/>
  <c r="I48" i="1" s="1"/>
  <c r="H47" i="1"/>
  <c r="H46" i="1"/>
  <c r="I46" i="1" s="1"/>
  <c r="H45" i="1"/>
  <c r="I45" i="1" s="1"/>
  <c r="H44" i="1"/>
  <c r="I44" i="1" s="1"/>
  <c r="H43" i="1"/>
  <c r="I43" i="1" s="1"/>
  <c r="H42" i="1"/>
  <c r="I42" i="1" s="1"/>
  <c r="H41" i="1"/>
  <c r="I41" i="1" s="1"/>
  <c r="H40" i="1"/>
  <c r="I40" i="1" s="1"/>
  <c r="H39" i="1"/>
  <c r="H38" i="1"/>
  <c r="I38" i="1" s="1"/>
  <c r="H37" i="1"/>
  <c r="I37" i="1" s="1"/>
  <c r="H36" i="1"/>
  <c r="I36" i="1" s="1"/>
  <c r="H35" i="1"/>
  <c r="I35" i="1" s="1"/>
  <c r="H34" i="1"/>
  <c r="I34" i="1" s="1"/>
  <c r="H33" i="1"/>
  <c r="I33" i="1" s="1"/>
  <c r="H32" i="1"/>
  <c r="I32" i="1" s="1"/>
  <c r="H31" i="1"/>
  <c r="H30" i="1"/>
  <c r="I30" i="1" s="1"/>
  <c r="H29" i="1"/>
  <c r="I29" i="1" s="1"/>
  <c r="H28" i="1"/>
  <c r="I28" i="1" s="1"/>
  <c r="H27" i="1"/>
  <c r="H26" i="1"/>
  <c r="I26" i="1" s="1"/>
  <c r="H25" i="1"/>
  <c r="I25" i="1" s="1"/>
  <c r="H24" i="1"/>
  <c r="I24" i="1" s="1"/>
  <c r="H23" i="1"/>
  <c r="I23" i="1" s="1"/>
  <c r="H22" i="1"/>
  <c r="I22" i="1" s="1"/>
  <c r="H21" i="1"/>
  <c r="I21" i="1" s="1"/>
  <c r="H20" i="1"/>
  <c r="I20" i="1" s="1"/>
  <c r="H19" i="1"/>
  <c r="I19" i="1" s="1"/>
  <c r="H18" i="1"/>
  <c r="I18" i="1" s="1"/>
  <c r="H17" i="1"/>
  <c r="I17" i="1" s="1"/>
  <c r="H16" i="1"/>
  <c r="I16" i="1" s="1"/>
  <c r="H15" i="1"/>
  <c r="H14" i="1"/>
  <c r="I14" i="1" s="1"/>
  <c r="H13" i="1"/>
  <c r="I13" i="1" s="1"/>
  <c r="H12" i="1"/>
  <c r="I12" i="1" s="1"/>
  <c r="H11" i="1"/>
  <c r="I11" i="1" s="1"/>
  <c r="H10" i="1"/>
  <c r="I10" i="1" s="1"/>
  <c r="H9" i="1"/>
  <c r="I9" i="1" s="1"/>
  <c r="H8" i="1"/>
  <c r="I8" i="1" s="1"/>
  <c r="H7" i="1"/>
  <c r="I7" i="1" s="1"/>
  <c r="G197" i="1"/>
  <c r="I63" i="1" l="1"/>
  <c r="I135" i="1"/>
  <c r="I71" i="1"/>
  <c r="I143" i="1"/>
  <c r="I79" i="1"/>
  <c r="I151" i="1"/>
  <c r="I15" i="1"/>
  <c r="I95" i="1"/>
  <c r="I31" i="1"/>
  <c r="I103" i="1"/>
  <c r="I39" i="1"/>
  <c r="I111" i="1"/>
  <c r="I47" i="1"/>
  <c r="I119" i="1"/>
  <c r="I27" i="1"/>
  <c r="I59" i="1"/>
  <c r="I91" i="1"/>
  <c r="I123" i="1"/>
  <c r="I155" i="1"/>
  <c r="H197" i="1"/>
  <c r="S197" i="1" l="1"/>
  <c r="E197" i="1"/>
  <c r="I197" i="1" s="1"/>
  <c r="F197" i="1"/>
  <c r="A201" i="1" l="1"/>
  <c r="A208" i="1" s="1"/>
  <c r="A209" i="1" s="1"/>
  <c r="A210" i="1" l="1"/>
  <c r="A211" i="1" s="1"/>
  <c r="A212" i="1" l="1"/>
  <c r="K197" i="1"/>
  <c r="A215" i="1" l="1"/>
  <c r="A216" i="1" s="1"/>
  <c r="A217" i="1" s="1"/>
  <c r="A218" i="1" s="1"/>
  <c r="A219" i="1" s="1"/>
  <c r="A220" i="1" s="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E165" i="1"/>
  <c r="AF164" i="1"/>
  <c r="AE164" i="1"/>
  <c r="AF163" i="1"/>
  <c r="AE163" i="1"/>
  <c r="AF162" i="1"/>
  <c r="AE162" i="1"/>
  <c r="AF161" i="1"/>
  <c r="AE161" i="1"/>
  <c r="AF160" i="1"/>
  <c r="AE160" i="1"/>
  <c r="AF159" i="1"/>
  <c r="AE159" i="1"/>
  <c r="AF158" i="1"/>
  <c r="AE158" i="1"/>
  <c r="AF157" i="1"/>
  <c r="AE157" i="1"/>
  <c r="AF156" i="1"/>
  <c r="AE156" i="1"/>
  <c r="AF155" i="1"/>
  <c r="AE155" i="1"/>
  <c r="AF154" i="1"/>
  <c r="AE154" i="1"/>
  <c r="AF153" i="1"/>
  <c r="AE153" i="1"/>
  <c r="AF152" i="1"/>
  <c r="AE152" i="1"/>
  <c r="AF151" i="1"/>
  <c r="AE151" i="1"/>
  <c r="AF150" i="1"/>
  <c r="AE150" i="1"/>
  <c r="AF149" i="1"/>
  <c r="AE149" i="1"/>
  <c r="AF148" i="1"/>
  <c r="AE148" i="1"/>
  <c r="AF147" i="1"/>
  <c r="AE147" i="1"/>
  <c r="AF146" i="1"/>
  <c r="AE146" i="1"/>
  <c r="AF145" i="1"/>
  <c r="AE145" i="1"/>
  <c r="AF144" i="1"/>
  <c r="AE144" i="1"/>
  <c r="AF143" i="1"/>
  <c r="AE143" i="1"/>
  <c r="AF142" i="1"/>
  <c r="AE142" i="1"/>
  <c r="AF141" i="1"/>
  <c r="AE141" i="1"/>
  <c r="AF140" i="1"/>
  <c r="AE140" i="1"/>
  <c r="AF139" i="1"/>
  <c r="AE139" i="1"/>
  <c r="AF138" i="1"/>
  <c r="AE138" i="1"/>
  <c r="AF137" i="1"/>
  <c r="AE137" i="1"/>
  <c r="AF136" i="1"/>
  <c r="AE136" i="1"/>
  <c r="AF135" i="1"/>
  <c r="AE135" i="1"/>
  <c r="AF134" i="1"/>
  <c r="AE134" i="1"/>
  <c r="AF133" i="1"/>
  <c r="AE133" i="1"/>
  <c r="AF132" i="1"/>
  <c r="AE132" i="1"/>
  <c r="AF131" i="1"/>
  <c r="AE131" i="1"/>
  <c r="AF130" i="1"/>
  <c r="AE130" i="1"/>
  <c r="AF129" i="1"/>
  <c r="AE129" i="1"/>
  <c r="AF128" i="1"/>
  <c r="AE128" i="1"/>
  <c r="AF127" i="1"/>
  <c r="AE127" i="1"/>
  <c r="AF126" i="1"/>
  <c r="AE126" i="1"/>
  <c r="AF125" i="1"/>
  <c r="AE125" i="1"/>
  <c r="AF124" i="1"/>
  <c r="AE124" i="1"/>
  <c r="AF123" i="1"/>
  <c r="AE123" i="1"/>
  <c r="AF122" i="1"/>
  <c r="AE122" i="1"/>
  <c r="AF121" i="1"/>
  <c r="AE121" i="1"/>
  <c r="AF120" i="1"/>
  <c r="AE120" i="1"/>
  <c r="AF119" i="1"/>
  <c r="AE119" i="1"/>
  <c r="AF118" i="1"/>
  <c r="AE118" i="1"/>
  <c r="AF117" i="1"/>
  <c r="AE117" i="1"/>
  <c r="AF116" i="1"/>
  <c r="AE116" i="1"/>
  <c r="AF115" i="1"/>
  <c r="AE115" i="1"/>
  <c r="AF114" i="1"/>
  <c r="AE114" i="1"/>
  <c r="AF113" i="1"/>
  <c r="AE113" i="1"/>
  <c r="AF112" i="1"/>
  <c r="AE112" i="1"/>
  <c r="AF111" i="1"/>
  <c r="AE111" i="1"/>
  <c r="AF110" i="1"/>
  <c r="AE110" i="1"/>
  <c r="AF109" i="1"/>
  <c r="AE109" i="1"/>
  <c r="AF108" i="1"/>
  <c r="AE108" i="1"/>
  <c r="AF107" i="1"/>
  <c r="AE107" i="1"/>
  <c r="AF106" i="1"/>
  <c r="AE106" i="1"/>
  <c r="AF105" i="1"/>
  <c r="AE105" i="1"/>
  <c r="AF104" i="1"/>
  <c r="AE104" i="1"/>
  <c r="AF103" i="1"/>
  <c r="AE103" i="1"/>
  <c r="AF102" i="1"/>
  <c r="AE102" i="1"/>
  <c r="AF101" i="1"/>
  <c r="AE101" i="1"/>
  <c r="AF100" i="1"/>
  <c r="AE100" i="1"/>
  <c r="AF99" i="1"/>
  <c r="AE99" i="1"/>
  <c r="AF98" i="1"/>
  <c r="AF97" i="1"/>
  <c r="AE97" i="1"/>
  <c r="AF96" i="1"/>
  <c r="AE96" i="1"/>
  <c r="AF95" i="1"/>
  <c r="AE95" i="1"/>
  <c r="AF94" i="1"/>
  <c r="AE94" i="1"/>
  <c r="AF93" i="1"/>
  <c r="AE93" i="1"/>
  <c r="AF92" i="1"/>
  <c r="AE92" i="1"/>
  <c r="AF91" i="1"/>
  <c r="AE91" i="1"/>
  <c r="AF90" i="1"/>
  <c r="AE90" i="1"/>
  <c r="AF89" i="1"/>
  <c r="AE89" i="1"/>
  <c r="AF88" i="1"/>
  <c r="AE88" i="1"/>
  <c r="AF87" i="1"/>
  <c r="AE87" i="1"/>
  <c r="AF86" i="1"/>
  <c r="AE86" i="1"/>
  <c r="AF85" i="1"/>
  <c r="AE85" i="1"/>
  <c r="AF84" i="1"/>
  <c r="AE84" i="1"/>
  <c r="AF83" i="1"/>
  <c r="AE83" i="1"/>
  <c r="AF82" i="1"/>
  <c r="AE82" i="1"/>
  <c r="AF81" i="1"/>
  <c r="AE81" i="1"/>
  <c r="AF80" i="1"/>
  <c r="AE80" i="1"/>
  <c r="AF79" i="1"/>
  <c r="AE79" i="1"/>
  <c r="AF78" i="1"/>
  <c r="AE78" i="1"/>
  <c r="AF77" i="1"/>
  <c r="AE77" i="1"/>
  <c r="AF76" i="1"/>
  <c r="AE76" i="1"/>
  <c r="AF75" i="1"/>
  <c r="AE75" i="1"/>
  <c r="AF74" i="1"/>
  <c r="AE74" i="1"/>
  <c r="AF73" i="1"/>
  <c r="AE73" i="1"/>
  <c r="AF72" i="1"/>
  <c r="AE72" i="1"/>
  <c r="AF71" i="1"/>
  <c r="AE71" i="1"/>
  <c r="AF70" i="1"/>
  <c r="AE70" i="1"/>
  <c r="AF69" i="1"/>
  <c r="AE69" i="1"/>
  <c r="AF68" i="1"/>
  <c r="AE68" i="1"/>
  <c r="AF67" i="1"/>
  <c r="AE67" i="1"/>
  <c r="AF66" i="1"/>
  <c r="AE66" i="1"/>
  <c r="AF65" i="1"/>
  <c r="AE65" i="1"/>
  <c r="AF64" i="1"/>
  <c r="AE64" i="1"/>
  <c r="AF63" i="1"/>
  <c r="AE63" i="1"/>
  <c r="AF62" i="1"/>
  <c r="AE62" i="1"/>
  <c r="AF61" i="1"/>
  <c r="AE61" i="1"/>
  <c r="AF60" i="1"/>
  <c r="AE60" i="1"/>
  <c r="AF59" i="1"/>
  <c r="AE59" i="1"/>
  <c r="AF58" i="1"/>
  <c r="AE58" i="1"/>
  <c r="AF57" i="1"/>
  <c r="AE57" i="1"/>
  <c r="AF56" i="1"/>
  <c r="AE56" i="1"/>
  <c r="AF55" i="1"/>
  <c r="AE55" i="1"/>
  <c r="AF54" i="1"/>
  <c r="AE54" i="1"/>
  <c r="AF53" i="1"/>
  <c r="AE53" i="1"/>
  <c r="AF52" i="1"/>
  <c r="AE52" i="1"/>
  <c r="AF51" i="1"/>
  <c r="AE51" i="1"/>
  <c r="AF50" i="1"/>
  <c r="AE50" i="1"/>
  <c r="AF49" i="1"/>
  <c r="AE49" i="1"/>
  <c r="AF48" i="1"/>
  <c r="AE48" i="1"/>
  <c r="AF47" i="1"/>
  <c r="AE47" i="1"/>
  <c r="AF46" i="1"/>
  <c r="AE46" i="1"/>
  <c r="AF45" i="1"/>
  <c r="AE45" i="1"/>
  <c r="AF44" i="1"/>
  <c r="AE44" i="1"/>
  <c r="AF43" i="1"/>
  <c r="AE43" i="1"/>
  <c r="AF42" i="1"/>
  <c r="AE42" i="1"/>
  <c r="AF41" i="1"/>
  <c r="AE41" i="1"/>
  <c r="AF40" i="1"/>
  <c r="AE40" i="1"/>
  <c r="AF39" i="1"/>
  <c r="AE39" i="1"/>
  <c r="AF38" i="1"/>
  <c r="AE38" i="1"/>
  <c r="AF37" i="1"/>
  <c r="AE37" i="1"/>
  <c r="AF36" i="1"/>
  <c r="AE36" i="1"/>
  <c r="AF35" i="1"/>
  <c r="AE35" i="1"/>
  <c r="AF34" i="1"/>
  <c r="AE34" i="1"/>
  <c r="AF33" i="1"/>
  <c r="AE33" i="1"/>
  <c r="AF32" i="1"/>
  <c r="AE32" i="1"/>
  <c r="AF31" i="1"/>
  <c r="AE31" i="1"/>
  <c r="AF30" i="1"/>
  <c r="AE30" i="1"/>
  <c r="AF29" i="1"/>
  <c r="AE29" i="1"/>
  <c r="AF28" i="1"/>
  <c r="AE28" i="1"/>
  <c r="AF27" i="1"/>
  <c r="AE27" i="1"/>
  <c r="AF26" i="1"/>
  <c r="AE26" i="1"/>
  <c r="AF25" i="1"/>
  <c r="AE25" i="1"/>
  <c r="AF24" i="1"/>
  <c r="AE24" i="1"/>
  <c r="AF23" i="1"/>
  <c r="AE23" i="1"/>
  <c r="AF22" i="1"/>
  <c r="AE22" i="1"/>
  <c r="AF21" i="1"/>
  <c r="AE21" i="1"/>
  <c r="AF20" i="1"/>
  <c r="AE20" i="1"/>
  <c r="AF19" i="1"/>
  <c r="AE19" i="1"/>
  <c r="AF18" i="1"/>
  <c r="AE18" i="1"/>
  <c r="AF17" i="1"/>
  <c r="AE17" i="1"/>
  <c r="AF16" i="1"/>
  <c r="AE16" i="1"/>
  <c r="AF15" i="1"/>
  <c r="AE15" i="1"/>
  <c r="AF14" i="1"/>
  <c r="AE14" i="1"/>
  <c r="AF13" i="1"/>
  <c r="AE13" i="1"/>
  <c r="AF12" i="1"/>
  <c r="AE12" i="1"/>
  <c r="AF11" i="1"/>
  <c r="AE11" i="1"/>
  <c r="AF10" i="1"/>
  <c r="AE10" i="1"/>
  <c r="AI10" i="1" l="1"/>
  <c r="AI12" i="1"/>
  <c r="AI14" i="1"/>
  <c r="AI16" i="1"/>
  <c r="AI18" i="1"/>
  <c r="AI20" i="1"/>
  <c r="AI22" i="1"/>
  <c r="AI24" i="1"/>
  <c r="AI26" i="1"/>
  <c r="AI28" i="1"/>
  <c r="AI30" i="1"/>
  <c r="AI32" i="1"/>
  <c r="AI34" i="1"/>
  <c r="AI36" i="1"/>
  <c r="AI38" i="1"/>
  <c r="AI40" i="1"/>
  <c r="AI42" i="1"/>
  <c r="AI44" i="1"/>
  <c r="AI46" i="1"/>
  <c r="AI48" i="1"/>
  <c r="AI50" i="1"/>
  <c r="AI52" i="1"/>
  <c r="AI54" i="1"/>
  <c r="AI56" i="1"/>
  <c r="AI58" i="1"/>
  <c r="AI60" i="1"/>
  <c r="AI62" i="1"/>
  <c r="AI64" i="1"/>
  <c r="AI66" i="1"/>
  <c r="AI68" i="1"/>
  <c r="AI70" i="1"/>
  <c r="AI72" i="1"/>
  <c r="AI74" i="1"/>
  <c r="AI76" i="1"/>
  <c r="AI78" i="1"/>
  <c r="AI80" i="1"/>
  <c r="AI82" i="1"/>
  <c r="AI84" i="1"/>
  <c r="AI86" i="1"/>
  <c r="AI88" i="1"/>
  <c r="AI90" i="1"/>
  <c r="AI92" i="1"/>
  <c r="AI94" i="1"/>
  <c r="AI96" i="1"/>
  <c r="AI100" i="1"/>
  <c r="AI102" i="1"/>
  <c r="AI104" i="1"/>
  <c r="AI106" i="1"/>
  <c r="AI108" i="1"/>
  <c r="AI110" i="1"/>
  <c r="AI112" i="1"/>
  <c r="AI114" i="1"/>
  <c r="AI116" i="1"/>
  <c r="AI118" i="1"/>
  <c r="AI120" i="1"/>
  <c r="AI122" i="1"/>
  <c r="AI124" i="1"/>
  <c r="AI126" i="1"/>
  <c r="AI128" i="1"/>
  <c r="AI130" i="1"/>
  <c r="AI132" i="1"/>
  <c r="AI134" i="1"/>
  <c r="AI136" i="1"/>
  <c r="AI138" i="1"/>
  <c r="AI140" i="1"/>
  <c r="AI142" i="1"/>
  <c r="AI144" i="1"/>
  <c r="AI146" i="1"/>
  <c r="AI148" i="1"/>
  <c r="AI150" i="1"/>
  <c r="AI152" i="1"/>
  <c r="AI154" i="1"/>
  <c r="AI156" i="1"/>
  <c r="AI158" i="1"/>
  <c r="AI160" i="1"/>
  <c r="AI162" i="1"/>
  <c r="AI164" i="1"/>
  <c r="AI11" i="1"/>
  <c r="AI13" i="1"/>
  <c r="AI15" i="1"/>
  <c r="AI17" i="1"/>
  <c r="AI19" i="1"/>
  <c r="AI21" i="1"/>
  <c r="AI23" i="1"/>
  <c r="AI25" i="1"/>
  <c r="AI27" i="1"/>
  <c r="AI29" i="1"/>
  <c r="AI31" i="1"/>
  <c r="AI33" i="1"/>
  <c r="AI35" i="1"/>
  <c r="AI37" i="1"/>
  <c r="AI39" i="1"/>
  <c r="AI41" i="1"/>
  <c r="AI43" i="1"/>
  <c r="AI45" i="1"/>
  <c r="AI47" i="1"/>
  <c r="AI49" i="1"/>
  <c r="AI51" i="1"/>
  <c r="AI53" i="1"/>
  <c r="AI55" i="1"/>
  <c r="AI57" i="1"/>
  <c r="AI59" i="1"/>
  <c r="AI61" i="1"/>
  <c r="AI63" i="1"/>
  <c r="AI65" i="1"/>
  <c r="AI67" i="1"/>
  <c r="AI69" i="1"/>
  <c r="AI71" i="1"/>
  <c r="AI73" i="1"/>
  <c r="AI75" i="1"/>
  <c r="AI77" i="1"/>
  <c r="AI79" i="1"/>
  <c r="AI81" i="1"/>
  <c r="AI83" i="1"/>
  <c r="AI85" i="1"/>
  <c r="AI87" i="1"/>
  <c r="AI89" i="1"/>
  <c r="AI91" i="1"/>
  <c r="AI93" i="1"/>
  <c r="AI95" i="1"/>
  <c r="AI97" i="1"/>
  <c r="AI99" i="1"/>
  <c r="AI101" i="1"/>
  <c r="AI103" i="1"/>
  <c r="AI105" i="1"/>
  <c r="AI107" i="1"/>
  <c r="AI109" i="1"/>
  <c r="AI111" i="1"/>
  <c r="AI113" i="1"/>
  <c r="AI115" i="1"/>
  <c r="AI117" i="1"/>
  <c r="AI119" i="1"/>
  <c r="AI121" i="1"/>
  <c r="AI123" i="1"/>
  <c r="AI125" i="1"/>
  <c r="AI127" i="1"/>
  <c r="AI129" i="1"/>
  <c r="AI131" i="1"/>
  <c r="AI133" i="1"/>
  <c r="AI135" i="1"/>
  <c r="AI137" i="1"/>
  <c r="AI139" i="1"/>
  <c r="AI141" i="1"/>
  <c r="AI143" i="1"/>
  <c r="AI145" i="1"/>
  <c r="AI147" i="1"/>
  <c r="AI149" i="1"/>
  <c r="AI151" i="1"/>
  <c r="AI153" i="1"/>
  <c r="AI155" i="1"/>
  <c r="AI157" i="1"/>
  <c r="AI159" i="1"/>
  <c r="AI161" i="1"/>
  <c r="AI163" i="1"/>
  <c r="AI165" i="1"/>
  <c r="J197" i="1" l="1"/>
  <c r="AE98" i="1" s="1"/>
  <c r="AI98" i="1" s="1"/>
  <c r="AF7" i="1" l="1"/>
  <c r="AF8" i="1"/>
  <c r="AF9" i="1"/>
  <c r="AF6" i="1"/>
  <c r="AE166" i="1" l="1"/>
  <c r="AE169" i="1"/>
  <c r="AE170" i="1"/>
  <c r="AE171" i="1"/>
  <c r="AE7" i="1"/>
  <c r="AE8" i="1"/>
  <c r="AE174" i="1"/>
  <c r="AE175" i="1"/>
  <c r="AE9" i="1"/>
  <c r="AE176" i="1"/>
  <c r="AE179" i="1"/>
  <c r="AE180" i="1"/>
  <c r="AE172" i="1"/>
  <c r="AE182" i="1"/>
  <c r="AE183" i="1"/>
  <c r="AE184" i="1"/>
  <c r="AE185" i="1"/>
  <c r="AE186" i="1"/>
  <c r="AE178" i="1"/>
  <c r="AE187" i="1"/>
  <c r="AE167" i="1"/>
  <c r="AE188" i="1"/>
  <c r="AE189" i="1"/>
  <c r="AE190" i="1"/>
  <c r="AE191" i="1"/>
  <c r="AE177" i="1"/>
  <c r="AE192" i="1"/>
  <c r="AE193" i="1"/>
  <c r="AE168" i="1"/>
  <c r="AE194" i="1"/>
  <c r="AE195" i="1"/>
  <c r="AE196" i="1"/>
  <c r="AE173" i="1"/>
  <c r="AE181" i="1"/>
  <c r="AI181" i="1" l="1"/>
  <c r="AI8" i="1"/>
  <c r="AI9" i="1"/>
  <c r="AI7" i="1"/>
  <c r="AI194" i="1"/>
  <c r="AI177" i="1"/>
  <c r="AI188" i="1"/>
  <c r="AI186" i="1"/>
  <c r="AI182" i="1"/>
  <c r="AI176" i="1"/>
  <c r="AI171" i="1"/>
  <c r="AI179" i="1"/>
  <c r="AI174" i="1"/>
  <c r="AI170" i="1"/>
  <c r="AI196" i="1"/>
  <c r="AI193" i="1"/>
  <c r="AI190" i="1"/>
  <c r="AI187" i="1"/>
  <c r="AI184" i="1"/>
  <c r="AI180" i="1"/>
  <c r="AI175" i="1"/>
  <c r="AI173" i="1"/>
  <c r="AI168" i="1"/>
  <c r="AI191" i="1"/>
  <c r="AI167" i="1"/>
  <c r="AI185" i="1"/>
  <c r="AI172" i="1"/>
  <c r="AI195" i="1"/>
  <c r="AI192" i="1"/>
  <c r="AI189" i="1"/>
  <c r="AI178" i="1"/>
  <c r="AI183" i="1"/>
  <c r="AI169" i="1"/>
  <c r="AI166" i="1"/>
  <c r="AE6" i="1" l="1"/>
  <c r="AI6" i="1" s="1"/>
  <c r="F4" i="1" l="1"/>
  <c r="O4" i="1" l="1"/>
  <c r="R4" i="1" s="1"/>
  <c r="S4" i="1" s="1"/>
  <c r="T4" i="1" s="1"/>
  <c r="W4" i="1" l="1"/>
  <c r="X4" i="1" s="1"/>
  <c r="Y4" i="1" s="1"/>
  <c r="Z4" i="1" s="1"/>
  <c r="AA4" i="1" s="1"/>
  <c r="AB4" i="1" s="1"/>
  <c r="AG56" i="1" l="1"/>
  <c r="AG78" i="1" l="1"/>
  <c r="AG114" i="1"/>
  <c r="AG161" i="1"/>
  <c r="AG69" i="1"/>
  <c r="AG105" i="1"/>
  <c r="AG146" i="1"/>
  <c r="AG102" i="1"/>
  <c r="AG103" i="1"/>
  <c r="AG106" i="1"/>
  <c r="AG130" i="1"/>
  <c r="AG99" i="1"/>
  <c r="AG162" i="1"/>
  <c r="AG66" i="1"/>
  <c r="AG147" i="1"/>
  <c r="AG42" i="1"/>
  <c r="AG50" i="1"/>
  <c r="AG47" i="1"/>
  <c r="AG83" i="1"/>
  <c r="AG151" i="1"/>
  <c r="AG40" i="1"/>
  <c r="AG30" i="1"/>
  <c r="AG27" i="1"/>
  <c r="AG116" i="1"/>
  <c r="AG127" i="1"/>
  <c r="AG93" i="1"/>
  <c r="AG164" i="1"/>
  <c r="AG44" i="1"/>
  <c r="AG17" i="1"/>
  <c r="AG62" i="1"/>
  <c r="AG125" i="1"/>
  <c r="AG98" i="1"/>
  <c r="AG86" i="1"/>
  <c r="AG38" i="1"/>
  <c r="AG25" i="1"/>
  <c r="AG100" i="1"/>
  <c r="AG152" i="1"/>
  <c r="AG111" i="1"/>
  <c r="AG142" i="1"/>
  <c r="AG113" i="1"/>
  <c r="AG34" i="1"/>
  <c r="AG137" i="1"/>
  <c r="AG10" i="1"/>
  <c r="AG123" i="1"/>
  <c r="AG65" i="1"/>
  <c r="AG72" i="1"/>
  <c r="AG39" i="1"/>
  <c r="AG135" i="1"/>
  <c r="AG32" i="1"/>
  <c r="AG84" i="1"/>
  <c r="AG59" i="1"/>
  <c r="AG88" i="1"/>
  <c r="AG155" i="1"/>
  <c r="AG67" i="1"/>
  <c r="AG118" i="1"/>
  <c r="AG95" i="1"/>
  <c r="AG90" i="1"/>
  <c r="AG74" i="1"/>
  <c r="AG37" i="1"/>
  <c r="AG145" i="1"/>
  <c r="AG64" i="1"/>
  <c r="AG149" i="1"/>
  <c r="AG134" i="1"/>
  <c r="AG110" i="1"/>
  <c r="AG132" i="1"/>
  <c r="AG77" i="1"/>
  <c r="AG108" i="1"/>
  <c r="AG11" i="1"/>
  <c r="AG159" i="1"/>
  <c r="AG70" i="1"/>
  <c r="AG131" i="1"/>
  <c r="AG107" i="1"/>
  <c r="AG157" i="1"/>
  <c r="AG20" i="1"/>
  <c r="AG55" i="1"/>
  <c r="AG28" i="1"/>
  <c r="AG35" i="1"/>
  <c r="AG41" i="1"/>
  <c r="AG18" i="1"/>
  <c r="AG158" i="1"/>
  <c r="AG45" i="1"/>
  <c r="AG143" i="1"/>
  <c r="AG26" i="1"/>
  <c r="AG128" i="1"/>
  <c r="AG97" i="1"/>
  <c r="AG15" i="1"/>
  <c r="AG80" i="1"/>
  <c r="AG68" i="1"/>
  <c r="AG156" i="1"/>
  <c r="AG117" i="1"/>
  <c r="AG163" i="1"/>
  <c r="AG153" i="1"/>
  <c r="AG23" i="1"/>
  <c r="AG76" i="1"/>
  <c r="AG150" i="1"/>
  <c r="AG61" i="1"/>
  <c r="AG82" i="1"/>
  <c r="AG13" i="1"/>
  <c r="AG43" i="1"/>
  <c r="AG112" i="1"/>
  <c r="AG138" i="1"/>
  <c r="AG81" i="1"/>
  <c r="AG46" i="1"/>
  <c r="AG53" i="1"/>
  <c r="AG19" i="1"/>
  <c r="AG120" i="1"/>
  <c r="AG144" i="1"/>
  <c r="AG54" i="1"/>
  <c r="AG124" i="1"/>
  <c r="AG89" i="1"/>
  <c r="AG71" i="1"/>
  <c r="AG36" i="1"/>
  <c r="AG96" i="1"/>
  <c r="AG119" i="1"/>
  <c r="AG29" i="1"/>
  <c r="AG133" i="1"/>
  <c r="AG12" i="1" l="1"/>
  <c r="AG52" i="1"/>
  <c r="AG126" i="1"/>
  <c r="AG160" i="1"/>
  <c r="AG16" i="1"/>
  <c r="AG165" i="1"/>
  <c r="AG91" i="1"/>
  <c r="AG14" i="1"/>
  <c r="AG154" i="1"/>
  <c r="AG121" i="1"/>
  <c r="AG129" i="1"/>
  <c r="AG49" i="1"/>
  <c r="AG136" i="1"/>
  <c r="AG24" i="1"/>
  <c r="AG33" i="1"/>
  <c r="AG63" i="1"/>
  <c r="AG79" i="1"/>
  <c r="AG85" i="1"/>
  <c r="AG22" i="1"/>
  <c r="AG75" i="1"/>
  <c r="AG139" i="1"/>
  <c r="AG109" i="1"/>
  <c r="AG48" i="1"/>
  <c r="AG58" i="1"/>
  <c r="AG101" i="1"/>
  <c r="AG57" i="1"/>
  <c r="AG92" i="1"/>
  <c r="AG94" i="1"/>
  <c r="AG87" i="1"/>
  <c r="AG115" i="1"/>
  <c r="AG140" i="1"/>
  <c r="AG51" i="1"/>
  <c r="AG73" i="1"/>
  <c r="AG60" i="1"/>
  <c r="AG104" i="1"/>
  <c r="AG122" i="1"/>
  <c r="AG141" i="1"/>
  <c r="AG31" i="1"/>
  <c r="AG21" i="1"/>
  <c r="AG148" i="1"/>
  <c r="AG188" i="1" l="1"/>
  <c r="AG181" i="1"/>
  <c r="AG182" i="1"/>
  <c r="AG167" i="1"/>
  <c r="AG170" i="1"/>
  <c r="AG175" i="1"/>
  <c r="AG192" i="1"/>
  <c r="AG6" i="1"/>
  <c r="AG183" i="1"/>
  <c r="AG193" i="1"/>
  <c r="AG187" i="1"/>
  <c r="AG184" i="1"/>
  <c r="AG195" i="1"/>
  <c r="AG7" i="1"/>
  <c r="AG171" i="1"/>
  <c r="AG180" i="1"/>
  <c r="AG179" i="1"/>
  <c r="AG166" i="1"/>
  <c r="AG172" i="1"/>
  <c r="AG174" i="1"/>
  <c r="AG196" i="1"/>
  <c r="AG185" i="1"/>
  <c r="AG186" i="1"/>
  <c r="AG194" i="1"/>
  <c r="AG190" i="1"/>
  <c r="AG168" i="1"/>
  <c r="AG177" i="1"/>
  <c r="AG8" i="1"/>
  <c r="AG173" i="1"/>
  <c r="AG176" i="1"/>
  <c r="AG189" i="1"/>
  <c r="AG178" i="1"/>
  <c r="AG191" i="1"/>
  <c r="AG169" i="1"/>
  <c r="AG9" i="1"/>
  <c r="Y47" i="1" l="1"/>
  <c r="Y39" i="1"/>
  <c r="Y160" i="1"/>
  <c r="Y35" i="1"/>
  <c r="Y52" i="1"/>
  <c r="Y92" i="1"/>
  <c r="Y79" i="1"/>
  <c r="Y33" i="1"/>
  <c r="Y152" i="1"/>
  <c r="Y71" i="1"/>
  <c r="Y86" i="1"/>
  <c r="Y94" i="1"/>
  <c r="Y156" i="1"/>
  <c r="Y11" i="1"/>
  <c r="Y137" i="1"/>
  <c r="Y22" i="1"/>
  <c r="Y73" i="1"/>
  <c r="Y144" i="1"/>
  <c r="Y129" i="1"/>
  <c r="Y45" i="1"/>
  <c r="Y148" i="1"/>
  <c r="Y112" i="1"/>
  <c r="Y84" i="1"/>
  <c r="Y158" i="1"/>
  <c r="Y65" i="1"/>
  <c r="Y20" i="1"/>
  <c r="Y162" i="1"/>
  <c r="Y37" i="1"/>
  <c r="Y41" i="1"/>
  <c r="Y43" i="1"/>
  <c r="Y150" i="1"/>
  <c r="Y114" i="1"/>
  <c r="Y154" i="1"/>
  <c r="Y141" i="1"/>
  <c r="Y61" i="1"/>
  <c r="Y88" i="1"/>
  <c r="Y104" i="1"/>
  <c r="Y127" i="1"/>
  <c r="Y58" i="1"/>
  <c r="Y142" i="1"/>
  <c r="Y50" i="1"/>
  <c r="Y75" i="1"/>
  <c r="Y146" i="1"/>
  <c r="Y133" i="1"/>
  <c r="Y15" i="1"/>
  <c r="Y80" i="1"/>
  <c r="Y100" i="1"/>
  <c r="Y98" i="1"/>
  <c r="Y135" i="1"/>
  <c r="Y17" i="1"/>
  <c r="Y82" i="1"/>
  <c r="Y67" i="1"/>
  <c r="Y107" i="1"/>
  <c r="Y125" i="1"/>
  <c r="Y69" i="1"/>
  <c r="Y139" i="1"/>
  <c r="Y90" i="1"/>
  <c r="Y116" i="1"/>
  <c r="Y56" i="1"/>
  <c r="Y19" i="1"/>
  <c r="Y121" i="1"/>
  <c r="Y118" i="1"/>
  <c r="Y63" i="1"/>
  <c r="Y34" i="1" l="1"/>
  <c r="Y87" i="1"/>
  <c r="Y97" i="1"/>
  <c r="Y66" i="1"/>
  <c r="Y119" i="1"/>
  <c r="Y161" i="1"/>
  <c r="Y70" i="1"/>
  <c r="Y105" i="1"/>
  <c r="Y21" i="1"/>
  <c r="Y102" i="1"/>
  <c r="Y68" i="1"/>
  <c r="Y23" i="1"/>
  <c r="Y60" i="1"/>
  <c r="Y62" i="1"/>
  <c r="Y103" i="1"/>
  <c r="Y93" i="1"/>
  <c r="Y101" i="1"/>
  <c r="Y76" i="1"/>
  <c r="Y140" i="1"/>
  <c r="Y74" i="1"/>
  <c r="Y28" i="1"/>
  <c r="Y54" i="1"/>
  <c r="Y136" i="1"/>
  <c r="Y155" i="1"/>
  <c r="Y163" i="1"/>
  <c r="Y126" i="1"/>
  <c r="Y138" i="1"/>
  <c r="Y106" i="1"/>
  <c r="Y49" i="1"/>
  <c r="Y55" i="1"/>
  <c r="Y131" i="1"/>
  <c r="Y123" i="1"/>
  <c r="Y110" i="1"/>
  <c r="Y36" i="1"/>
  <c r="Y157" i="1"/>
  <c r="Y128" i="1"/>
  <c r="Y12" i="1"/>
  <c r="Y122" i="1"/>
  <c r="Y99" i="1"/>
  <c r="Y130" i="1"/>
  <c r="Y42" i="1"/>
  <c r="Y108" i="1"/>
  <c r="Y143" i="1"/>
  <c r="Y13" i="1"/>
  <c r="Y81" i="1"/>
  <c r="Y96" i="1"/>
  <c r="Y164" i="1"/>
  <c r="Y18" i="1"/>
  <c r="Y14" i="1"/>
  <c r="Y26" i="1"/>
  <c r="Y120" i="1"/>
  <c r="Y159" i="1"/>
  <c r="Y59" i="1"/>
  <c r="Y124" i="1"/>
  <c r="Y153" i="1"/>
  <c r="Y89" i="1"/>
  <c r="Y32" i="1"/>
  <c r="Y134" i="1"/>
  <c r="Y46" i="1"/>
  <c r="Y48" i="1"/>
  <c r="Y44" i="1"/>
  <c r="Y83" i="1"/>
  <c r="Y31" i="1"/>
  <c r="Y40" i="1"/>
  <c r="Y132" i="1"/>
  <c r="Y78" i="1"/>
  <c r="Y85" i="1"/>
  <c r="Y51" i="1"/>
  <c r="Y53" i="1"/>
  <c r="Y145" i="1"/>
  <c r="Y109" i="1"/>
  <c r="Y64" i="1"/>
  <c r="Y91" i="1"/>
  <c r="Y165" i="1"/>
  <c r="Y25" i="1"/>
  <c r="Y95" i="1"/>
  <c r="Y151" i="1"/>
  <c r="Y57" i="1"/>
  <c r="Y16" i="1"/>
  <c r="Y38" i="1"/>
  <c r="Y27" i="1"/>
  <c r="Y72" i="1"/>
  <c r="Y29" i="1"/>
  <c r="Y24" i="1"/>
  <c r="Y77" i="1"/>
  <c r="Y149" i="1" l="1"/>
  <c r="Y113" i="1"/>
  <c r="Y30" i="1"/>
  <c r="Y111" i="1"/>
  <c r="Y10" i="1"/>
  <c r="Y117" i="1"/>
  <c r="Y115" i="1"/>
  <c r="Y147" i="1"/>
  <c r="Y7" i="1" l="1"/>
  <c r="Y179" i="1"/>
  <c r="Y181" i="1"/>
  <c r="Y176" i="1"/>
  <c r="Y191" i="1"/>
  <c r="Y185" i="1"/>
  <c r="Y195" i="1"/>
  <c r="Y9" i="1"/>
  <c r="Y196" i="1"/>
  <c r="Y194" i="1"/>
  <c r="Y177" i="1"/>
  <c r="Y193" i="1"/>
  <c r="Y167" i="1"/>
  <c r="Y168" i="1"/>
  <c r="Y178" i="1"/>
  <c r="Y182" i="1"/>
  <c r="Y170" i="1"/>
  <c r="Y190" i="1"/>
  <c r="Y175" i="1"/>
  <c r="Y183" i="1"/>
  <c r="Y172" i="1"/>
  <c r="Y180" i="1"/>
  <c r="Y187" i="1"/>
  <c r="Y186" i="1"/>
  <c r="Y184" i="1"/>
  <c r="Y174" i="1"/>
  <c r="Y188" i="1"/>
  <c r="Y169" i="1"/>
  <c r="Y166" i="1"/>
  <c r="Y173" i="1"/>
  <c r="Y189" i="1"/>
  <c r="Y192" i="1"/>
  <c r="Y171" i="1" l="1"/>
  <c r="Y8" i="1"/>
  <c r="Y6" i="1" l="1"/>
  <c r="O197" i="1"/>
  <c r="Y197" i="1" s="1"/>
  <c r="R183" i="1" l="1"/>
  <c r="W183" i="1"/>
  <c r="X183" i="1"/>
  <c r="X170" i="1" l="1"/>
  <c r="R170" i="1"/>
  <c r="W170" i="1"/>
  <c r="R190" i="1"/>
  <c r="X190" i="1"/>
  <c r="W190" i="1"/>
  <c r="X167" i="1"/>
  <c r="R167" i="1"/>
  <c r="W167" i="1"/>
  <c r="R166" i="1"/>
  <c r="X166" i="1"/>
  <c r="W166" i="1"/>
  <c r="R186" i="1"/>
  <c r="W186" i="1"/>
  <c r="X186" i="1"/>
  <c r="R191" i="1"/>
  <c r="W191" i="1"/>
  <c r="X191" i="1"/>
  <c r="X188" i="1"/>
  <c r="R188" i="1"/>
  <c r="W188" i="1"/>
  <c r="R194" i="1"/>
  <c r="W194" i="1"/>
  <c r="X194" i="1"/>
  <c r="X178" i="1"/>
  <c r="W178" i="1"/>
  <c r="R178" i="1"/>
  <c r="R196" i="1"/>
  <c r="W196" i="1"/>
  <c r="X196" i="1"/>
  <c r="X169" i="1"/>
  <c r="W169" i="1"/>
  <c r="R169" i="1"/>
  <c r="R172" i="1"/>
  <c r="X172" i="1"/>
  <c r="W172" i="1"/>
  <c r="R171" i="1"/>
  <c r="W171" i="1"/>
  <c r="X171" i="1"/>
  <c r="W175" i="1"/>
  <c r="R175" i="1"/>
  <c r="X175" i="1"/>
  <c r="R177" i="1"/>
  <c r="X177" i="1"/>
  <c r="W177" i="1"/>
  <c r="R180" i="1"/>
  <c r="W180" i="1"/>
  <c r="X180" i="1"/>
  <c r="R168" i="1"/>
  <c r="X168" i="1"/>
  <c r="W168" i="1"/>
  <c r="R185" i="1"/>
  <c r="X185" i="1"/>
  <c r="W185" i="1"/>
  <c r="R192" i="1"/>
  <c r="X192" i="1"/>
  <c r="W192" i="1"/>
  <c r="R176" i="1"/>
  <c r="X176" i="1"/>
  <c r="W176" i="1"/>
  <c r="R193" i="1"/>
  <c r="X193" i="1"/>
  <c r="W193" i="1"/>
  <c r="R174" i="1"/>
  <c r="X174" i="1"/>
  <c r="W174" i="1"/>
  <c r="R173" i="1"/>
  <c r="X173" i="1"/>
  <c r="W173" i="1"/>
  <c r="R182" i="1"/>
  <c r="X182" i="1"/>
  <c r="W182" i="1"/>
  <c r="R187" i="1"/>
  <c r="X187" i="1"/>
  <c r="W187" i="1"/>
  <c r="X179" i="1"/>
  <c r="R179" i="1"/>
  <c r="W179" i="1"/>
  <c r="R189" i="1"/>
  <c r="W189" i="1"/>
  <c r="X189" i="1"/>
  <c r="R184" i="1"/>
  <c r="X184" i="1"/>
  <c r="W184" i="1"/>
  <c r="X181" i="1"/>
  <c r="R181" i="1"/>
  <c r="W181" i="1"/>
  <c r="R195" i="1"/>
  <c r="X195" i="1"/>
  <c r="W195" i="1"/>
  <c r="AA183" i="1"/>
  <c r="Z183" i="1"/>
  <c r="AA175" i="1" l="1"/>
  <c r="Z175" i="1"/>
  <c r="AA179" i="1"/>
  <c r="Z179" i="1"/>
  <c r="Z195" i="1"/>
  <c r="AA195" i="1"/>
  <c r="AA184" i="1"/>
  <c r="Z184" i="1"/>
  <c r="Z182" i="1"/>
  <c r="AA182" i="1"/>
  <c r="AA174" i="1"/>
  <c r="Z174" i="1"/>
  <c r="AA176" i="1"/>
  <c r="Z176" i="1"/>
  <c r="AA185" i="1"/>
  <c r="Z185" i="1"/>
  <c r="AA180" i="1"/>
  <c r="Z180" i="1"/>
  <c r="AA172" i="1"/>
  <c r="Z172" i="1"/>
  <c r="Z196" i="1"/>
  <c r="AA196" i="1"/>
  <c r="AA194" i="1"/>
  <c r="Z194" i="1"/>
  <c r="AA191" i="1"/>
  <c r="Z191" i="1"/>
  <c r="AA166" i="1"/>
  <c r="Z166" i="1"/>
  <c r="AA190" i="1"/>
  <c r="Z190" i="1"/>
  <c r="AA181" i="1"/>
  <c r="Z181" i="1"/>
  <c r="AA169" i="1"/>
  <c r="Z169" i="1"/>
  <c r="AA178" i="1"/>
  <c r="Z178" i="1"/>
  <c r="AA173" i="1"/>
  <c r="Z173" i="1"/>
  <c r="Z188" i="1"/>
  <c r="AA188" i="1"/>
  <c r="AA167" i="1"/>
  <c r="Z167" i="1"/>
  <c r="Z170" i="1"/>
  <c r="AA170" i="1"/>
  <c r="Z189" i="1"/>
  <c r="AA189" i="1"/>
  <c r="AA187" i="1"/>
  <c r="Z187" i="1"/>
  <c r="AA193" i="1"/>
  <c r="Z193" i="1"/>
  <c r="Z192" i="1"/>
  <c r="AA192" i="1"/>
  <c r="Z168" i="1"/>
  <c r="AA168" i="1"/>
  <c r="AA177" i="1"/>
  <c r="Z177" i="1"/>
  <c r="Z171" i="1"/>
  <c r="AA171" i="1"/>
  <c r="Z186" i="1"/>
  <c r="AA186" i="1"/>
  <c r="AH143" i="1" l="1"/>
  <c r="AH24" i="1"/>
  <c r="AH32" i="1"/>
  <c r="AH54" i="1"/>
  <c r="AH97" i="1"/>
  <c r="AH122" i="1"/>
  <c r="AH28" i="1"/>
  <c r="AH144" i="1"/>
  <c r="AH139" i="1"/>
  <c r="AH72" i="1"/>
  <c r="AH99" i="1"/>
  <c r="AH10" i="1"/>
  <c r="AH77" i="1"/>
  <c r="AH171" i="1" l="1"/>
  <c r="AH84" i="1"/>
  <c r="AH185" i="1"/>
  <c r="AH170" i="1"/>
  <c r="AH44" i="1"/>
  <c r="AH137" i="1"/>
  <c r="AH180" i="1"/>
  <c r="AH51" i="1"/>
  <c r="AH52" i="1"/>
  <c r="AH169" i="1"/>
  <c r="AH184" i="1"/>
  <c r="AH41" i="1"/>
  <c r="AH106" i="1"/>
  <c r="AH191" i="1"/>
  <c r="AH172" i="1"/>
  <c r="AH71" i="1"/>
  <c r="AH18" i="1"/>
  <c r="AH173" i="1"/>
  <c r="AH48" i="1"/>
  <c r="AH70" i="1"/>
  <c r="AH78" i="1"/>
  <c r="AH75" i="1"/>
  <c r="AH120" i="1"/>
  <c r="AH109" i="1"/>
  <c r="AH60" i="1"/>
  <c r="AH116" i="1"/>
  <c r="AH36" i="1"/>
  <c r="AH13" i="1"/>
  <c r="AD179" i="1"/>
  <c r="AH125" i="1"/>
  <c r="AH34" i="1"/>
  <c r="AH148" i="1"/>
  <c r="AD169" i="1"/>
  <c r="AH110" i="1"/>
  <c r="AH102" i="1"/>
  <c r="AD173" i="1"/>
  <c r="AH117" i="1"/>
  <c r="AH126" i="1"/>
  <c r="AD187" i="1"/>
  <c r="AD170" i="1"/>
  <c r="AD172" i="1"/>
  <c r="AH30" i="1"/>
  <c r="AH17" i="1"/>
  <c r="AH61" i="1"/>
  <c r="AH154" i="1"/>
  <c r="AH65" i="1"/>
  <c r="AH68" i="1"/>
  <c r="AH45" i="1"/>
  <c r="AD171" i="1"/>
  <c r="AH118" i="1"/>
  <c r="AH135" i="1"/>
  <c r="AH121" i="1"/>
  <c r="AH138" i="1"/>
  <c r="AH46" i="1"/>
  <c r="AH151" i="1"/>
  <c r="AH27" i="1"/>
  <c r="AH160" i="1"/>
  <c r="AH163" i="1"/>
  <c r="AH145" i="1"/>
  <c r="AH134" i="1"/>
  <c r="AH67" i="1"/>
  <c r="AH20" i="1"/>
  <c r="AD185" i="1"/>
  <c r="AH105" i="1"/>
  <c r="AH40" i="1"/>
  <c r="AH69" i="1"/>
  <c r="AD180" i="1"/>
  <c r="AH88" i="1"/>
  <c r="AH81" i="1"/>
  <c r="AH130" i="1"/>
  <c r="AH58" i="1"/>
  <c r="AH147" i="1"/>
  <c r="AD191" i="1"/>
  <c r="AH95" i="1"/>
  <c r="AH42" i="1"/>
  <c r="AH55" i="1"/>
  <c r="AH123" i="1"/>
  <c r="AH149" i="1"/>
  <c r="AH56" i="1"/>
  <c r="AH111" i="1"/>
  <c r="AH93" i="1"/>
  <c r="AD184" i="1"/>
  <c r="AH59" i="1"/>
  <c r="AH128" i="1"/>
  <c r="AH127" i="1"/>
  <c r="AH29" i="1"/>
  <c r="AH33" i="1"/>
  <c r="AH26" i="1"/>
  <c r="AH100" i="1"/>
  <c r="AH132" i="1"/>
  <c r="AH165" i="1" l="1"/>
  <c r="AH189" i="1"/>
  <c r="AH141" i="1"/>
  <c r="AH89" i="1"/>
  <c r="AH142" i="1"/>
  <c r="AH196" i="1"/>
  <c r="AH50" i="1"/>
  <c r="AH140" i="1"/>
  <c r="AH168" i="1"/>
  <c r="AH73" i="1"/>
  <c r="AH82" i="1"/>
  <c r="AH182" i="1"/>
  <c r="AH64" i="1"/>
  <c r="AH11" i="1"/>
  <c r="AH167" i="1"/>
  <c r="AH101" i="1"/>
  <c r="AH178" i="1"/>
  <c r="AH31" i="1"/>
  <c r="AH112" i="1"/>
  <c r="AH161" i="1"/>
  <c r="AH19" i="1"/>
  <c r="AH35" i="1"/>
  <c r="AH103" i="1"/>
  <c r="AH153" i="1"/>
  <c r="AH195" i="1"/>
  <c r="AH131" i="1"/>
  <c r="AH174" i="1"/>
  <c r="AH162" i="1"/>
  <c r="AH177" i="1"/>
  <c r="AH14" i="1"/>
  <c r="AH192" i="1"/>
  <c r="AH83" i="1"/>
  <c r="AH194" i="1"/>
  <c r="AH47" i="1"/>
  <c r="AH188" i="1"/>
  <c r="AH113" i="1"/>
  <c r="AH124" i="1"/>
  <c r="AH187" i="1"/>
  <c r="AH133" i="1"/>
  <c r="AH96" i="1"/>
  <c r="AH76" i="1"/>
  <c r="AH12" i="1"/>
  <c r="AH104" i="1"/>
  <c r="AH80" i="1"/>
  <c r="AH183" i="1"/>
  <c r="AH164" i="1"/>
  <c r="AH85" i="1"/>
  <c r="AH25" i="1"/>
  <c r="AH155" i="1"/>
  <c r="AH87" i="1"/>
  <c r="AH129" i="1"/>
  <c r="AH57" i="1"/>
  <c r="AH156" i="1"/>
  <c r="AH181" i="1"/>
  <c r="AH94" i="1"/>
  <c r="AH190" i="1"/>
  <c r="AH152" i="1"/>
  <c r="AH175" i="1"/>
  <c r="AH90" i="1"/>
  <c r="AH21" i="1"/>
  <c r="AH92" i="1"/>
  <c r="AH15" i="1"/>
  <c r="AH119" i="1"/>
  <c r="AH193" i="1"/>
  <c r="AH66" i="1"/>
  <c r="AH38" i="1"/>
  <c r="AH63" i="1"/>
  <c r="AH43" i="1"/>
  <c r="AH150" i="1"/>
  <c r="AH49" i="1"/>
  <c r="AD189" i="1"/>
  <c r="W86" i="1"/>
  <c r="R13" i="1"/>
  <c r="R60" i="1"/>
  <c r="R66" i="1"/>
  <c r="R41" i="1"/>
  <c r="X41" i="1"/>
  <c r="W41" i="1"/>
  <c r="R43" i="1"/>
  <c r="W43" i="1"/>
  <c r="X43" i="1"/>
  <c r="X158" i="1"/>
  <c r="R158" i="1"/>
  <c r="W158" i="1"/>
  <c r="R84" i="1"/>
  <c r="X84" i="1"/>
  <c r="W84" i="1"/>
  <c r="R51" i="1"/>
  <c r="X51" i="1"/>
  <c r="W51" i="1"/>
  <c r="AD51" i="1"/>
  <c r="W129" i="1"/>
  <c r="R129" i="1"/>
  <c r="X129" i="1"/>
  <c r="R155" i="1"/>
  <c r="W155" i="1"/>
  <c r="X155" i="1"/>
  <c r="R24" i="1"/>
  <c r="X24" i="1"/>
  <c r="W24" i="1"/>
  <c r="AD24" i="1"/>
  <c r="AH115" i="1"/>
  <c r="R120" i="1"/>
  <c r="X120" i="1"/>
  <c r="AD120" i="1"/>
  <c r="W120" i="1"/>
  <c r="W136" i="1"/>
  <c r="R136" i="1"/>
  <c r="X136" i="1"/>
  <c r="R103" i="1"/>
  <c r="X103" i="1"/>
  <c r="AD103" i="1"/>
  <c r="W103" i="1"/>
  <c r="R34" i="1"/>
  <c r="W34" i="1"/>
  <c r="X34" i="1"/>
  <c r="R57" i="1"/>
  <c r="W57" i="1"/>
  <c r="X57" i="1"/>
  <c r="R72" i="1"/>
  <c r="W72" i="1"/>
  <c r="X72" i="1"/>
  <c r="AD72" i="1"/>
  <c r="R18" i="1"/>
  <c r="W18" i="1"/>
  <c r="X18" i="1"/>
  <c r="AD18" i="1"/>
  <c r="R133" i="1"/>
  <c r="X133" i="1"/>
  <c r="W133" i="1"/>
  <c r="AH16" i="1"/>
  <c r="R75" i="1"/>
  <c r="W75" i="1"/>
  <c r="X75" i="1"/>
  <c r="R71" i="1"/>
  <c r="X71" i="1"/>
  <c r="W71" i="1"/>
  <c r="R137" i="1"/>
  <c r="X137" i="1"/>
  <c r="W137" i="1"/>
  <c r="AD137" i="1"/>
  <c r="R36" i="1"/>
  <c r="X36" i="1"/>
  <c r="AD36" i="1"/>
  <c r="W36" i="1"/>
  <c r="X10" i="1"/>
  <c r="W10" i="1"/>
  <c r="AD10" i="1"/>
  <c r="R10" i="1"/>
  <c r="X144" i="1"/>
  <c r="R144" i="1"/>
  <c r="W144" i="1"/>
  <c r="AD144" i="1"/>
  <c r="R35" i="1"/>
  <c r="X35" i="1"/>
  <c r="W35" i="1"/>
  <c r="R124" i="1"/>
  <c r="W124" i="1"/>
  <c r="X124" i="1"/>
  <c r="R90" i="1"/>
  <c r="W90" i="1"/>
  <c r="X90" i="1"/>
  <c r="X139" i="1"/>
  <c r="R139" i="1"/>
  <c r="W139" i="1"/>
  <c r="AD139" i="1"/>
  <c r="R143" i="1"/>
  <c r="W143" i="1"/>
  <c r="AD143" i="1"/>
  <c r="X143" i="1"/>
  <c r="R38" i="1"/>
  <c r="X38" i="1"/>
  <c r="W38" i="1"/>
  <c r="W54" i="1"/>
  <c r="R54" i="1"/>
  <c r="X54" i="1"/>
  <c r="AD54" i="1"/>
  <c r="R91" i="1"/>
  <c r="W91" i="1"/>
  <c r="X91" i="1"/>
  <c r="R116" i="1"/>
  <c r="X116" i="1"/>
  <c r="W116" i="1"/>
  <c r="AD116" i="1"/>
  <c r="W12" i="1"/>
  <c r="R12" i="1"/>
  <c r="X12" i="1"/>
  <c r="W49" i="1"/>
  <c r="R49" i="1"/>
  <c r="X49" i="1"/>
  <c r="R92" i="1"/>
  <c r="X92" i="1"/>
  <c r="W92" i="1"/>
  <c r="R48" i="1"/>
  <c r="X48" i="1"/>
  <c r="W48" i="1"/>
  <c r="AD48" i="1"/>
  <c r="R77" i="1"/>
  <c r="W77" i="1"/>
  <c r="X77" i="1"/>
  <c r="AD77" i="1"/>
  <c r="R122" i="1"/>
  <c r="W122" i="1"/>
  <c r="X122" i="1"/>
  <c r="AD122" i="1"/>
  <c r="W82" i="1"/>
  <c r="X82" i="1"/>
  <c r="R82" i="1"/>
  <c r="R97" i="1"/>
  <c r="X97" i="1"/>
  <c r="W97" i="1"/>
  <c r="AD97" i="1"/>
  <c r="R141" i="1"/>
  <c r="W141" i="1"/>
  <c r="X141" i="1"/>
  <c r="AD141" i="1"/>
  <c r="R87" i="1"/>
  <c r="X87" i="1"/>
  <c r="W87" i="1"/>
  <c r="AD87" i="1"/>
  <c r="AH62" i="1"/>
  <c r="R134" i="1"/>
  <c r="W134" i="1"/>
  <c r="X134" i="1"/>
  <c r="AD134" i="1"/>
  <c r="X52" i="1"/>
  <c r="R52" i="1"/>
  <c r="W52" i="1"/>
  <c r="R96" i="1"/>
  <c r="X96" i="1"/>
  <c r="W96" i="1"/>
  <c r="AD96" i="1"/>
  <c r="R19" i="1"/>
  <c r="X19" i="1"/>
  <c r="W19" i="1"/>
  <c r="R73" i="1"/>
  <c r="X73" i="1"/>
  <c r="W73" i="1"/>
  <c r="W32" i="1"/>
  <c r="R32" i="1"/>
  <c r="X32" i="1"/>
  <c r="AD32" i="1"/>
  <c r="R70" i="1"/>
  <c r="X70" i="1"/>
  <c r="W70" i="1"/>
  <c r="R28" i="1"/>
  <c r="X28" i="1"/>
  <c r="W28" i="1"/>
  <c r="AD28" i="1"/>
  <c r="AH107" i="1"/>
  <c r="R76" i="1"/>
  <c r="W76" i="1"/>
  <c r="X76" i="1"/>
  <c r="R99" i="1"/>
  <c r="W99" i="1"/>
  <c r="X99" i="1"/>
  <c r="AD99" i="1"/>
  <c r="R109" i="1"/>
  <c r="X109" i="1"/>
  <c r="AD109" i="1"/>
  <c r="W109" i="1"/>
  <c r="R106" i="1"/>
  <c r="X106" i="1"/>
  <c r="W106" i="1"/>
  <c r="AD106" i="1"/>
  <c r="R22" i="1"/>
  <c r="W22" i="1"/>
  <c r="X22" i="1"/>
  <c r="R159" i="1"/>
  <c r="X159" i="1"/>
  <c r="W159" i="1"/>
  <c r="AD159" i="1"/>
  <c r="R44" i="1"/>
  <c r="W44" i="1"/>
  <c r="X44" i="1"/>
  <c r="AD44" i="1"/>
  <c r="R21" i="1"/>
  <c r="W21" i="1"/>
  <c r="X21" i="1"/>
  <c r="X78" i="1"/>
  <c r="R78" i="1"/>
  <c r="W78" i="1"/>
  <c r="R150" i="1"/>
  <c r="W150" i="1"/>
  <c r="X150" i="1"/>
  <c r="R63" i="1"/>
  <c r="X63" i="1"/>
  <c r="W63" i="1"/>
  <c r="AH108" i="1"/>
  <c r="AH6" i="1"/>
  <c r="AD22" i="1"/>
  <c r="AH7" i="1"/>
  <c r="AD136" i="1"/>
  <c r="AD166" i="1"/>
  <c r="AD176" i="1"/>
  <c r="AD70" i="1"/>
  <c r="AD92" i="1"/>
  <c r="AD41" i="1"/>
  <c r="AD183" i="1"/>
  <c r="AD188" i="1"/>
  <c r="AD82" i="1"/>
  <c r="AD84" i="1"/>
  <c r="AD190" i="1"/>
  <c r="AD177" i="1"/>
  <c r="AD90" i="1"/>
  <c r="AD175" i="1"/>
  <c r="AD43" i="1"/>
  <c r="AD19" i="1"/>
  <c r="AD38" i="1"/>
  <c r="AD78" i="1"/>
  <c r="AD193" i="1"/>
  <c r="AD34" i="1"/>
  <c r="AD73" i="1"/>
  <c r="AD124" i="1"/>
  <c r="AD192" i="1"/>
  <c r="AD167" i="1"/>
  <c r="AD181" i="1"/>
  <c r="AD63" i="1"/>
  <c r="AD12" i="1"/>
  <c r="AD150" i="1"/>
  <c r="AD182" i="1"/>
  <c r="AD196" i="1"/>
  <c r="AD174" i="1"/>
  <c r="AD178" i="1"/>
  <c r="AD158" i="1"/>
  <c r="AD49" i="1"/>
  <c r="AD21" i="1"/>
  <c r="AD76" i="1"/>
  <c r="AD75" i="1"/>
  <c r="AD155" i="1"/>
  <c r="AD194" i="1"/>
  <c r="AD57" i="1"/>
  <c r="AD35" i="1"/>
  <c r="AD52" i="1"/>
  <c r="AD133" i="1"/>
  <c r="AD195" i="1"/>
  <c r="AD129" i="1"/>
  <c r="AD168" i="1"/>
  <c r="AD86" i="1" l="1"/>
  <c r="R98" i="1"/>
  <c r="X98" i="1"/>
  <c r="AH53" i="1"/>
  <c r="AH136" i="1"/>
  <c r="AH114" i="1"/>
  <c r="AH79" i="1"/>
  <c r="AH86" i="1"/>
  <c r="AH39" i="1"/>
  <c r="AH37" i="1"/>
  <c r="AH22" i="1"/>
  <c r="AH23" i="1"/>
  <c r="AH159" i="1"/>
  <c r="AH74" i="1"/>
  <c r="AH176" i="1"/>
  <c r="AH157" i="1"/>
  <c r="AH166" i="1"/>
  <c r="AH146" i="1"/>
  <c r="AH8" i="1"/>
  <c r="AH186" i="1"/>
  <c r="AD71" i="1"/>
  <c r="W98" i="1"/>
  <c r="AH9" i="1"/>
  <c r="AH91" i="1"/>
  <c r="AH158" i="1"/>
  <c r="AH179" i="1"/>
  <c r="X66" i="1"/>
  <c r="W13" i="1"/>
  <c r="AD66" i="1"/>
  <c r="AD60" i="1"/>
  <c r="X60" i="1"/>
  <c r="W60" i="1"/>
  <c r="AD13" i="1"/>
  <c r="W66" i="1"/>
  <c r="X13" i="1"/>
  <c r="R86" i="1"/>
  <c r="Z86" i="1" s="1"/>
  <c r="X86" i="1"/>
  <c r="R9" i="1"/>
  <c r="R154" i="1"/>
  <c r="W154" i="1"/>
  <c r="X154" i="1"/>
  <c r="AD154" i="1"/>
  <c r="Z32" i="1"/>
  <c r="AA32" i="1"/>
  <c r="C48" i="5" s="1"/>
  <c r="AA75" i="1"/>
  <c r="C66" i="5" s="1"/>
  <c r="Z75" i="1"/>
  <c r="R89" i="1"/>
  <c r="W89" i="1"/>
  <c r="X89" i="1"/>
  <c r="AD89" i="1"/>
  <c r="R126" i="1"/>
  <c r="W126" i="1"/>
  <c r="X126" i="1"/>
  <c r="AD126" i="1"/>
  <c r="R160" i="1"/>
  <c r="W160" i="1"/>
  <c r="X160" i="1"/>
  <c r="AD160" i="1"/>
  <c r="X156" i="1"/>
  <c r="R156" i="1"/>
  <c r="W156" i="1"/>
  <c r="AD156" i="1"/>
  <c r="R11" i="1"/>
  <c r="W11" i="1"/>
  <c r="X11" i="1"/>
  <c r="AD11" i="1"/>
  <c r="X33" i="1"/>
  <c r="R33" i="1"/>
  <c r="W33" i="1"/>
  <c r="AD33" i="1"/>
  <c r="R119" i="1"/>
  <c r="W119" i="1"/>
  <c r="X119" i="1"/>
  <c r="AD119" i="1"/>
  <c r="X163" i="1"/>
  <c r="R163" i="1"/>
  <c r="W163" i="1"/>
  <c r="AD163" i="1"/>
  <c r="R127" i="1"/>
  <c r="X127" i="1"/>
  <c r="W127" i="1"/>
  <c r="AD127" i="1"/>
  <c r="R94" i="1"/>
  <c r="W94" i="1"/>
  <c r="X94" i="1"/>
  <c r="AD94" i="1"/>
  <c r="R47" i="1"/>
  <c r="W47" i="1"/>
  <c r="X47" i="1"/>
  <c r="AD47" i="1"/>
  <c r="X16" i="1"/>
  <c r="AD16" i="1"/>
  <c r="R16" i="1"/>
  <c r="W16" i="1"/>
  <c r="Z28" i="1"/>
  <c r="AA28" i="1"/>
  <c r="C156" i="5" s="1"/>
  <c r="Z60" i="1"/>
  <c r="AA60" i="1"/>
  <c r="C59" i="5" s="1"/>
  <c r="AA19" i="1"/>
  <c r="C116" i="5" s="1"/>
  <c r="Z19" i="1"/>
  <c r="Z141" i="1"/>
  <c r="AA141" i="1"/>
  <c r="C33" i="5" s="1"/>
  <c r="AA77" i="1"/>
  <c r="C82" i="5" s="1"/>
  <c r="Z77" i="1"/>
  <c r="R131" i="1"/>
  <c r="X131" i="1"/>
  <c r="W131" i="1"/>
  <c r="AD131" i="1"/>
  <c r="R74" i="1"/>
  <c r="W74" i="1"/>
  <c r="X74" i="1"/>
  <c r="AD74" i="1"/>
  <c r="R23" i="1"/>
  <c r="W23" i="1"/>
  <c r="X23" i="1"/>
  <c r="AD23" i="1"/>
  <c r="W64" i="1"/>
  <c r="R64" i="1"/>
  <c r="X64" i="1"/>
  <c r="AD64" i="1"/>
  <c r="W40" i="1"/>
  <c r="AD40" i="1"/>
  <c r="R40" i="1"/>
  <c r="X40" i="1"/>
  <c r="R95" i="1"/>
  <c r="X95" i="1"/>
  <c r="W95" i="1"/>
  <c r="AD95" i="1"/>
  <c r="X164" i="1"/>
  <c r="AD164" i="1"/>
  <c r="R164" i="1"/>
  <c r="W164" i="1"/>
  <c r="R55" i="1"/>
  <c r="X55" i="1"/>
  <c r="W55" i="1"/>
  <c r="AD55" i="1"/>
  <c r="R157" i="1"/>
  <c r="X157" i="1"/>
  <c r="W157" i="1"/>
  <c r="AD157" i="1"/>
  <c r="Z78" i="1"/>
  <c r="AA78" i="1"/>
  <c r="C77" i="5" s="1"/>
  <c r="AA52" i="1"/>
  <c r="C91" i="5" s="1"/>
  <c r="Z52" i="1"/>
  <c r="AA35" i="1"/>
  <c r="C27" i="5" s="1"/>
  <c r="Z35" i="1"/>
  <c r="AA137" i="1"/>
  <c r="C129" i="5" s="1"/>
  <c r="Z137" i="1"/>
  <c r="AA98" i="1"/>
  <c r="C43" i="5" s="1"/>
  <c r="Z98" i="1"/>
  <c r="AA129" i="1"/>
  <c r="C74" i="5" s="1"/>
  <c r="Z129" i="1"/>
  <c r="R146" i="1"/>
  <c r="W146" i="1"/>
  <c r="X146" i="1"/>
  <c r="X105" i="1"/>
  <c r="R105" i="1"/>
  <c r="W105" i="1"/>
  <c r="AD105" i="1"/>
  <c r="Z143" i="1"/>
  <c r="AA143" i="1"/>
  <c r="C52" i="5" s="1"/>
  <c r="AA90" i="1"/>
  <c r="C4" i="5" s="1"/>
  <c r="Z90" i="1"/>
  <c r="R132" i="1"/>
  <c r="W132" i="1"/>
  <c r="X132" i="1"/>
  <c r="AD132" i="1"/>
  <c r="R151" i="1"/>
  <c r="X151" i="1"/>
  <c r="W151" i="1"/>
  <c r="AD151" i="1"/>
  <c r="R114" i="1"/>
  <c r="W114" i="1"/>
  <c r="X114" i="1"/>
  <c r="AD114" i="1"/>
  <c r="X130" i="1"/>
  <c r="R130" i="1"/>
  <c r="W130" i="1"/>
  <c r="AD130" i="1"/>
  <c r="R125" i="1"/>
  <c r="X125" i="1"/>
  <c r="W125" i="1"/>
  <c r="AD125" i="1"/>
  <c r="AD85" i="1"/>
  <c r="R85" i="1"/>
  <c r="W85" i="1"/>
  <c r="X85" i="1"/>
  <c r="R128" i="1"/>
  <c r="W128" i="1"/>
  <c r="X128" i="1"/>
  <c r="AD128" i="1"/>
  <c r="AD26" i="1"/>
  <c r="W26" i="1"/>
  <c r="R26" i="1"/>
  <c r="X26" i="1"/>
  <c r="R62" i="1"/>
  <c r="W62" i="1"/>
  <c r="X62" i="1"/>
  <c r="AD62" i="1"/>
  <c r="R53" i="1"/>
  <c r="W53" i="1"/>
  <c r="X53" i="1"/>
  <c r="AD53" i="1"/>
  <c r="Z63" i="1"/>
  <c r="AA63" i="1"/>
  <c r="C78" i="5" s="1"/>
  <c r="Z44" i="1"/>
  <c r="AA44" i="1"/>
  <c r="C90" i="5" s="1"/>
  <c r="AA22" i="1"/>
  <c r="C29" i="5" s="1"/>
  <c r="Z22" i="1"/>
  <c r="AA109" i="1"/>
  <c r="C73" i="5" s="1"/>
  <c r="Z109" i="1"/>
  <c r="Z76" i="1"/>
  <c r="AA76" i="1"/>
  <c r="C155" i="5" s="1"/>
  <c r="AA12" i="1"/>
  <c r="C6" i="5" s="1"/>
  <c r="Z12" i="1"/>
  <c r="AA139" i="1"/>
  <c r="C98" i="5" s="1"/>
  <c r="Z139" i="1"/>
  <c r="Z72" i="1"/>
  <c r="AA72" i="1"/>
  <c r="C47" i="5" s="1"/>
  <c r="Z34" i="1"/>
  <c r="AA34" i="1"/>
  <c r="C35" i="5" s="1"/>
  <c r="AA66" i="1"/>
  <c r="C84" i="5" s="1"/>
  <c r="Z66" i="1"/>
  <c r="AA120" i="1"/>
  <c r="C44" i="5" s="1"/>
  <c r="Z120" i="1"/>
  <c r="AA24" i="1"/>
  <c r="C83" i="5" s="1"/>
  <c r="Z24" i="1"/>
  <c r="Z84" i="1"/>
  <c r="AA84" i="1"/>
  <c r="C93" i="5" s="1"/>
  <c r="AA43" i="1"/>
  <c r="C22" i="5" s="1"/>
  <c r="Z43" i="1"/>
  <c r="R50" i="1"/>
  <c r="W50" i="1"/>
  <c r="X50" i="1"/>
  <c r="AD50" i="1"/>
  <c r="R45" i="1"/>
  <c r="W45" i="1"/>
  <c r="X45" i="1"/>
  <c r="AD45" i="1"/>
  <c r="R31" i="1"/>
  <c r="W31" i="1"/>
  <c r="X31" i="1"/>
  <c r="AD31" i="1"/>
  <c r="X14" i="1"/>
  <c r="R14" i="1"/>
  <c r="W14" i="1"/>
  <c r="AD14" i="1"/>
  <c r="X30" i="1"/>
  <c r="AD30" i="1"/>
  <c r="W30" i="1"/>
  <c r="R30" i="1"/>
  <c r="W110" i="1"/>
  <c r="AD110" i="1"/>
  <c r="R110" i="1"/>
  <c r="X110" i="1"/>
  <c r="R112" i="1"/>
  <c r="X112" i="1"/>
  <c r="W112" i="1"/>
  <c r="AD112" i="1"/>
  <c r="X101" i="1"/>
  <c r="R101" i="1"/>
  <c r="AD101" i="1"/>
  <c r="W101" i="1"/>
  <c r="R56" i="1"/>
  <c r="X56" i="1"/>
  <c r="W56" i="1"/>
  <c r="AD56" i="1"/>
  <c r="W149" i="1"/>
  <c r="R149" i="1"/>
  <c r="X149" i="1"/>
  <c r="AD149" i="1"/>
  <c r="R145" i="1"/>
  <c r="W145" i="1"/>
  <c r="X145" i="1"/>
  <c r="AD145" i="1"/>
  <c r="W88" i="1"/>
  <c r="R88" i="1"/>
  <c r="X88" i="1"/>
  <c r="AD88" i="1"/>
  <c r="R80" i="1"/>
  <c r="X80" i="1"/>
  <c r="W80" i="1"/>
  <c r="AD80" i="1"/>
  <c r="X42" i="1"/>
  <c r="R42" i="1"/>
  <c r="W42" i="1"/>
  <c r="AD42" i="1"/>
  <c r="R111" i="1"/>
  <c r="X111" i="1"/>
  <c r="W111" i="1"/>
  <c r="AD111" i="1"/>
  <c r="R37" i="1"/>
  <c r="X37" i="1"/>
  <c r="W37" i="1"/>
  <c r="AD37" i="1"/>
  <c r="Z92" i="1"/>
  <c r="AA92" i="1"/>
  <c r="C101" i="5" s="1"/>
  <c r="AA91" i="1"/>
  <c r="C153" i="5" s="1"/>
  <c r="Z91" i="1"/>
  <c r="AA38" i="1"/>
  <c r="C88" i="5" s="1"/>
  <c r="Z38" i="1"/>
  <c r="AA71" i="1"/>
  <c r="C143" i="5" s="1"/>
  <c r="Z71" i="1"/>
  <c r="R153" i="1"/>
  <c r="W153" i="1"/>
  <c r="X153" i="1"/>
  <c r="AD153" i="1"/>
  <c r="W25" i="1"/>
  <c r="R25" i="1"/>
  <c r="X25" i="1"/>
  <c r="AD25" i="1"/>
  <c r="R46" i="1"/>
  <c r="W46" i="1"/>
  <c r="X46" i="1"/>
  <c r="AD46" i="1"/>
  <c r="R69" i="1"/>
  <c r="X69" i="1"/>
  <c r="W69" i="1"/>
  <c r="AD69" i="1"/>
  <c r="W58" i="1"/>
  <c r="R58" i="1"/>
  <c r="X58" i="1"/>
  <c r="AD58" i="1"/>
  <c r="W118" i="1"/>
  <c r="R118" i="1"/>
  <c r="X118" i="1"/>
  <c r="AD118" i="1"/>
  <c r="R15" i="1"/>
  <c r="W15" i="1"/>
  <c r="X15" i="1"/>
  <c r="AD15" i="1"/>
  <c r="R83" i="1"/>
  <c r="W83" i="1"/>
  <c r="X83" i="1"/>
  <c r="AD83" i="1"/>
  <c r="X61" i="1"/>
  <c r="R61" i="1"/>
  <c r="W61" i="1"/>
  <c r="AD61" i="1"/>
  <c r="R29" i="1"/>
  <c r="X29" i="1"/>
  <c r="W29" i="1"/>
  <c r="AD29" i="1"/>
  <c r="W102" i="1"/>
  <c r="R102" i="1"/>
  <c r="X102" i="1"/>
  <c r="AD102" i="1"/>
  <c r="R104" i="1"/>
  <c r="W104" i="1"/>
  <c r="X104" i="1"/>
  <c r="AD104" i="1"/>
  <c r="AD107" i="1"/>
  <c r="W107" i="1"/>
  <c r="R107" i="1"/>
  <c r="X107" i="1"/>
  <c r="R152" i="1"/>
  <c r="X152" i="1"/>
  <c r="W152" i="1"/>
  <c r="AD152" i="1"/>
  <c r="W65" i="1"/>
  <c r="AD65" i="1"/>
  <c r="R65" i="1"/>
  <c r="X65" i="1"/>
  <c r="R121" i="1"/>
  <c r="W121" i="1"/>
  <c r="X121" i="1"/>
  <c r="AD121" i="1"/>
  <c r="R108" i="1"/>
  <c r="W108" i="1"/>
  <c r="X108" i="1"/>
  <c r="AD108" i="1"/>
  <c r="AA70" i="1"/>
  <c r="C15" i="5" s="1"/>
  <c r="Z70" i="1"/>
  <c r="AA13" i="1"/>
  <c r="C14" i="5" s="1"/>
  <c r="Z13" i="1"/>
  <c r="AA73" i="1"/>
  <c r="C9" i="5" s="1"/>
  <c r="Z73" i="1"/>
  <c r="AA87" i="1"/>
  <c r="C127" i="5" s="1"/>
  <c r="Z87" i="1"/>
  <c r="AA97" i="1"/>
  <c r="C16" i="5" s="1"/>
  <c r="Z97" i="1"/>
  <c r="AA122" i="1"/>
  <c r="C62" i="5" s="1"/>
  <c r="Z122" i="1"/>
  <c r="AA48" i="1"/>
  <c r="C58" i="5" s="1"/>
  <c r="Z48" i="1"/>
  <c r="Z144" i="1"/>
  <c r="AA144" i="1"/>
  <c r="C13" i="5" s="1"/>
  <c r="R115" i="1"/>
  <c r="W115" i="1"/>
  <c r="X115" i="1"/>
  <c r="AD115" i="1"/>
  <c r="AA158" i="1"/>
  <c r="C122" i="5" s="1"/>
  <c r="Z158" i="1"/>
  <c r="W100" i="1"/>
  <c r="R100" i="1"/>
  <c r="X100" i="1"/>
  <c r="AD100" i="1"/>
  <c r="AA116" i="1"/>
  <c r="C80" i="5" s="1"/>
  <c r="Z116" i="1"/>
  <c r="X67" i="1"/>
  <c r="R67" i="1"/>
  <c r="W67" i="1"/>
  <c r="AD67" i="1"/>
  <c r="R161" i="1"/>
  <c r="X161" i="1"/>
  <c r="W161" i="1"/>
  <c r="AD161" i="1"/>
  <c r="X68" i="1"/>
  <c r="R68" i="1"/>
  <c r="W68" i="1"/>
  <c r="AD68" i="1"/>
  <c r="R17" i="1"/>
  <c r="W17" i="1"/>
  <c r="X17" i="1"/>
  <c r="AD17" i="1"/>
  <c r="R59" i="1"/>
  <c r="X59" i="1"/>
  <c r="W59" i="1"/>
  <c r="AD59" i="1"/>
  <c r="R117" i="1"/>
  <c r="W117" i="1"/>
  <c r="AD117" i="1"/>
  <c r="X117" i="1"/>
  <c r="W135" i="1"/>
  <c r="AD135" i="1"/>
  <c r="X135" i="1"/>
  <c r="R135" i="1"/>
  <c r="R20" i="1"/>
  <c r="AD20" i="1"/>
  <c r="X20" i="1"/>
  <c r="W20" i="1"/>
  <c r="W93" i="1"/>
  <c r="X93" i="1"/>
  <c r="AD93" i="1"/>
  <c r="R93" i="1"/>
  <c r="AD165" i="1"/>
  <c r="R165" i="1"/>
  <c r="X165" i="1"/>
  <c r="W165" i="1"/>
  <c r="AA82" i="1"/>
  <c r="C106" i="5" s="1"/>
  <c r="Z82" i="1"/>
  <c r="Z124" i="1"/>
  <c r="AA124" i="1"/>
  <c r="C123" i="5" s="1"/>
  <c r="Z36" i="1"/>
  <c r="AA36" i="1"/>
  <c r="C111" i="5" s="1"/>
  <c r="AA136" i="1"/>
  <c r="C117" i="5" s="1"/>
  <c r="Z136" i="1"/>
  <c r="AD140" i="1"/>
  <c r="W140" i="1"/>
  <c r="R140" i="1"/>
  <c r="X140" i="1"/>
  <c r="W79" i="1"/>
  <c r="R79" i="1"/>
  <c r="X79" i="1"/>
  <c r="AD79" i="1"/>
  <c r="R147" i="1"/>
  <c r="W147" i="1"/>
  <c r="X147" i="1"/>
  <c r="AD147" i="1"/>
  <c r="W138" i="1"/>
  <c r="R138" i="1"/>
  <c r="X138" i="1"/>
  <c r="AD138" i="1"/>
  <c r="R142" i="1"/>
  <c r="W142" i="1"/>
  <c r="X142" i="1"/>
  <c r="AD142" i="1"/>
  <c r="X39" i="1"/>
  <c r="R39" i="1"/>
  <c r="AD39" i="1"/>
  <c r="W39" i="1"/>
  <c r="R148" i="1"/>
  <c r="X148" i="1"/>
  <c r="W148" i="1"/>
  <c r="AD148" i="1"/>
  <c r="AD113" i="1"/>
  <c r="W113" i="1"/>
  <c r="R113" i="1"/>
  <c r="X113" i="1"/>
  <c r="R123" i="1"/>
  <c r="X123" i="1"/>
  <c r="W123" i="1"/>
  <c r="AD123" i="1"/>
  <c r="W27" i="1"/>
  <c r="AD27" i="1"/>
  <c r="R27" i="1"/>
  <c r="X27" i="1"/>
  <c r="R81" i="1"/>
  <c r="X81" i="1"/>
  <c r="W81" i="1"/>
  <c r="AD81" i="1"/>
  <c r="X162" i="1"/>
  <c r="R162" i="1"/>
  <c r="W162" i="1"/>
  <c r="AD162" i="1"/>
  <c r="AA150" i="1"/>
  <c r="C113" i="5" s="1"/>
  <c r="Z150" i="1"/>
  <c r="AA21" i="1"/>
  <c r="C10" i="5" s="1"/>
  <c r="Z21" i="1"/>
  <c r="AA159" i="1"/>
  <c r="C110" i="5" s="1"/>
  <c r="Z159" i="1"/>
  <c r="AA106" i="1"/>
  <c r="C109" i="5" s="1"/>
  <c r="Z106" i="1"/>
  <c r="Z99" i="1"/>
  <c r="AA99" i="1"/>
  <c r="C94" i="5" s="1"/>
  <c r="Z96" i="1"/>
  <c r="AA96" i="1"/>
  <c r="C120" i="5" s="1"/>
  <c r="AA134" i="1"/>
  <c r="C100" i="5" s="1"/>
  <c r="Z134" i="1"/>
  <c r="AA49" i="1"/>
  <c r="C149" i="5" s="1"/>
  <c r="Z49" i="1"/>
  <c r="AA54" i="1"/>
  <c r="C132" i="5" s="1"/>
  <c r="Z54" i="1"/>
  <c r="Z10" i="1"/>
  <c r="AA10" i="1"/>
  <c r="C2" i="5" s="1"/>
  <c r="AA133" i="1"/>
  <c r="C69" i="5" s="1"/>
  <c r="Z133" i="1"/>
  <c r="Z18" i="1"/>
  <c r="AA18" i="1"/>
  <c r="C75" i="5" s="1"/>
  <c r="Z57" i="1"/>
  <c r="AA57" i="1"/>
  <c r="C97" i="5" s="1"/>
  <c r="AA103" i="1"/>
  <c r="C134" i="5" s="1"/>
  <c r="Z103" i="1"/>
  <c r="AA155" i="1"/>
  <c r="C81" i="5" s="1"/>
  <c r="Z155" i="1"/>
  <c r="AA51" i="1"/>
  <c r="C23" i="5" s="1"/>
  <c r="Z51" i="1"/>
  <c r="Z41" i="1"/>
  <c r="AA41" i="1"/>
  <c r="C36" i="5" s="1"/>
  <c r="T197" i="1"/>
  <c r="AH98" i="1" s="1"/>
  <c r="R6" i="1"/>
  <c r="AD6" i="1"/>
  <c r="X6" i="1"/>
  <c r="W6" i="1"/>
  <c r="AD146" i="1"/>
  <c r="AD186" i="1"/>
  <c r="AA86" i="1" l="1"/>
  <c r="C50" i="5" s="1"/>
  <c r="X9" i="1"/>
  <c r="AD9" i="1"/>
  <c r="AD91" i="1"/>
  <c r="W9" i="1"/>
  <c r="AA64" i="1"/>
  <c r="C154" i="5" s="1"/>
  <c r="Z64" i="1"/>
  <c r="Z140" i="1"/>
  <c r="AA140" i="1"/>
  <c r="C121" i="5" s="1"/>
  <c r="AA65" i="1"/>
  <c r="C126" i="5" s="1"/>
  <c r="Z65" i="1"/>
  <c r="AA107" i="1"/>
  <c r="C99" i="5" s="1"/>
  <c r="Z107" i="1"/>
  <c r="Z62" i="1"/>
  <c r="AA62" i="1"/>
  <c r="C54" i="5" s="1"/>
  <c r="Z128" i="1"/>
  <c r="AA128" i="1"/>
  <c r="C49" i="5" s="1"/>
  <c r="AA125" i="1"/>
  <c r="C51" i="5" s="1"/>
  <c r="Z125" i="1"/>
  <c r="Z114" i="1"/>
  <c r="AA114" i="1"/>
  <c r="C76" i="5" s="1"/>
  <c r="Z132" i="1"/>
  <c r="AA132" i="1"/>
  <c r="C70" i="5" s="1"/>
  <c r="Z55" i="1"/>
  <c r="AA55" i="1"/>
  <c r="C108" i="5" s="1"/>
  <c r="Z95" i="1"/>
  <c r="AA95" i="1"/>
  <c r="C95" i="5" s="1"/>
  <c r="Z74" i="1"/>
  <c r="AA74" i="1"/>
  <c r="C85" i="5" s="1"/>
  <c r="Z16" i="1"/>
  <c r="AA16" i="1"/>
  <c r="C56" i="5" s="1"/>
  <c r="AA135" i="1"/>
  <c r="C79" i="5" s="1"/>
  <c r="Z135" i="1"/>
  <c r="AA68" i="1"/>
  <c r="C140" i="5" s="1"/>
  <c r="Z68" i="1"/>
  <c r="AA67" i="1"/>
  <c r="C118" i="5" s="1"/>
  <c r="Z67" i="1"/>
  <c r="AA102" i="1"/>
  <c r="C150" i="5" s="1"/>
  <c r="Z102" i="1"/>
  <c r="AA61" i="1"/>
  <c r="C144" i="5" s="1"/>
  <c r="Z61" i="1"/>
  <c r="Z58" i="1"/>
  <c r="AA58" i="1"/>
  <c r="C18" i="5" s="1"/>
  <c r="Z163" i="1"/>
  <c r="AA163" i="1"/>
  <c r="C151" i="5" s="1"/>
  <c r="AA33" i="1"/>
  <c r="C63" i="5" s="1"/>
  <c r="Z33" i="1"/>
  <c r="Z156" i="1"/>
  <c r="AA156" i="1"/>
  <c r="C114" i="5" s="1"/>
  <c r="AA81" i="1"/>
  <c r="C87" i="5" s="1"/>
  <c r="Z81" i="1"/>
  <c r="AA123" i="1"/>
  <c r="C124" i="5" s="1"/>
  <c r="Z123" i="1"/>
  <c r="AA148" i="1"/>
  <c r="C26" i="5" s="1"/>
  <c r="Z148" i="1"/>
  <c r="AA142" i="1"/>
  <c r="C131" i="5" s="1"/>
  <c r="Z142" i="1"/>
  <c r="AA147" i="1"/>
  <c r="C119" i="5" s="1"/>
  <c r="Z147" i="1"/>
  <c r="AA59" i="1"/>
  <c r="C32" i="5" s="1"/>
  <c r="Z59" i="1"/>
  <c r="Z108" i="1"/>
  <c r="AA108" i="1"/>
  <c r="C157" i="5" s="1"/>
  <c r="Z15" i="1"/>
  <c r="AA15" i="1"/>
  <c r="C11" i="5" s="1"/>
  <c r="AA46" i="1"/>
  <c r="C133" i="5" s="1"/>
  <c r="Z46" i="1"/>
  <c r="AA153" i="1"/>
  <c r="C89" i="5" s="1"/>
  <c r="Z153" i="1"/>
  <c r="Z111" i="1"/>
  <c r="AA111" i="1"/>
  <c r="C146" i="5" s="1"/>
  <c r="Z80" i="1"/>
  <c r="AA80" i="1"/>
  <c r="C139" i="5" s="1"/>
  <c r="AA145" i="1"/>
  <c r="C37" i="5" s="1"/>
  <c r="Z145" i="1"/>
  <c r="AA56" i="1"/>
  <c r="C103" i="5" s="1"/>
  <c r="Z56" i="1"/>
  <c r="Z112" i="1"/>
  <c r="AA112" i="1"/>
  <c r="C30" i="5" s="1"/>
  <c r="AA31" i="1"/>
  <c r="C107" i="5" s="1"/>
  <c r="Z31" i="1"/>
  <c r="Z50" i="1"/>
  <c r="AA50" i="1"/>
  <c r="C92" i="5" s="1"/>
  <c r="AA26" i="1"/>
  <c r="C7" i="5" s="1"/>
  <c r="Z26" i="1"/>
  <c r="Z164" i="1"/>
  <c r="AA164" i="1"/>
  <c r="C64" i="5" s="1"/>
  <c r="Z40" i="1"/>
  <c r="AA40" i="1"/>
  <c r="C61" i="5" s="1"/>
  <c r="Z94" i="1"/>
  <c r="AA94" i="1"/>
  <c r="C46" i="5" s="1"/>
  <c r="Z126" i="1"/>
  <c r="AA126" i="1"/>
  <c r="C19" i="5" s="1"/>
  <c r="AA85" i="1"/>
  <c r="C40" i="5" s="1"/>
  <c r="Z85" i="1"/>
  <c r="Z130" i="1"/>
  <c r="AA130" i="1"/>
  <c r="C17" i="5" s="1"/>
  <c r="Z27" i="1"/>
  <c r="AA27" i="1"/>
  <c r="C96" i="5" s="1"/>
  <c r="AA113" i="1"/>
  <c r="C24" i="5" s="1"/>
  <c r="Z113" i="1"/>
  <c r="AA110" i="1"/>
  <c r="C60" i="5" s="1"/>
  <c r="Z110" i="1"/>
  <c r="AA53" i="1"/>
  <c r="C112" i="5" s="1"/>
  <c r="Z53" i="1"/>
  <c r="Z151" i="1"/>
  <c r="AA151" i="1"/>
  <c r="C68" i="5" s="1"/>
  <c r="Z146" i="1"/>
  <c r="AA146" i="1"/>
  <c r="C42" i="5" s="1"/>
  <c r="Z157" i="1"/>
  <c r="AA157" i="1"/>
  <c r="C136" i="5" s="1"/>
  <c r="Z23" i="1"/>
  <c r="AA23" i="1"/>
  <c r="C137" i="5" s="1"/>
  <c r="Z131" i="1"/>
  <c r="AA131" i="1"/>
  <c r="C130" i="5" s="1"/>
  <c r="Z162" i="1"/>
  <c r="AA162" i="1"/>
  <c r="C145" i="5" s="1"/>
  <c r="AA39" i="1"/>
  <c r="C115" i="5" s="1"/>
  <c r="Z39" i="1"/>
  <c r="Z138" i="1"/>
  <c r="AA138" i="1"/>
  <c r="C65" i="5" s="1"/>
  <c r="AA79" i="1"/>
  <c r="C31" i="5" s="1"/>
  <c r="Z79" i="1"/>
  <c r="AA165" i="1"/>
  <c r="C53" i="5" s="1"/>
  <c r="Z165" i="1"/>
  <c r="Z118" i="1"/>
  <c r="AA118" i="1"/>
  <c r="C38" i="5" s="1"/>
  <c r="AA25" i="1"/>
  <c r="C3" i="5" s="1"/>
  <c r="Z25" i="1"/>
  <c r="AA42" i="1"/>
  <c r="C12" i="5" s="1"/>
  <c r="Z42" i="1"/>
  <c r="AA88" i="1"/>
  <c r="C71" i="5" s="1"/>
  <c r="Z88" i="1"/>
  <c r="Z149" i="1"/>
  <c r="AA149" i="1"/>
  <c r="C8" i="5" s="1"/>
  <c r="Z101" i="1"/>
  <c r="AA101" i="1"/>
  <c r="C20" i="5" s="1"/>
  <c r="AA14" i="1"/>
  <c r="C102" i="5" s="1"/>
  <c r="Z14" i="1"/>
  <c r="Z93" i="1"/>
  <c r="AA93" i="1"/>
  <c r="C25" i="5" s="1"/>
  <c r="AA100" i="1"/>
  <c r="C39" i="5" s="1"/>
  <c r="Z100" i="1"/>
  <c r="AA30" i="1"/>
  <c r="C148" i="5" s="1"/>
  <c r="Z30" i="1"/>
  <c r="AA105" i="1"/>
  <c r="C72" i="5" s="1"/>
  <c r="Z105" i="1"/>
  <c r="Z20" i="1"/>
  <c r="AA20" i="1"/>
  <c r="C45" i="5" s="1"/>
  <c r="AA117" i="1"/>
  <c r="C142" i="5" s="1"/>
  <c r="Z117" i="1"/>
  <c r="AA17" i="1"/>
  <c r="C105" i="5" s="1"/>
  <c r="Z17" i="1"/>
  <c r="AA161" i="1"/>
  <c r="C67" i="5" s="1"/>
  <c r="Z161" i="1"/>
  <c r="AA115" i="1"/>
  <c r="C34" i="5" s="1"/>
  <c r="Z115" i="1"/>
  <c r="AA121" i="1"/>
  <c r="C41" i="5" s="1"/>
  <c r="Z121" i="1"/>
  <c r="Z152" i="1"/>
  <c r="AA152" i="1"/>
  <c r="C135" i="5" s="1"/>
  <c r="Z104" i="1"/>
  <c r="AA104" i="1"/>
  <c r="C125" i="5" s="1"/>
  <c r="AA29" i="1"/>
  <c r="C138" i="5" s="1"/>
  <c r="Z29" i="1"/>
  <c r="AA83" i="1"/>
  <c r="C104" i="5" s="1"/>
  <c r="Z83" i="1"/>
  <c r="Z69" i="1"/>
  <c r="AA69" i="1"/>
  <c r="C55" i="5" s="1"/>
  <c r="AA37" i="1"/>
  <c r="C28" i="5" s="1"/>
  <c r="Z37" i="1"/>
  <c r="Z45" i="1"/>
  <c r="AA45" i="1"/>
  <c r="C5" i="5" s="1"/>
  <c r="AA47" i="1"/>
  <c r="C152" i="5" s="1"/>
  <c r="Z47" i="1"/>
  <c r="Z127" i="1"/>
  <c r="AA127" i="1"/>
  <c r="C141" i="5" s="1"/>
  <c r="Z119" i="1"/>
  <c r="AA119" i="1"/>
  <c r="C147" i="5" s="1"/>
  <c r="AA11" i="1"/>
  <c r="C128" i="5" s="1"/>
  <c r="Z11" i="1"/>
  <c r="AA160" i="1"/>
  <c r="C21" i="5" s="1"/>
  <c r="Z160" i="1"/>
  <c r="AA89" i="1"/>
  <c r="C86" i="5" s="1"/>
  <c r="Z89" i="1"/>
  <c r="Z154" i="1"/>
  <c r="AA154" i="1"/>
  <c r="C57" i="5" s="1"/>
  <c r="Z6" i="1"/>
  <c r="AA6" i="1"/>
  <c r="W7" i="1"/>
  <c r="AD7" i="1"/>
  <c r="X7" i="1"/>
  <c r="R7" i="1"/>
  <c r="Q197" i="1"/>
  <c r="X8" i="1"/>
  <c r="W8" i="1"/>
  <c r="R8" i="1"/>
  <c r="AD8" i="1"/>
  <c r="AA9" i="1"/>
  <c r="Z9" i="1"/>
  <c r="AD98" i="1" l="1"/>
  <c r="X197" i="1"/>
  <c r="R197" i="1"/>
  <c r="AA7" i="1"/>
  <c r="Z7" i="1"/>
  <c r="AA8" i="1"/>
  <c r="Z8" i="1"/>
  <c r="W197" i="1"/>
  <c r="AA197" i="1" l="1"/>
  <c r="Z197" i="1"/>
</calcChain>
</file>

<file path=xl/sharedStrings.xml><?xml version="1.0" encoding="utf-8"?>
<sst xmlns="http://schemas.openxmlformats.org/spreadsheetml/2006/main" count="1506" uniqueCount="377">
  <si>
    <t>Phase</t>
  </si>
  <si>
    <t>DfE</t>
  </si>
  <si>
    <t>SAP</t>
  </si>
  <si>
    <t>School</t>
  </si>
  <si>
    <t>MFG</t>
  </si>
  <si>
    <t>No. of EHCPs (Sept)</t>
  </si>
  <si>
    <t>Value of EHCP Top-Up (Sept)</t>
  </si>
  <si>
    <t>All Through</t>
  </si>
  <si>
    <t>Appleton Academy</t>
  </si>
  <si>
    <t>Bradford Academy</t>
  </si>
  <si>
    <t>Bradford Girls Grammar (Free School)</t>
  </si>
  <si>
    <t>Dixons Allerton Academy</t>
  </si>
  <si>
    <t>Primary</t>
  </si>
  <si>
    <t>RBHX</t>
  </si>
  <si>
    <t>Addingham Primary School</t>
  </si>
  <si>
    <t>RBGL</t>
  </si>
  <si>
    <t>All Saints' CE Primary School (Bradford)</t>
  </si>
  <si>
    <t>RBFB</t>
  </si>
  <si>
    <t>All Saints' CE Primary School (Ilkley)</t>
  </si>
  <si>
    <t>RBIC</t>
  </si>
  <si>
    <t>Ashlands Primary School</t>
  </si>
  <si>
    <t>Atlas School</t>
  </si>
  <si>
    <t>RBEO</t>
  </si>
  <si>
    <t>Baildon CE Primary School</t>
  </si>
  <si>
    <t>RBKO</t>
  </si>
  <si>
    <t>Bankfoot Primary School</t>
  </si>
  <si>
    <t>Barkerend Primary Leadership Academy</t>
  </si>
  <si>
    <t>Beckfoot Allerton Primary Academy</t>
  </si>
  <si>
    <t>Beckfoot Heaton Primary Academy</t>
  </si>
  <si>
    <t>Beckfoot Priestthorpe Primary School</t>
  </si>
  <si>
    <t>RBGR</t>
  </si>
  <si>
    <t>Ben Rhydding Primary School</t>
  </si>
  <si>
    <t>RBFX</t>
  </si>
  <si>
    <t>Blakehill Primary School</t>
  </si>
  <si>
    <t>RBKU</t>
  </si>
  <si>
    <t>Bowling Park Primary School</t>
  </si>
  <si>
    <t>RBHR</t>
  </si>
  <si>
    <t>Brackenhill Primary School</t>
  </si>
  <si>
    <t>RBIF</t>
  </si>
  <si>
    <t>Burley &amp; Woodhead CE Primary School</t>
  </si>
  <si>
    <t>RBFP</t>
  </si>
  <si>
    <t>Burley Oaks Primary School</t>
  </si>
  <si>
    <t>Byron Primary Academy</t>
  </si>
  <si>
    <t>RBHL</t>
  </si>
  <si>
    <t>Carrwood Primary School</t>
  </si>
  <si>
    <t>RBJG</t>
  </si>
  <si>
    <t>Cavendish Primary School</t>
  </si>
  <si>
    <t>Christ Church Primary Academy</t>
  </si>
  <si>
    <t>Clayton St John's CE Primary Academy</t>
  </si>
  <si>
    <t>RBGA</t>
  </si>
  <si>
    <t>Clayton Village Primary School</t>
  </si>
  <si>
    <t>RBGN</t>
  </si>
  <si>
    <t>Cottingley Village Primary School</t>
  </si>
  <si>
    <t>RBHM</t>
  </si>
  <si>
    <t>Crossflatts Primary School</t>
  </si>
  <si>
    <t>RBDO</t>
  </si>
  <si>
    <t>Crossley Hall Primary School</t>
  </si>
  <si>
    <t>RBEA</t>
  </si>
  <si>
    <t>Dixons Manningham Primary Academy</t>
  </si>
  <si>
    <t>Dixons Marchbank Academy</t>
  </si>
  <si>
    <t>Dixons Music Primary</t>
  </si>
  <si>
    <t>East Morton CE Primary Academy</t>
  </si>
  <si>
    <t>RBHB</t>
  </si>
  <si>
    <t>Eastburn Junior and Infant School</t>
  </si>
  <si>
    <t>RBDF</t>
  </si>
  <si>
    <t>RBJY</t>
  </si>
  <si>
    <t>Eldwick Primary School</t>
  </si>
  <si>
    <t>RBGB</t>
  </si>
  <si>
    <t>Fagley Primary School</t>
  </si>
  <si>
    <t>RBFN</t>
  </si>
  <si>
    <t>Farfield Primary</t>
  </si>
  <si>
    <t>Farnham Primary Academy</t>
  </si>
  <si>
    <t>RBCU</t>
  </si>
  <si>
    <t>Feversham Primary Academy</t>
  </si>
  <si>
    <t>RBFY</t>
  </si>
  <si>
    <t>Foxhill Primary School</t>
  </si>
  <si>
    <t>RBCY</t>
  </si>
  <si>
    <t>Frizinghall Primary School</t>
  </si>
  <si>
    <t>RBKF</t>
  </si>
  <si>
    <t>Girlington Primary School</t>
  </si>
  <si>
    <t>RBKC</t>
  </si>
  <si>
    <t>Glenaire Primary School</t>
  </si>
  <si>
    <t>RBKG</t>
  </si>
  <si>
    <t>Greengates Primary School</t>
  </si>
  <si>
    <t>RBEQ</t>
  </si>
  <si>
    <t>Grove House Primary School</t>
  </si>
  <si>
    <t>Harden Primary Academy</t>
  </si>
  <si>
    <t>Haworth Primary Academy</t>
  </si>
  <si>
    <t>RBHG</t>
  </si>
  <si>
    <t>Heaton St Barnabas' CE Primary School</t>
  </si>
  <si>
    <t>RBHJ</t>
  </si>
  <si>
    <t>High Crags Primary Leadership Academy</t>
  </si>
  <si>
    <t>RBFU</t>
  </si>
  <si>
    <t>Hill Top CE Primary School</t>
  </si>
  <si>
    <t>Hollingwood Primary Academy</t>
  </si>
  <si>
    <t>Holybrook Primary Academy</t>
  </si>
  <si>
    <t>RBDE</t>
  </si>
  <si>
    <t>RDQZ</t>
  </si>
  <si>
    <t>Home Farm Primary School</t>
  </si>
  <si>
    <t>RBGF</t>
  </si>
  <si>
    <t>Hoyle Court Primary School</t>
  </si>
  <si>
    <t>RBDY</t>
  </si>
  <si>
    <t>Idle CE Primary School</t>
  </si>
  <si>
    <t>RBGX</t>
  </si>
  <si>
    <t>Ingrow Primary School</t>
  </si>
  <si>
    <t>Iqra Primary Academy</t>
  </si>
  <si>
    <t>RBDI</t>
  </si>
  <si>
    <t>Keelham Primary School</t>
  </si>
  <si>
    <t>RBDB</t>
  </si>
  <si>
    <t>Keighley St Andrew's CE Primary School</t>
  </si>
  <si>
    <t>RBHF</t>
  </si>
  <si>
    <t>Killinghall Primary School</t>
  </si>
  <si>
    <t>RBEE</t>
  </si>
  <si>
    <t>Knowleswood Primary School</t>
  </si>
  <si>
    <t>Lapage Primary School and Nursery</t>
  </si>
  <si>
    <t>Laycock Primary Academy</t>
  </si>
  <si>
    <t>Lees Primary Academy</t>
  </si>
  <si>
    <t>RBHZ</t>
  </si>
  <si>
    <t>Ley Top Primary School</t>
  </si>
  <si>
    <t>RBET</t>
  </si>
  <si>
    <t>Lidget Green Primary School</t>
  </si>
  <si>
    <t>Lilycroft Primary School</t>
  </si>
  <si>
    <t>RBJE</t>
  </si>
  <si>
    <t>RBIZ</t>
  </si>
  <si>
    <t>Long Lee Primary School</t>
  </si>
  <si>
    <t>RBKE</t>
  </si>
  <si>
    <t>Low Ash Primary School</t>
  </si>
  <si>
    <t>RBKJ</t>
  </si>
  <si>
    <t>Low Moor CE Primary School</t>
  </si>
  <si>
    <t>RBEB</t>
  </si>
  <si>
    <t>Lower Fields Primary School</t>
  </si>
  <si>
    <t>Margaret McMillan Primary School</t>
  </si>
  <si>
    <t>RBHN</t>
  </si>
  <si>
    <t>Marshfield Primary School</t>
  </si>
  <si>
    <t>RBDX</t>
  </si>
  <si>
    <t>Menston Primary School</t>
  </si>
  <si>
    <t>Merlin Top Primary Academy</t>
  </si>
  <si>
    <t>RBGE</t>
  </si>
  <si>
    <t>Miriam Lord Community Primary School</t>
  </si>
  <si>
    <t>RBDK</t>
  </si>
  <si>
    <t>Myrtle Park Primary School</t>
  </si>
  <si>
    <t>RBJS</t>
  </si>
  <si>
    <t>RBES</t>
  </si>
  <si>
    <t>Newby Primary School</t>
  </si>
  <si>
    <t>RBEC</t>
  </si>
  <si>
    <t>Newhall Park Primary School</t>
  </si>
  <si>
    <t>Oakworth Primary Academy</t>
  </si>
  <si>
    <t>RBJH</t>
  </si>
  <si>
    <t>Oldfield Primary School</t>
  </si>
  <si>
    <t>RBFR</t>
  </si>
  <si>
    <t>Our Lady &amp; St Brendan's Catholic Primary School</t>
  </si>
  <si>
    <t>Our Lady of Victories Catholic Primary Academy</t>
  </si>
  <si>
    <t>Oxenhope CE Primary Academy</t>
  </si>
  <si>
    <t>RBIX</t>
  </si>
  <si>
    <t>Parkwood Primary School</t>
  </si>
  <si>
    <t>RBGW</t>
  </si>
  <si>
    <t>Peel Park Primary School</t>
  </si>
  <si>
    <t>RBFH</t>
  </si>
  <si>
    <t>Poplars Farm Primary School</t>
  </si>
  <si>
    <t>RBFG</t>
  </si>
  <si>
    <t>Reevy Hill Primary School</t>
  </si>
  <si>
    <t>RBCW</t>
  </si>
  <si>
    <t>Riddlesden St Mary's CE Primary</t>
  </si>
  <si>
    <t>RBEP</t>
  </si>
  <si>
    <t>Russell Hall Primary School</t>
  </si>
  <si>
    <t>Ryecroft Primary Academy</t>
  </si>
  <si>
    <t>RBEM</t>
  </si>
  <si>
    <t>Saltaire Primary School</t>
  </si>
  <si>
    <t>RBFE</t>
  </si>
  <si>
    <t>Sandal Primary School and Nursery</t>
  </si>
  <si>
    <t>RBGG</t>
  </si>
  <si>
    <t>Sandy Lane Primary School</t>
  </si>
  <si>
    <t>Shibden Head Primary Academy</t>
  </si>
  <si>
    <t>RBFJ</t>
  </si>
  <si>
    <t>Shirley Manor Primary Academy</t>
  </si>
  <si>
    <t>RBKI</t>
  </si>
  <si>
    <t>Silsden Primary School</t>
  </si>
  <si>
    <t>Southmere Primary Academy</t>
  </si>
  <si>
    <t>St Anne's Catholic Primary Academy</t>
  </si>
  <si>
    <t>RBGI</t>
  </si>
  <si>
    <t>St Anthony's Catholic Primary School (Clayton)</t>
  </si>
  <si>
    <t>RBFZ</t>
  </si>
  <si>
    <t>St Anthony's Catholic Primary School (Shipley)</t>
  </si>
  <si>
    <t>RBKD</t>
  </si>
  <si>
    <t>St Clare's Catholic Primary School</t>
  </si>
  <si>
    <t>RBFF</t>
  </si>
  <si>
    <t>St Columba's Catholic Primary School</t>
  </si>
  <si>
    <t>RBGO</t>
  </si>
  <si>
    <t>St Cuthbert &amp; the First Martyrs' Catholic Primary</t>
  </si>
  <si>
    <t>RBEY</t>
  </si>
  <si>
    <t>St Francis' Catholic Primary School</t>
  </si>
  <si>
    <t>St John The Evangelist Catholic Primary</t>
  </si>
  <si>
    <t>St John's CE Primary School</t>
  </si>
  <si>
    <t>RBJF</t>
  </si>
  <si>
    <t>St Joseph's Catholic Primary School (Bingley)</t>
  </si>
  <si>
    <t>RBGS</t>
  </si>
  <si>
    <t>St Joseph's Catholic Primary School (Bradford)</t>
  </si>
  <si>
    <t>St Joseph's Catholic Primary, Keighley</t>
  </si>
  <si>
    <t>RBIR</t>
  </si>
  <si>
    <t>St Luke's CE Primary School</t>
  </si>
  <si>
    <t>RBIL</t>
  </si>
  <si>
    <t xml:space="preserve">St Mary's and St Peter's Catholic </t>
  </si>
  <si>
    <t>RBFS</t>
  </si>
  <si>
    <t>St Matthew's Catholic Primary School</t>
  </si>
  <si>
    <t>RBJL</t>
  </si>
  <si>
    <t>St Matthew's CE Primary School</t>
  </si>
  <si>
    <t>St Oswald's CE Primary Academy</t>
  </si>
  <si>
    <t>RBGP</t>
  </si>
  <si>
    <t>St Paul's CE Primary School</t>
  </si>
  <si>
    <t>St Philip's CE Primary Academy</t>
  </si>
  <si>
    <t>RBIS</t>
  </si>
  <si>
    <t>St Stephen's CE Primary School</t>
  </si>
  <si>
    <t>St Walburga's Catholic Primary School</t>
  </si>
  <si>
    <t>RBGH</t>
  </si>
  <si>
    <t>St William's Catholic Primary School</t>
  </si>
  <si>
    <t>St Winefride's Catholic Primary</t>
  </si>
  <si>
    <t>RBDV</t>
  </si>
  <si>
    <t>Stanbury Village School</t>
  </si>
  <si>
    <t>RBGT</t>
  </si>
  <si>
    <t>Steeton Primary School</t>
  </si>
  <si>
    <t>RBIA</t>
  </si>
  <si>
    <t>Stocks Lane Primary School</t>
  </si>
  <si>
    <t>RBCV</t>
  </si>
  <si>
    <t>Swain House Primary School</t>
  </si>
  <si>
    <t>RBJA</t>
  </si>
  <si>
    <t>Thackley Primary School</t>
  </si>
  <si>
    <t>The Sacred Heart Catholic Primary Academy</t>
  </si>
  <si>
    <t>Thornbury Primary Leadership Academy</t>
  </si>
  <si>
    <t>Thornton Primary School</t>
  </si>
  <si>
    <t>RBEV</t>
  </si>
  <si>
    <t>Thorpe Primary School</t>
  </si>
  <si>
    <t>RBHC</t>
  </si>
  <si>
    <t>Trinity All Saints CE Primary School</t>
  </si>
  <si>
    <t>Victoria Primary School</t>
  </si>
  <si>
    <t>RBII</t>
  </si>
  <si>
    <t>Wellington Primary School</t>
  </si>
  <si>
    <t>Westbourne Primary School</t>
  </si>
  <si>
    <t>Westminster CE Primary Academy</t>
  </si>
  <si>
    <t>Whetley Primary Academy</t>
  </si>
  <si>
    <t>RBGJ</t>
  </si>
  <si>
    <t>Wibsey Primary School</t>
  </si>
  <si>
    <t>Wilsden Primary School</t>
  </si>
  <si>
    <t>Woodlands Primary Academy</t>
  </si>
  <si>
    <t>Woodside Academy</t>
  </si>
  <si>
    <t>RBJJ</t>
  </si>
  <si>
    <t>Worthinghead Primary School</t>
  </si>
  <si>
    <t>RBGM</t>
  </si>
  <si>
    <t>Secondary</t>
  </si>
  <si>
    <t>Beckfoot Academy</t>
  </si>
  <si>
    <t>Beckfoot Oakbank Academy</t>
  </si>
  <si>
    <t>Beckfoot Thornton Academy</t>
  </si>
  <si>
    <t>Beckfoot Upper Heaton Academy</t>
  </si>
  <si>
    <t>Belle Vue Girls' Academy</t>
  </si>
  <si>
    <t>RBEG</t>
  </si>
  <si>
    <t>Bingley Grammar School</t>
  </si>
  <si>
    <t>Bradford Forster Academy</t>
  </si>
  <si>
    <t>Bronte Girls' Academy</t>
  </si>
  <si>
    <t>RBEW</t>
  </si>
  <si>
    <t>Carlton Bolling College</t>
  </si>
  <si>
    <t>Dixons City Academy</t>
  </si>
  <si>
    <t>Dixons Cottingley Academy</t>
  </si>
  <si>
    <t>Dixons Kings Academy</t>
  </si>
  <si>
    <t>Dixons McMillan Academy</t>
  </si>
  <si>
    <t>Dixons Trinity Academy</t>
  </si>
  <si>
    <t>Eden Boys Leadership Academy</t>
  </si>
  <si>
    <t>Feversham College</t>
  </si>
  <si>
    <t>RBJZ</t>
  </si>
  <si>
    <t>Hanson School</t>
  </si>
  <si>
    <t>Ilkley Grammar School</t>
  </si>
  <si>
    <t>Immanuel College Academy</t>
  </si>
  <si>
    <t>Laisterdyke Leadership Academy</t>
  </si>
  <si>
    <t>Oasis Academy Lister Park</t>
  </si>
  <si>
    <t>One In A Million (Free School)</t>
  </si>
  <si>
    <t>RBCQ</t>
  </si>
  <si>
    <t>Parkside School</t>
  </si>
  <si>
    <t>RGYC</t>
  </si>
  <si>
    <t>St Bede's &amp; St Joseph's Catholic College</t>
  </si>
  <si>
    <t>RBDG</t>
  </si>
  <si>
    <t>The Holy Family Catholic School</t>
  </si>
  <si>
    <t>RBKB</t>
  </si>
  <si>
    <t>Titus Salt School</t>
  </si>
  <si>
    <t>Tong Leadership Academy</t>
  </si>
  <si>
    <t>Total</t>
  </si>
  <si>
    <t>Attain</t>
  </si>
  <si>
    <t>MFL</t>
  </si>
  <si>
    <t>Funded Pupil No.s</t>
  </si>
  <si>
    <t>ceiling</t>
  </si>
  <si>
    <t>bsf encroachment on MFG (could apply to disapply)</t>
  </si>
  <si>
    <t>coming onto MFL for 1st time (split site removal)</t>
  </si>
  <si>
    <t>Key to Columns</t>
  </si>
  <si>
    <t>Column Reference (see key below)</t>
  </si>
  <si>
    <t>Diff in Pupil Numbers</t>
  </si>
  <si>
    <t>Total Funding Per Pupil</t>
  </si>
  <si>
    <t>Illustrative Total Funding Per Pupil</t>
  </si>
  <si>
    <t>APPENDIX 1a</t>
  </si>
  <si>
    <t>Formula Funding (ex. Rates, Split Sites &amp; PFI)</t>
  </si>
  <si>
    <t>Illustrative Total Formula Funding (ex. Rates, Split Sites &amp; PFI)</t>
  </si>
  <si>
    <t>Copthorne Primary Academy</t>
  </si>
  <si>
    <t>Cullingworth Village Primary Academy</t>
  </si>
  <si>
    <t>Denholme Primary Academy</t>
  </si>
  <si>
    <t>Eastwood Primary Academy</t>
  </si>
  <si>
    <t>Fearnville Primary Academy</t>
  </si>
  <si>
    <t>Green Lane Primary School</t>
  </si>
  <si>
    <t>Holycroft Primary Academy</t>
  </si>
  <si>
    <t>Horton Grange Primary Academy</t>
  </si>
  <si>
    <t>Horton Park Primary Academy</t>
  </si>
  <si>
    <t>Beckfoot Nessfield Primary Academy</t>
  </si>
  <si>
    <t>The Co-op Academy Parkland</t>
  </si>
  <si>
    <t>The Co-op Academy Princeville</t>
  </si>
  <si>
    <t>Shipley CE Primary Academy</t>
  </si>
  <si>
    <t>St James Primary Academy</t>
  </si>
  <si>
    <t>Worth Valley Primary Academy</t>
  </si>
  <si>
    <t>Wycliffe CE Primary Academy</t>
  </si>
  <si>
    <t>Buttershaw Business &amp; Enterprise College Academy</t>
  </si>
  <si>
    <t>Co-op Academy Grange</t>
  </si>
  <si>
    <t>Trinity Academy Bradford</t>
  </si>
  <si>
    <t>MFG Allocation (at + 2.00%)</t>
  </si>
  <si>
    <t>MFL (£4,265 prim; £5,525 sec)</t>
  </si>
  <si>
    <t>Carlton Mills Primary School</t>
  </si>
  <si>
    <t>Rainbow Primary Leadership Academy</t>
  </si>
  <si>
    <t>Estimated Reception Uplift Number (included in column 6)</t>
  </si>
  <si>
    <t>Primary &amp; Secondary Formula Funding Consultation October 2022 - Illustrative Modelling Financial Overview</t>
  </si>
  <si>
    <t>2022/23 Financial Year (Actual)</t>
  </si>
  <si>
    <t>2023/24 Financial Year (Illustrative Model)</t>
  </si>
  <si>
    <t>Estimated Funded Pupil No.s Oct 2022</t>
  </si>
  <si>
    <t>MFG (at + 0.5%)</t>
  </si>
  <si>
    <t>Total £ Diff vs. 22/23</t>
  </si>
  <si>
    <t>Total % Diff vs. 22/23</t>
  </si>
  <si>
    <t>£APP diff vs. 22/23</t>
  </si>
  <si>
    <t>% Diff £APP vs. 22/23</t>
  </si>
  <si>
    <t>% Diff £APP vs. 22/23 using same pupil no.s</t>
  </si>
  <si>
    <t>Carlton Keighley Academy</t>
  </si>
  <si>
    <t>MFL (£4,405 prim; £5,715 sec)</t>
  </si>
  <si>
    <t>The number of reception to year 11 pupils funded in 2022/23 taken from the October 2021 Census, plus the Reception Uplift, with adjustments made for x2 newly establishing academies.</t>
  </si>
  <si>
    <t>The Minimum Funding Guarantee (MFG) protection within the school's / academy's 2022/23 formula funding allocation shown in column 2. The MFG was set at + 2.00%. A zero in this column = the school / academy was funded at or above the level of the MFG and did not require protection.</t>
  </si>
  <si>
    <t>The top up to bring a school's / academy's 2022/23 formula funding per pupil up to the mandatory minimums of £4,265 (primary) and £5,525 (secondary). This funding is included in column 2. A zero in the column = no top up was required.</t>
  </si>
  <si>
    <t>The school's / academy's 2022/23 total formula plus Supplementary Grant funding (column 2 + column 3).</t>
  </si>
  <si>
    <t>The school's / academy's 2022/23 total formula plus Supplementary Grant funding per pupil (column 2 + column 3 divided by column 1).</t>
  </si>
  <si>
    <t>The number of reception to year 11 pupils estimated to be recorded in the October 2022 Census, with adjustments made for x2 newly establishing academies.</t>
  </si>
  <si>
    <t>The Local Authority's illustrative 2023/24 financial year formula funding allocation, excluding business rates, split sites and PFI funding. This total also does not include any high needs, early years, post 16 funding, Growth Fund or any other grants. It is calculated on the pupil numbers shown in column 8, incorporating all proposed changes set out for consultation, but prior to the re-calculation of allocations using final October 2022 Census pupil-level data. These illustrative allocations still use October 2021 Census pupil-level data.</t>
  </si>
  <si>
    <t>The school's / academy's illustrative 2023/24 total formula funding per pupil (column 9 divided by column 8).</t>
  </si>
  <si>
    <t>The Minimum Funding Guarantee (MFG) protection within the school's / academy's 2023/24 illustrative allocation shown in column 9, based on an MFG of + 0.50%. A zero in this column = the school / academy is funded at or above the level of the MFG and does not require protection.</t>
  </si>
  <si>
    <t>The top up to bring a school's / academy's 2023/24 illustrative formula funding per pupil up to the new mandatory minimums of £4,405 (primary) and £5,715 (secondary). This funding is included in column 9. A zero in this column = no top up is required.</t>
  </si>
  <si>
    <t>The difference between 2023/24 illustrative and 2022/23 actual allocations (column 9 minus column 4) i.e. the impact of proposed formula funding changes incorporating estimated changes in pupil numbers but before the impact of any change in data to be recorded in the October 2022 Census.</t>
  </si>
  <si>
    <t>The column 13 difference shown in % terms (column 9 divided into column 4).</t>
  </si>
  <si>
    <t>The change in per pupil funding (column 10 minus column 5).</t>
  </si>
  <si>
    <t>The difference in pupil numbers (column 8 minus column 1).</t>
  </si>
  <si>
    <t>The % change in per pupil funding (column 10 divided into column 5).</t>
  </si>
  <si>
    <t>The Local Authority's calculated 2022/23 financial year formula funding allocation excluding business rates, split sites and PFI funding. This total also does not include any high needs, early years, post 16 funding, Growth Fund or any other grants.</t>
  </si>
  <si>
    <t>The % change in per pupil funding when the 2022/23 funded pupil numbers (shown in column 1), rather than the October 2022 estimates in column 8, are used to estimate 2023/24 allocations. This shows the £app funding difference delivered by the proposals without the distortion of pupil numbers growth or reduction.</t>
  </si>
  <si>
    <t>school / acad is modelled to be on the MFG or MFL in 23/24</t>
  </si>
  <si>
    <t>At</t>
  </si>
  <si>
    <t>P</t>
  </si>
  <si>
    <t>p</t>
  </si>
  <si>
    <t>s</t>
  </si>
  <si>
    <t>AT</t>
  </si>
  <si>
    <t>up to 0%</t>
  </si>
  <si>
    <t>up to 0.5%</t>
  </si>
  <si>
    <t>up to 1%</t>
  </si>
  <si>
    <t>up to1.5%</t>
  </si>
  <si>
    <t>up to 2%</t>
  </si>
  <si>
    <t>up to 2.5%</t>
  </si>
  <si>
    <t>up to 3%</t>
  </si>
  <si>
    <t>up to 3.5%</t>
  </si>
  <si>
    <t>up to 4%</t>
  </si>
  <si>
    <t>up to 4.5%</t>
  </si>
  <si>
    <t>1a</t>
  </si>
  <si>
    <t>Work</t>
  </si>
  <si>
    <t>Est No</t>
  </si>
  <si>
    <t>Same No</t>
  </si>
  <si>
    <t xml:space="preserve">Flat FSM </t>
  </si>
  <si>
    <t>Ever6</t>
  </si>
  <si>
    <t>any MFG?</t>
  </si>
  <si>
    <t>The additional Schools Supplementary Funding Grant allocated by the DfE in 2022/23. Please note that the value here excludes any amount of the Grant that was allocated for early years and post 16 pupils.</t>
  </si>
  <si>
    <t>Please also see Section 4 in the main consultation document for further explanation of this modelling</t>
  </si>
  <si>
    <t>Schools Supplementary Grant</t>
  </si>
  <si>
    <t>Total of Formula and Schools Supplementary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</si>
</sst>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b/>
      <sz val="11"/>
      <color rgb="FFFF0000"/>
      <name val="Calibri"/>
      <family val="2"/>
      <scheme val="minor"/>
    </font>
    <font>
      <b/>
      <u/>
      <sz val="11"/>
      <color theme="4" tint="-0.249977111117893"/>
      <name val="Calibri"/>
      <family val="2"/>
      <scheme val="minor"/>
    </font>
    <font>
      <b/>
      <sz val="11"/>
      <color theme="4" tint="-0.249977111117893"/>
      <name val="Calibri"/>
      <family val="2"/>
      <scheme val="minor"/>
    </font>
    <font>
      <i/>
      <sz val="11"/>
      <color theme="1"/>
      <name val="Calibri"/>
      <family val="2"/>
      <scheme val="minor"/>
    </font>
    <font>
      <sz val="10"/>
      <name val="Arial"/>
      <family val="2"/>
    </font>
    <font>
      <sz val="8"/>
      <name val="Arial"/>
      <family val="2"/>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9" fillId="0" borderId="0"/>
  </cellStyleXfs>
  <cellXfs count="87">
    <xf numFmtId="0" fontId="0" fillId="0" borderId="0" xfId="0"/>
    <xf numFmtId="0" fontId="2" fillId="0" borderId="0" xfId="0" applyFont="1" applyProtection="1">
      <protection hidden="1"/>
    </xf>
    <xf numFmtId="0" fontId="0" fillId="0" borderId="0" xfId="0" applyAlignment="1" applyProtection="1">
      <alignment horizontal="center"/>
      <protection hidden="1"/>
    </xf>
    <xf numFmtId="0" fontId="0" fillId="0" borderId="0" xfId="0" applyProtection="1">
      <protection hidden="1"/>
    </xf>
    <xf numFmtId="1" fontId="0" fillId="0" borderId="0" xfId="0" applyNumberFormat="1" applyAlignment="1" applyProtection="1">
      <alignment horizontal="right"/>
      <protection hidden="1"/>
    </xf>
    <xf numFmtId="1" fontId="5" fillId="0" borderId="0" xfId="0" applyNumberFormat="1" applyFont="1" applyAlignment="1" applyProtection="1">
      <alignment horizontal="right"/>
      <protection hidden="1"/>
    </xf>
    <xf numFmtId="0" fontId="3" fillId="0" borderId="0" xfId="0" applyFont="1" applyProtection="1">
      <protection hidden="1"/>
    </xf>
    <xf numFmtId="0" fontId="8" fillId="5" borderId="0" xfId="0" applyFont="1" applyFill="1" applyProtection="1">
      <protection hidden="1"/>
    </xf>
    <xf numFmtId="0" fontId="3" fillId="0" borderId="0" xfId="0" applyFont="1" applyAlignment="1" applyProtection="1">
      <alignment horizontal="center"/>
      <protection hidden="1"/>
    </xf>
    <xf numFmtId="0" fontId="3" fillId="0" borderId="2" xfId="0" applyFont="1" applyBorder="1" applyProtection="1">
      <protection hidden="1"/>
    </xf>
    <xf numFmtId="1" fontId="3" fillId="0" borderId="2" xfId="0" applyNumberFormat="1" applyFont="1" applyBorder="1" applyAlignment="1" applyProtection="1">
      <alignment horizontal="center"/>
      <protection hidden="1"/>
    </xf>
    <xf numFmtId="1" fontId="3" fillId="0" borderId="0" xfId="0" applyNumberFormat="1" applyFont="1" applyAlignment="1" applyProtection="1">
      <alignment horizontal="right"/>
      <protection hidden="1"/>
    </xf>
    <xf numFmtId="2" fontId="2" fillId="0" borderId="18" xfId="0" applyNumberFormat="1" applyFont="1" applyBorder="1" applyAlignment="1" applyProtection="1">
      <alignment wrapText="1"/>
      <protection hidden="1"/>
    </xf>
    <xf numFmtId="2" fontId="2" fillId="0" borderId="15" xfId="0" applyNumberFormat="1" applyFont="1" applyBorder="1" applyAlignment="1" applyProtection="1">
      <alignment horizontal="center" wrapText="1"/>
      <protection hidden="1"/>
    </xf>
    <xf numFmtId="2" fontId="2" fillId="4" borderId="3" xfId="0" applyNumberFormat="1" applyFont="1" applyFill="1" applyBorder="1" applyAlignment="1" applyProtection="1">
      <alignment horizontal="center" wrapText="1"/>
      <protection hidden="1"/>
    </xf>
    <xf numFmtId="2" fontId="2" fillId="0" borderId="16" xfId="0" applyNumberFormat="1" applyFont="1" applyBorder="1" applyAlignment="1" applyProtection="1">
      <alignment wrapText="1"/>
      <protection hidden="1"/>
    </xf>
    <xf numFmtId="1" fontId="2" fillId="0" borderId="7" xfId="0" applyNumberFormat="1" applyFont="1" applyBorder="1" applyAlignment="1" applyProtection="1">
      <alignment horizontal="right" wrapText="1"/>
      <protection hidden="1"/>
    </xf>
    <xf numFmtId="1" fontId="2" fillId="0" borderId="8" xfId="0" applyNumberFormat="1" applyFont="1" applyBorder="1" applyAlignment="1" applyProtection="1">
      <alignment horizontal="right" wrapText="1"/>
      <protection hidden="1"/>
    </xf>
    <xf numFmtId="1" fontId="2" fillId="4" borderId="8" xfId="0" applyNumberFormat="1" applyFont="1" applyFill="1" applyBorder="1" applyAlignment="1" applyProtection="1">
      <alignment horizontal="right" wrapText="1"/>
      <protection hidden="1"/>
    </xf>
    <xf numFmtId="1" fontId="2" fillId="4" borderId="9" xfId="0" applyNumberFormat="1" applyFont="1" applyFill="1" applyBorder="1" applyAlignment="1" applyProtection="1">
      <alignment horizontal="right" wrapText="1"/>
      <protection hidden="1"/>
    </xf>
    <xf numFmtId="1" fontId="2" fillId="0" borderId="8" xfId="0" applyNumberFormat="1" applyFont="1" applyFill="1" applyBorder="1" applyAlignment="1" applyProtection="1">
      <alignment horizontal="right" wrapText="1"/>
      <protection hidden="1"/>
    </xf>
    <xf numFmtId="1" fontId="2" fillId="3" borderId="8" xfId="0" applyNumberFormat="1" applyFont="1" applyFill="1" applyBorder="1" applyAlignment="1" applyProtection="1">
      <alignment horizontal="right" wrapText="1"/>
      <protection hidden="1"/>
    </xf>
    <xf numFmtId="1" fontId="2" fillId="3" borderId="13" xfId="0" applyNumberFormat="1" applyFont="1" applyFill="1" applyBorder="1" applyAlignment="1" applyProtection="1">
      <alignment horizontal="right" wrapText="1"/>
      <protection hidden="1"/>
    </xf>
    <xf numFmtId="1" fontId="2" fillId="3" borderId="21" xfId="0" applyNumberFormat="1" applyFont="1" applyFill="1" applyBorder="1" applyAlignment="1" applyProtection="1">
      <alignment horizontal="right" wrapText="1"/>
      <protection hidden="1"/>
    </xf>
    <xf numFmtId="1" fontId="2" fillId="0" borderId="0" xfId="0" applyNumberFormat="1" applyFont="1" applyAlignment="1" applyProtection="1">
      <alignment horizontal="right" wrapText="1"/>
      <protection hidden="1"/>
    </xf>
    <xf numFmtId="2" fontId="2" fillId="0" borderId="0" xfId="0" applyNumberFormat="1" applyFont="1" applyAlignment="1" applyProtection="1">
      <alignment wrapText="1"/>
      <protection hidden="1"/>
    </xf>
    <xf numFmtId="0" fontId="0" fillId="0" borderId="19" xfId="0" applyBorder="1" applyProtection="1">
      <protection hidden="1"/>
    </xf>
    <xf numFmtId="0" fontId="0" fillId="0" borderId="15"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6" xfId="0" applyFill="1" applyBorder="1" applyProtection="1">
      <protection hidden="1"/>
    </xf>
    <xf numFmtId="3" fontId="0" fillId="0" borderId="4" xfId="0" applyNumberFormat="1" applyBorder="1" applyAlignment="1" applyProtection="1">
      <alignment horizontal="right"/>
      <protection hidden="1"/>
    </xf>
    <xf numFmtId="3" fontId="0" fillId="0" borderId="1" xfId="0" applyNumberFormat="1" applyBorder="1" applyAlignment="1" applyProtection="1">
      <alignment horizontal="right"/>
      <protection hidden="1"/>
    </xf>
    <xf numFmtId="3" fontId="0" fillId="0" borderId="5" xfId="0" applyNumberFormat="1" applyBorder="1" applyAlignment="1" applyProtection="1">
      <alignment horizontal="right"/>
      <protection hidden="1"/>
    </xf>
    <xf numFmtId="3" fontId="0" fillId="0" borderId="15" xfId="0" applyNumberFormat="1" applyBorder="1" applyAlignment="1" applyProtection="1">
      <alignment horizontal="right"/>
      <protection hidden="1"/>
    </xf>
    <xf numFmtId="3" fontId="2" fillId="3" borderId="1" xfId="0" applyNumberFormat="1" applyFont="1" applyFill="1" applyBorder="1" applyAlignment="1" applyProtection="1">
      <alignment horizontal="right"/>
      <protection hidden="1"/>
    </xf>
    <xf numFmtId="10" fontId="2" fillId="3" borderId="1" xfId="1" applyNumberFormat="1" applyFont="1" applyFill="1" applyBorder="1" applyAlignment="1" applyProtection="1">
      <alignment horizontal="right"/>
      <protection hidden="1"/>
    </xf>
    <xf numFmtId="3" fontId="2" fillId="3" borderId="3" xfId="0" applyNumberFormat="1" applyFont="1" applyFill="1" applyBorder="1" applyAlignment="1" applyProtection="1">
      <alignment horizontal="right"/>
      <protection hidden="1"/>
    </xf>
    <xf numFmtId="10" fontId="2" fillId="3" borderId="5" xfId="1" applyNumberFormat="1" applyFont="1" applyFill="1" applyBorder="1" applyAlignment="1" applyProtection="1">
      <alignment horizontal="right"/>
      <protection hidden="1"/>
    </xf>
    <xf numFmtId="3" fontId="1" fillId="0" borderId="0" xfId="0" applyNumberFormat="1" applyFont="1" applyAlignment="1" applyProtection="1">
      <alignment horizontal="right"/>
      <protection hidden="1"/>
    </xf>
    <xf numFmtId="0" fontId="0" fillId="5" borderId="16" xfId="0" applyFill="1" applyBorder="1" applyProtection="1">
      <protection hidden="1"/>
    </xf>
    <xf numFmtId="0" fontId="0" fillId="0" borderId="20" xfId="0" applyBorder="1" applyProtection="1">
      <protection hidden="1"/>
    </xf>
    <xf numFmtId="3" fontId="0" fillId="0" borderId="6" xfId="0" applyNumberFormat="1" applyBorder="1" applyAlignment="1" applyProtection="1">
      <alignment horizontal="right"/>
      <protection hidden="1"/>
    </xf>
    <xf numFmtId="3" fontId="2" fillId="3" borderId="25" xfId="0" applyNumberFormat="1" applyFont="1" applyFill="1" applyBorder="1" applyAlignment="1" applyProtection="1">
      <alignment horizontal="right"/>
      <protection hidden="1"/>
    </xf>
    <xf numFmtId="3" fontId="2" fillId="0" borderId="2" xfId="0" applyNumberFormat="1" applyFont="1" applyBorder="1" applyAlignment="1" applyProtection="1">
      <alignment horizontal="right"/>
      <protection hidden="1"/>
    </xf>
    <xf numFmtId="3" fontId="2" fillId="3" borderId="2" xfId="0" applyNumberFormat="1" applyFont="1" applyFill="1" applyBorder="1" applyAlignment="1" applyProtection="1">
      <alignment horizontal="right"/>
      <protection hidden="1"/>
    </xf>
    <xf numFmtId="10" fontId="2" fillId="3" borderId="2" xfId="1" applyNumberFormat="1" applyFont="1" applyFill="1" applyBorder="1" applyAlignment="1" applyProtection="1">
      <alignment horizontal="right"/>
      <protection hidden="1"/>
    </xf>
    <xf numFmtId="0" fontId="6" fillId="0" borderId="0" xfId="0" applyFont="1" applyProtection="1">
      <protection hidden="1"/>
    </xf>
    <xf numFmtId="0" fontId="7" fillId="2" borderId="1" xfId="0" applyFont="1" applyFill="1" applyBorder="1" applyAlignment="1" applyProtection="1">
      <alignment horizontal="center"/>
      <protection hidden="1"/>
    </xf>
    <xf numFmtId="0" fontId="0" fillId="0" borderId="1" xfId="0" applyBorder="1" applyAlignment="1" applyProtection="1">
      <alignment horizontal="center"/>
      <protection hidden="1"/>
    </xf>
    <xf numFmtId="0" fontId="7" fillId="0" borderId="0" xfId="0" applyFont="1" applyBorder="1" applyAlignment="1" applyProtection="1">
      <alignment horizontal="left"/>
      <protection hidden="1"/>
    </xf>
    <xf numFmtId="0" fontId="7" fillId="0" borderId="3" xfId="0" applyFont="1" applyBorder="1" applyAlignment="1" applyProtection="1">
      <alignment horizontal="left"/>
      <protection hidden="1"/>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3" borderId="1" xfId="0" applyFont="1" applyFill="1" applyBorder="1" applyAlignment="1" applyProtection="1">
      <alignment horizontal="center"/>
      <protection hidden="1"/>
    </xf>
    <xf numFmtId="0" fontId="7" fillId="0" borderId="0" xfId="0" applyFont="1" applyAlignment="1" applyProtection="1">
      <alignment horizontal="left"/>
      <protection hidden="1"/>
    </xf>
    <xf numFmtId="0" fontId="7" fillId="0" borderId="0" xfId="0" applyFont="1" applyFill="1" applyAlignment="1" applyProtection="1">
      <alignment horizontal="left"/>
      <protection hidden="1"/>
    </xf>
    <xf numFmtId="10" fontId="0" fillId="0" borderId="0" xfId="1" applyNumberFormat="1" applyFont="1" applyProtection="1">
      <protection hidden="1"/>
    </xf>
    <xf numFmtId="10" fontId="0" fillId="0" borderId="0" xfId="0" applyNumberFormat="1" applyProtection="1">
      <protection hidden="1"/>
    </xf>
    <xf numFmtId="1" fontId="2" fillId="4" borderId="21" xfId="0" applyNumberFormat="1" applyFont="1" applyFill="1" applyBorder="1" applyAlignment="1" applyProtection="1">
      <alignment horizontal="right" wrapText="1"/>
      <protection hidden="1"/>
    </xf>
    <xf numFmtId="0" fontId="0" fillId="0" borderId="17" xfId="0" applyFill="1" applyBorder="1" applyProtection="1">
      <protection hidden="1"/>
    </xf>
    <xf numFmtId="1" fontId="2" fillId="5" borderId="8" xfId="0" applyNumberFormat="1" applyFont="1" applyFill="1" applyBorder="1" applyAlignment="1" applyProtection="1">
      <alignment horizontal="right" wrapText="1"/>
      <protection hidden="1"/>
    </xf>
    <xf numFmtId="3" fontId="0" fillId="5" borderId="1" xfId="0" applyNumberFormat="1" applyFill="1" applyBorder="1" applyAlignment="1" applyProtection="1">
      <alignment horizontal="right"/>
      <protection hidden="1"/>
    </xf>
    <xf numFmtId="3" fontId="2" fillId="5" borderId="2" xfId="0" applyNumberFormat="1" applyFont="1" applyFill="1" applyBorder="1" applyAlignment="1" applyProtection="1">
      <alignment horizontal="right"/>
      <protection hidden="1"/>
    </xf>
    <xf numFmtId="0" fontId="0" fillId="6" borderId="16" xfId="0" applyFill="1" applyBorder="1" applyProtection="1">
      <protection hidden="1"/>
    </xf>
    <xf numFmtId="10" fontId="0" fillId="0" borderId="0" xfId="1" applyNumberFormat="1" applyFont="1"/>
    <xf numFmtId="2" fontId="0" fillId="0" borderId="0" xfId="0" applyNumberFormat="1"/>
    <xf numFmtId="9" fontId="2" fillId="3" borderId="5" xfId="1" applyFont="1" applyFill="1" applyBorder="1" applyAlignment="1" applyProtection="1">
      <alignment horizontal="right"/>
      <protection hidden="1"/>
    </xf>
    <xf numFmtId="0" fontId="10" fillId="0" borderId="0" xfId="2" applyFont="1"/>
    <xf numFmtId="10" fontId="9" fillId="0" borderId="0" xfId="1" applyNumberFormat="1" applyFont="1"/>
    <xf numFmtId="9" fontId="0" fillId="0" borderId="0" xfId="1" applyFont="1"/>
    <xf numFmtId="10" fontId="9" fillId="4" borderId="0" xfId="1" applyNumberFormat="1" applyFont="1" applyFill="1"/>
    <xf numFmtId="0" fontId="0" fillId="0" borderId="0" xfId="0" applyBorder="1" applyProtection="1">
      <protection hidden="1"/>
    </xf>
    <xf numFmtId="0" fontId="0" fillId="0" borderId="0" xfId="0" applyBorder="1" applyAlignment="1" applyProtection="1">
      <alignment horizontal="center"/>
      <protection hidden="1"/>
    </xf>
    <xf numFmtId="1" fontId="0" fillId="0" borderId="0" xfId="0" applyNumberFormat="1" applyBorder="1" applyAlignment="1" applyProtection="1">
      <alignment horizontal="right"/>
      <protection hidden="1"/>
    </xf>
    <xf numFmtId="1" fontId="11" fillId="0" borderId="0" xfId="0" applyNumberFormat="1" applyFont="1" applyAlignment="1" applyProtection="1">
      <alignment horizontal="right"/>
      <protection hidden="1"/>
    </xf>
    <xf numFmtId="0" fontId="7" fillId="0" borderId="3" xfId="0" applyFont="1" applyBorder="1" applyAlignment="1" applyProtection="1">
      <alignment horizontal="left"/>
      <protection hidden="1"/>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1" fontId="2" fillId="3" borderId="22" xfId="0" applyNumberFormat="1" applyFont="1" applyFill="1" applyBorder="1" applyAlignment="1" applyProtection="1">
      <alignment horizontal="center"/>
      <protection hidden="1"/>
    </xf>
    <xf numFmtId="1" fontId="2" fillId="3" borderId="23" xfId="0" applyNumberFormat="1" applyFont="1" applyFill="1" applyBorder="1" applyAlignment="1" applyProtection="1">
      <alignment horizontal="center"/>
      <protection hidden="1"/>
    </xf>
    <xf numFmtId="1" fontId="2" fillId="3" borderId="24" xfId="0" applyNumberFormat="1" applyFont="1" applyFill="1" applyBorder="1" applyAlignment="1" applyProtection="1">
      <alignment horizontal="center"/>
      <protection hidden="1"/>
    </xf>
    <xf numFmtId="0" fontId="7" fillId="0" borderId="3" xfId="0" applyFont="1" applyFill="1" applyBorder="1" applyAlignment="1" applyProtection="1">
      <alignment horizontal="left"/>
      <protection hidden="1"/>
    </xf>
    <xf numFmtId="0" fontId="7" fillId="0" borderId="14" xfId="0" applyFont="1" applyFill="1" applyBorder="1" applyAlignment="1" applyProtection="1">
      <alignment horizontal="left"/>
      <protection hidden="1"/>
    </xf>
    <xf numFmtId="0" fontId="7" fillId="0" borderId="15" xfId="0" applyFont="1" applyFill="1" applyBorder="1" applyAlignment="1" applyProtection="1">
      <alignment horizontal="left"/>
      <protection hidden="1"/>
    </xf>
    <xf numFmtId="1" fontId="2" fillId="2" borderId="10" xfId="0" applyNumberFormat="1" applyFont="1" applyFill="1" applyBorder="1" applyAlignment="1" applyProtection="1">
      <alignment horizontal="center"/>
      <protection hidden="1"/>
    </xf>
    <xf numFmtId="1" fontId="2" fillId="2" borderId="11" xfId="0" applyNumberFormat="1" applyFont="1" applyFill="1" applyBorder="1" applyAlignment="1" applyProtection="1">
      <alignment horizontal="center"/>
      <protection hidden="1"/>
    </xf>
    <xf numFmtId="1" fontId="2" fillId="2" borderId="12" xfId="0" applyNumberFormat="1" applyFont="1" applyFill="1" applyBorder="1" applyAlignment="1" applyProtection="1">
      <alignment horizontal="center"/>
      <protection hidden="1"/>
    </xf>
  </cellXfs>
  <cellStyles count="3">
    <cellStyle name="%"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Chart</a:t>
            </a:r>
            <a:r>
              <a:rPr lang="en-GB" baseline="0"/>
              <a:t> showing the estimated % gains in 23/24 vs 22/23 for each school using October 21 pupil numbers and data</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85892388451443"/>
          <c:y val="5.0925925925925923E-2"/>
          <c:w val="0.83936329833770784"/>
          <c:h val="0.89814814814814814"/>
        </c:manualLayout>
      </c:layout>
      <c:scatterChart>
        <c:scatterStyle val="lineMarker"/>
        <c:varyColors val="0"/>
        <c:ser>
          <c:idx val="0"/>
          <c:order val="0"/>
          <c:tx>
            <c:v>Primary</c:v>
          </c:tx>
          <c:spPr>
            <a:ln w="28575" cap="rnd">
              <a:noFill/>
              <a:round/>
            </a:ln>
            <a:effectLst/>
          </c:spPr>
          <c:marker>
            <c:symbol val="circle"/>
            <c:size val="5"/>
            <c:spPr>
              <a:solidFill>
                <a:schemeClr val="accent1"/>
              </a:solidFill>
              <a:ln w="9525">
                <a:solidFill>
                  <a:schemeClr val="accent1"/>
                </a:solidFill>
              </a:ln>
              <a:effectLst/>
            </c:spPr>
          </c:marker>
          <c:xVal>
            <c:strRef>
              <c:f>'P, S &amp; AT gains Oct 21 Pupils'!$A$2:$A$157</c:f>
              <c:strCache>
                <c:ptCount val="156"/>
                <c:pt idx="0">
                  <c:v>Oldfield Primary School</c:v>
                </c:pt>
                <c:pt idx="1">
                  <c:v>Stanbury Village School</c:v>
                </c:pt>
                <c:pt idx="2">
                  <c:v>Keelham Primary School</c:v>
                </c:pt>
                <c:pt idx="3">
                  <c:v>Woodlands Primary Academy</c:v>
                </c:pt>
                <c:pt idx="4">
                  <c:v>Laycock Primary Academy</c:v>
                </c:pt>
                <c:pt idx="5">
                  <c:v>The Sacred Heart Catholic Primary Academy</c:v>
                </c:pt>
                <c:pt idx="6">
                  <c:v>St Anthony's Catholic Primary School (Shipley)</c:v>
                </c:pt>
                <c:pt idx="7">
                  <c:v>Ben Rhydding Primary School</c:v>
                </c:pt>
                <c:pt idx="8">
                  <c:v>Beckfoot Priestthorpe Primary School</c:v>
                </c:pt>
                <c:pt idx="9">
                  <c:v>Glenaire Primary School</c:v>
                </c:pt>
                <c:pt idx="10">
                  <c:v>Lees Primary Academy</c:v>
                </c:pt>
                <c:pt idx="11">
                  <c:v>Foxhill Primary School</c:v>
                </c:pt>
                <c:pt idx="12">
                  <c:v>Denholme Primary Academy</c:v>
                </c:pt>
                <c:pt idx="13">
                  <c:v>Harden Primary Academy</c:v>
                </c:pt>
                <c:pt idx="14">
                  <c:v>Shipley CE Primary Academy</c:v>
                </c:pt>
                <c:pt idx="15">
                  <c:v>St Paul's CE Primary School</c:v>
                </c:pt>
                <c:pt idx="16">
                  <c:v>Christ Church Primary Academy</c:v>
                </c:pt>
                <c:pt idx="17">
                  <c:v>Stocks Lane Primary School</c:v>
                </c:pt>
                <c:pt idx="18">
                  <c:v>Shirley Manor Primary Academy</c:v>
                </c:pt>
                <c:pt idx="19">
                  <c:v>Worthinghead Primary School</c:v>
                </c:pt>
                <c:pt idx="20">
                  <c:v>Clayton Village Primary School</c:v>
                </c:pt>
                <c:pt idx="21">
                  <c:v>Bankfoot Primary School</c:v>
                </c:pt>
                <c:pt idx="22">
                  <c:v>Parkwood Primary School</c:v>
                </c:pt>
                <c:pt idx="23">
                  <c:v>The Co-op Academy Parkland</c:v>
                </c:pt>
                <c:pt idx="24">
                  <c:v>Ryecroft Primary Academy</c:v>
                </c:pt>
                <c:pt idx="25">
                  <c:v>Holybrook Primary Academy</c:v>
                </c:pt>
                <c:pt idx="26">
                  <c:v>Haworth Primary Academy</c:v>
                </c:pt>
                <c:pt idx="27">
                  <c:v>St Joseph's Catholic Primary, Keighley</c:v>
                </c:pt>
                <c:pt idx="28">
                  <c:v>Ashlands Primary School</c:v>
                </c:pt>
                <c:pt idx="29">
                  <c:v>Rainbow Primary Leadership Academy</c:v>
                </c:pt>
                <c:pt idx="30">
                  <c:v>Carrwood Primary School</c:v>
                </c:pt>
                <c:pt idx="31">
                  <c:v>Low Moor CE Primary School</c:v>
                </c:pt>
                <c:pt idx="32">
                  <c:v>Dixons Music Primary</c:v>
                </c:pt>
                <c:pt idx="33">
                  <c:v>Brackenhill Primary School</c:v>
                </c:pt>
                <c:pt idx="34">
                  <c:v>Heaton St Barnabas' CE Primary School</c:v>
                </c:pt>
                <c:pt idx="35">
                  <c:v>Ingrow Primary School</c:v>
                </c:pt>
                <c:pt idx="36">
                  <c:v>Dixons Marchbank Academy</c:v>
                </c:pt>
                <c:pt idx="37">
                  <c:v>Horton Park Primary Academy</c:v>
                </c:pt>
                <c:pt idx="38">
                  <c:v>Iqra Primary Academy</c:v>
                </c:pt>
                <c:pt idx="39">
                  <c:v>Low Ash Primary School</c:v>
                </c:pt>
                <c:pt idx="40">
                  <c:v>Cullingworth Village Primary Academy</c:v>
                </c:pt>
                <c:pt idx="41">
                  <c:v>St Mary's and St Peter's Catholic </c:v>
                </c:pt>
                <c:pt idx="42">
                  <c:v>Wilsden Primary School</c:v>
                </c:pt>
                <c:pt idx="43">
                  <c:v>Cottingley Village Primary School</c:v>
                </c:pt>
                <c:pt idx="44">
                  <c:v>Shibden Head Primary Academy</c:v>
                </c:pt>
                <c:pt idx="45">
                  <c:v>Addingham Primary School</c:v>
                </c:pt>
                <c:pt idx="46">
                  <c:v>Saltaire Primary School</c:v>
                </c:pt>
                <c:pt idx="47">
                  <c:v>Burley &amp; Woodhead CE Primary School</c:v>
                </c:pt>
                <c:pt idx="48">
                  <c:v>Crossflatts Primary School</c:v>
                </c:pt>
                <c:pt idx="49">
                  <c:v>Silsden Primary School</c:v>
                </c:pt>
                <c:pt idx="50">
                  <c:v>Blakehill Primary School</c:v>
                </c:pt>
                <c:pt idx="51">
                  <c:v>Thackley Primary School</c:v>
                </c:pt>
                <c:pt idx="52">
                  <c:v>Sandal Primary School and Nursery</c:v>
                </c:pt>
                <c:pt idx="53">
                  <c:v>Menston Primary School</c:v>
                </c:pt>
                <c:pt idx="54">
                  <c:v>Oakworth Primary Academy</c:v>
                </c:pt>
                <c:pt idx="55">
                  <c:v>Idle CE Primary School</c:v>
                </c:pt>
                <c:pt idx="56">
                  <c:v>Baildon CE Primary School</c:v>
                </c:pt>
                <c:pt idx="57">
                  <c:v>Peel Park Primary School</c:v>
                </c:pt>
                <c:pt idx="58">
                  <c:v>All Saints' CE Primary School (Ilkley)</c:v>
                </c:pt>
                <c:pt idx="59">
                  <c:v>Burley Oaks Primary School</c:v>
                </c:pt>
                <c:pt idx="60">
                  <c:v>St John's CE Primary School</c:v>
                </c:pt>
                <c:pt idx="61">
                  <c:v>Russell Hall Primary School</c:v>
                </c:pt>
                <c:pt idx="62">
                  <c:v>Eldwick Primary School</c:v>
                </c:pt>
                <c:pt idx="63">
                  <c:v>East Morton CE Primary Academy</c:v>
                </c:pt>
                <c:pt idx="64">
                  <c:v>St Walburga's Catholic Primary School</c:v>
                </c:pt>
                <c:pt idx="65">
                  <c:v>St Francis' Catholic Primary School</c:v>
                </c:pt>
                <c:pt idx="66">
                  <c:v>Myrtle Park Primary School</c:v>
                </c:pt>
                <c:pt idx="67">
                  <c:v>Holycroft Primary Academy</c:v>
                </c:pt>
                <c:pt idx="68">
                  <c:v>Eastburn Junior and Infant School</c:v>
                </c:pt>
                <c:pt idx="69">
                  <c:v>Merlin Top Primary Academy</c:v>
                </c:pt>
                <c:pt idx="70">
                  <c:v>Worth Valley Primary Academy</c:v>
                </c:pt>
                <c:pt idx="71">
                  <c:v>St Joseph's Catholic Primary School (Bingley)</c:v>
                </c:pt>
                <c:pt idx="72">
                  <c:v>St James Primary Academy</c:v>
                </c:pt>
                <c:pt idx="73">
                  <c:v>Lapage Primary School and Nursery</c:v>
                </c:pt>
                <c:pt idx="74">
                  <c:v>Reevy Hill Primary School</c:v>
                </c:pt>
                <c:pt idx="75">
                  <c:v>Hoyle Court Primary School</c:v>
                </c:pt>
                <c:pt idx="76">
                  <c:v>Green Lane Primary School</c:v>
                </c:pt>
                <c:pt idx="77">
                  <c:v>St Anthony's Catholic Primary School (Clayton)</c:v>
                </c:pt>
                <c:pt idx="78">
                  <c:v>St Matthew's Catholic Primary School</c:v>
                </c:pt>
                <c:pt idx="79">
                  <c:v>High Crags Primary Leadership Academy</c:v>
                </c:pt>
                <c:pt idx="80">
                  <c:v>Riddlesden St Mary's CE Primary</c:v>
                </c:pt>
                <c:pt idx="81">
                  <c:v>Wycliffe CE Primary Academy</c:v>
                </c:pt>
                <c:pt idx="82">
                  <c:v>Killinghall Primary School</c:v>
                </c:pt>
                <c:pt idx="83">
                  <c:v>Eastwood Primary Academy</c:v>
                </c:pt>
                <c:pt idx="84">
                  <c:v>Fagley Primary School</c:v>
                </c:pt>
                <c:pt idx="85">
                  <c:v>Feversham Primary Academy</c:v>
                </c:pt>
                <c:pt idx="86">
                  <c:v>Our Lady of Victories Catholic Primary Academy</c:v>
                </c:pt>
                <c:pt idx="87">
                  <c:v>Oxenhope CE Primary Academy</c:v>
                </c:pt>
                <c:pt idx="88">
                  <c:v>Steeton Primary School</c:v>
                </c:pt>
                <c:pt idx="89">
                  <c:v>Frizinghall Primary School</c:v>
                </c:pt>
                <c:pt idx="90">
                  <c:v>St Matthew's CE Primary School</c:v>
                </c:pt>
                <c:pt idx="91">
                  <c:v>Wellington Primary School</c:v>
                </c:pt>
                <c:pt idx="92">
                  <c:v>St Anne's Catholic Primary Academy</c:v>
                </c:pt>
                <c:pt idx="93">
                  <c:v>Trinity All Saints CE Primary School</c:v>
                </c:pt>
                <c:pt idx="94">
                  <c:v>Sandy Lane Primary School</c:v>
                </c:pt>
                <c:pt idx="95">
                  <c:v>Beckfoot Nessfield Primary Academy</c:v>
                </c:pt>
                <c:pt idx="96">
                  <c:v>Hollingwood Primary Academy</c:v>
                </c:pt>
                <c:pt idx="97">
                  <c:v>Victoria Primary School</c:v>
                </c:pt>
                <c:pt idx="98">
                  <c:v>Grove House Primary School</c:v>
                </c:pt>
                <c:pt idx="99">
                  <c:v>Copthorne Primary Academy</c:v>
                </c:pt>
                <c:pt idx="100">
                  <c:v>Hill Top CE Primary School</c:v>
                </c:pt>
                <c:pt idx="101">
                  <c:v>Thornton Primary School</c:v>
                </c:pt>
                <c:pt idx="102">
                  <c:v>St John The Evangelist Catholic Primary</c:v>
                </c:pt>
                <c:pt idx="103">
                  <c:v>Clayton St John's CE Primary Academy</c:v>
                </c:pt>
                <c:pt idx="104">
                  <c:v>St Winefride's Catholic Primary</c:v>
                </c:pt>
                <c:pt idx="105">
                  <c:v>St Philip's CE Primary Academy</c:v>
                </c:pt>
                <c:pt idx="106">
                  <c:v>Keighley St Andrew's CE Primary School</c:v>
                </c:pt>
                <c:pt idx="107">
                  <c:v>St Cuthbert &amp; the First Martyrs' Catholic Primary</c:v>
                </c:pt>
                <c:pt idx="108">
                  <c:v>Girlington Primary School</c:v>
                </c:pt>
                <c:pt idx="109">
                  <c:v>Farnham Primary Academy</c:v>
                </c:pt>
                <c:pt idx="110">
                  <c:v>Horton Grange Primary Academy</c:v>
                </c:pt>
                <c:pt idx="111">
                  <c:v>Crossley Hall Primary School</c:v>
                </c:pt>
                <c:pt idx="112">
                  <c:v>St Luke's CE Primary School</c:v>
                </c:pt>
                <c:pt idx="113">
                  <c:v>St William's Catholic Primary School</c:v>
                </c:pt>
                <c:pt idx="114">
                  <c:v>Greengates Primary School</c:v>
                </c:pt>
                <c:pt idx="115">
                  <c:v>Margaret McMillan Primary School</c:v>
                </c:pt>
                <c:pt idx="116">
                  <c:v>Wibsey Primary School</c:v>
                </c:pt>
                <c:pt idx="117">
                  <c:v>Byron Primary Academy</c:v>
                </c:pt>
                <c:pt idx="118">
                  <c:v>Home Farm Primary School</c:v>
                </c:pt>
                <c:pt idx="119">
                  <c:v>Miriam Lord Community Primary School</c:v>
                </c:pt>
                <c:pt idx="120">
                  <c:v>St Clare's Catholic Primary School</c:v>
                </c:pt>
                <c:pt idx="121">
                  <c:v>Carlton Mills Primary School</c:v>
                </c:pt>
                <c:pt idx="122">
                  <c:v>Poplars Farm Primary School</c:v>
                </c:pt>
                <c:pt idx="123">
                  <c:v>Marshfield Primary School</c:v>
                </c:pt>
                <c:pt idx="124">
                  <c:v>Whetley Primary Academy</c:v>
                </c:pt>
                <c:pt idx="125">
                  <c:v>Long Lee Primary School</c:v>
                </c:pt>
                <c:pt idx="126">
                  <c:v>Swain House Primary School</c:v>
                </c:pt>
                <c:pt idx="127">
                  <c:v>Lilycroft Primary School</c:v>
                </c:pt>
                <c:pt idx="128">
                  <c:v>Barkerend Primary Leadership Academy</c:v>
                </c:pt>
                <c:pt idx="129">
                  <c:v>Newby Primary School</c:v>
                </c:pt>
                <c:pt idx="130">
                  <c:v>Newhall Park Primary School</c:v>
                </c:pt>
                <c:pt idx="131">
                  <c:v>Fearnville Primary Academy</c:v>
                </c:pt>
                <c:pt idx="132">
                  <c:v>The Co-op Academy Princeville</c:v>
                </c:pt>
                <c:pt idx="133">
                  <c:v>Westminster CE Primary Academy</c:v>
                </c:pt>
                <c:pt idx="134">
                  <c:v>Our Lady &amp; St Brendan's Catholic Primary School</c:v>
                </c:pt>
                <c:pt idx="135">
                  <c:v>Lower Fields Primary School</c:v>
                </c:pt>
                <c:pt idx="136">
                  <c:v>Lidget Green Primary School</c:v>
                </c:pt>
                <c:pt idx="137">
                  <c:v>Beckfoot Heaton Primary Academy</c:v>
                </c:pt>
                <c:pt idx="138">
                  <c:v>St Stephen's CE Primary School</c:v>
                </c:pt>
                <c:pt idx="139">
                  <c:v>Thornbury Primary Leadership Academy</c:v>
                </c:pt>
                <c:pt idx="140">
                  <c:v>Dixons Manningham Primary Academy</c:v>
                </c:pt>
                <c:pt idx="141">
                  <c:v>Beckfoot Allerton Primary Academy</c:v>
                </c:pt>
                <c:pt idx="142">
                  <c:v>St Joseph's Catholic Primary School (Bradford)</c:v>
                </c:pt>
                <c:pt idx="143">
                  <c:v>Thorpe Primary School</c:v>
                </c:pt>
                <c:pt idx="144">
                  <c:v>St Oswald's CE Primary Academy</c:v>
                </c:pt>
                <c:pt idx="145">
                  <c:v>Westbourne Primary School</c:v>
                </c:pt>
                <c:pt idx="146">
                  <c:v>Bowling Park Primary School</c:v>
                </c:pt>
                <c:pt idx="147">
                  <c:v>St Columba's Catholic Primary School</c:v>
                </c:pt>
                <c:pt idx="148">
                  <c:v>All Saints' CE Primary School (Bradford)</c:v>
                </c:pt>
                <c:pt idx="149">
                  <c:v>Cavendish Primary School</c:v>
                </c:pt>
                <c:pt idx="150">
                  <c:v>Atlas School</c:v>
                </c:pt>
                <c:pt idx="151">
                  <c:v>Southmere Primary Academy</c:v>
                </c:pt>
                <c:pt idx="152">
                  <c:v>Ley Top Primary School</c:v>
                </c:pt>
                <c:pt idx="153">
                  <c:v>Woodside Academy</c:v>
                </c:pt>
                <c:pt idx="154">
                  <c:v>Farfield Primary</c:v>
                </c:pt>
                <c:pt idx="155">
                  <c:v>Knowleswood Primary School</c:v>
                </c:pt>
              </c:strCache>
            </c:strRef>
          </c:xVal>
          <c:yVal>
            <c:numRef>
              <c:f>'P, S &amp; AT gains Oct 21 Pupils'!$B$2:$B$157</c:f>
              <c:numCache>
                <c:formatCode>0.00%</c:formatCode>
                <c:ptCount val="156"/>
                <c:pt idx="0">
                  <c:v>3.4490296653097996E-3</c:v>
                </c:pt>
                <c:pt idx="1">
                  <c:v>3.8286495116748309E-3</c:v>
                </c:pt>
                <c:pt idx="2">
                  <c:v>3.8568580360296423E-3</c:v>
                </c:pt>
                <c:pt idx="3">
                  <c:v>3.9075175926186478E-3</c:v>
                </c:pt>
                <c:pt idx="4">
                  <c:v>3.9773650206311739E-3</c:v>
                </c:pt>
                <c:pt idx="5">
                  <c:v>4.0199055299610098E-3</c:v>
                </c:pt>
                <c:pt idx="6">
                  <c:v>4.0438357858549878E-3</c:v>
                </c:pt>
                <c:pt idx="7">
                  <c:v>4.2746159246291882E-3</c:v>
                </c:pt>
                <c:pt idx="8">
                  <c:v>4.2819321798368559E-3</c:v>
                </c:pt>
                <c:pt idx="9">
                  <c:v>4.2914161934852757E-3</c:v>
                </c:pt>
                <c:pt idx="10">
                  <c:v>4.2940854316027011E-3</c:v>
                </c:pt>
                <c:pt idx="11">
                  <c:v>4.3019015359169188E-3</c:v>
                </c:pt>
                <c:pt idx="12">
                  <c:v>4.3059057638399345E-3</c:v>
                </c:pt>
                <c:pt idx="13">
                  <c:v>4.3116875119042497E-3</c:v>
                </c:pt>
                <c:pt idx="14">
                  <c:v>4.3310316595475129E-3</c:v>
                </c:pt>
                <c:pt idx="15">
                  <c:v>4.3410002136003989E-3</c:v>
                </c:pt>
                <c:pt idx="16">
                  <c:v>4.3423032866616307E-3</c:v>
                </c:pt>
                <c:pt idx="17">
                  <c:v>4.3435420933224389E-3</c:v>
                </c:pt>
                <c:pt idx="18">
                  <c:v>4.3810792078498029E-3</c:v>
                </c:pt>
                <c:pt idx="19">
                  <c:v>4.3883338924106674E-3</c:v>
                </c:pt>
                <c:pt idx="20">
                  <c:v>4.3930410817214494E-3</c:v>
                </c:pt>
                <c:pt idx="21">
                  <c:v>4.4119720942363827E-3</c:v>
                </c:pt>
                <c:pt idx="22">
                  <c:v>4.4126754644917554E-3</c:v>
                </c:pt>
                <c:pt idx="23">
                  <c:v>4.4677497065215288E-3</c:v>
                </c:pt>
                <c:pt idx="24">
                  <c:v>4.4778458603247362E-3</c:v>
                </c:pt>
                <c:pt idx="25">
                  <c:v>4.479875905319064E-3</c:v>
                </c:pt>
                <c:pt idx="26">
                  <c:v>4.4997210500992146E-3</c:v>
                </c:pt>
                <c:pt idx="27">
                  <c:v>4.5295884318383717E-3</c:v>
                </c:pt>
                <c:pt idx="28">
                  <c:v>4.5768964580816807E-3</c:v>
                </c:pt>
                <c:pt idx="29">
                  <c:v>4.5879200000324971E-3</c:v>
                </c:pt>
                <c:pt idx="30">
                  <c:v>4.6200330914927257E-3</c:v>
                </c:pt>
                <c:pt idx="31">
                  <c:v>4.6474746203053474E-3</c:v>
                </c:pt>
                <c:pt idx="32">
                  <c:v>4.6614266737503574E-3</c:v>
                </c:pt>
                <c:pt idx="33">
                  <c:v>4.6697382303939605E-3</c:v>
                </c:pt>
                <c:pt idx="34">
                  <c:v>4.671088282431457E-3</c:v>
                </c:pt>
                <c:pt idx="35">
                  <c:v>4.6763573074775078E-3</c:v>
                </c:pt>
                <c:pt idx="36">
                  <c:v>4.7012177249128317E-3</c:v>
                </c:pt>
                <c:pt idx="37">
                  <c:v>4.7343500697494267E-3</c:v>
                </c:pt>
                <c:pt idx="38">
                  <c:v>4.7807032300646313E-3</c:v>
                </c:pt>
                <c:pt idx="39">
                  <c:v>4.8438921769060617E-3</c:v>
                </c:pt>
                <c:pt idx="40">
                  <c:v>4.8468496804161543E-3</c:v>
                </c:pt>
                <c:pt idx="41">
                  <c:v>4.8995333754726644E-3</c:v>
                </c:pt>
                <c:pt idx="42">
                  <c:v>4.9630036505399211E-3</c:v>
                </c:pt>
                <c:pt idx="43">
                  <c:v>4.9815546034830405E-3</c:v>
                </c:pt>
                <c:pt idx="44">
                  <c:v>5.0152919750159342E-3</c:v>
                </c:pt>
                <c:pt idx="45">
                  <c:v>5.1522107325907562E-3</c:v>
                </c:pt>
                <c:pt idx="46">
                  <c:v>5.2268238889583429E-3</c:v>
                </c:pt>
                <c:pt idx="47">
                  <c:v>5.3329823931436149E-3</c:v>
                </c:pt>
                <c:pt idx="48">
                  <c:v>5.357177047563999E-3</c:v>
                </c:pt>
                <c:pt idx="49">
                  <c:v>5.4254095637435995E-3</c:v>
                </c:pt>
                <c:pt idx="50">
                  <c:v>5.4402309936292248E-3</c:v>
                </c:pt>
                <c:pt idx="51">
                  <c:v>5.5365623989016566E-3</c:v>
                </c:pt>
                <c:pt idx="52">
                  <c:v>5.6832304591303284E-3</c:v>
                </c:pt>
                <c:pt idx="53">
                  <c:v>5.759519895625731E-3</c:v>
                </c:pt>
                <c:pt idx="54">
                  <c:v>6.0480116051500055E-3</c:v>
                </c:pt>
                <c:pt idx="55">
                  <c:v>6.1615541199984136E-3</c:v>
                </c:pt>
                <c:pt idx="56">
                  <c:v>6.5933029933218368E-3</c:v>
                </c:pt>
                <c:pt idx="57">
                  <c:v>6.6485938882461237E-3</c:v>
                </c:pt>
                <c:pt idx="58">
                  <c:v>6.724305768333716E-3</c:v>
                </c:pt>
                <c:pt idx="59">
                  <c:v>6.8166479389997203E-3</c:v>
                </c:pt>
                <c:pt idx="60">
                  <c:v>6.8969413987152173E-3</c:v>
                </c:pt>
                <c:pt idx="61">
                  <c:v>7.1538141103686392E-3</c:v>
                </c:pt>
                <c:pt idx="62">
                  <c:v>7.364636706484351E-3</c:v>
                </c:pt>
                <c:pt idx="63">
                  <c:v>7.4543292312252429E-3</c:v>
                </c:pt>
                <c:pt idx="64">
                  <c:v>7.6970848728645791E-3</c:v>
                </c:pt>
                <c:pt idx="65">
                  <c:v>9.9345406676616399E-3</c:v>
                </c:pt>
                <c:pt idx="66">
                  <c:v>1.0227605298994691E-2</c:v>
                </c:pt>
                <c:pt idx="67">
                  <c:v>1.1098278113479854E-2</c:v>
                </c:pt>
                <c:pt idx="68">
                  <c:v>1.1536742648713405E-2</c:v>
                </c:pt>
                <c:pt idx="69">
                  <c:v>1.1586972293447184E-2</c:v>
                </c:pt>
                <c:pt idx="70">
                  <c:v>1.4071087185785425E-2</c:v>
                </c:pt>
                <c:pt idx="71">
                  <c:v>1.5375750063427063E-2</c:v>
                </c:pt>
                <c:pt idx="72">
                  <c:v>1.5859721105406788E-2</c:v>
                </c:pt>
                <c:pt idx="73">
                  <c:v>1.6437564413148253E-2</c:v>
                </c:pt>
                <c:pt idx="74">
                  <c:v>1.6928137996417014E-2</c:v>
                </c:pt>
                <c:pt idx="75">
                  <c:v>1.7196610238232157E-2</c:v>
                </c:pt>
                <c:pt idx="76">
                  <c:v>1.805343374534818E-2</c:v>
                </c:pt>
                <c:pt idx="77">
                  <c:v>1.8095529834755153E-2</c:v>
                </c:pt>
                <c:pt idx="78">
                  <c:v>1.873104417953364E-2</c:v>
                </c:pt>
                <c:pt idx="79">
                  <c:v>1.889895486864579E-2</c:v>
                </c:pt>
                <c:pt idx="80">
                  <c:v>1.9060328666647752E-2</c:v>
                </c:pt>
                <c:pt idx="81" formatCode="0%">
                  <c:v>2.0511037773734975E-2</c:v>
                </c:pt>
                <c:pt idx="82">
                  <c:v>2.0748804634252327E-2</c:v>
                </c:pt>
                <c:pt idx="83">
                  <c:v>2.2596704658014444E-2</c:v>
                </c:pt>
                <c:pt idx="84">
                  <c:v>2.2745849219159897E-2</c:v>
                </c:pt>
                <c:pt idx="85">
                  <c:v>2.2999955001504535E-2</c:v>
                </c:pt>
                <c:pt idx="86">
                  <c:v>2.3409321920879966E-2</c:v>
                </c:pt>
                <c:pt idx="87">
                  <c:v>2.4328595612202131E-2</c:v>
                </c:pt>
                <c:pt idx="88">
                  <c:v>2.5014162458308675E-2</c:v>
                </c:pt>
                <c:pt idx="89">
                  <c:v>2.528804499067272E-2</c:v>
                </c:pt>
                <c:pt idx="90">
                  <c:v>2.534230708235663E-2</c:v>
                </c:pt>
                <c:pt idx="91">
                  <c:v>2.535203828196031E-2</c:v>
                </c:pt>
                <c:pt idx="92">
                  <c:v>2.5360423039677116E-2</c:v>
                </c:pt>
                <c:pt idx="93">
                  <c:v>2.5448644596091974E-2</c:v>
                </c:pt>
                <c:pt idx="94">
                  <c:v>2.5462599219949089E-2</c:v>
                </c:pt>
                <c:pt idx="95">
                  <c:v>2.5572246262865583E-2</c:v>
                </c:pt>
                <c:pt idx="96">
                  <c:v>2.5617209316840084E-2</c:v>
                </c:pt>
                <c:pt idx="97">
                  <c:v>2.5676864077086137E-2</c:v>
                </c:pt>
                <c:pt idx="98">
                  <c:v>2.5687834060841297E-2</c:v>
                </c:pt>
                <c:pt idx="99">
                  <c:v>2.5731739756101213E-2</c:v>
                </c:pt>
                <c:pt idx="100">
                  <c:v>2.5749075448084691E-2</c:v>
                </c:pt>
                <c:pt idx="101">
                  <c:v>2.5773952565056879E-2</c:v>
                </c:pt>
                <c:pt idx="102">
                  <c:v>2.5786794338822805E-2</c:v>
                </c:pt>
                <c:pt idx="103">
                  <c:v>2.5789115743123148E-2</c:v>
                </c:pt>
                <c:pt idx="104">
                  <c:v>2.5797060112304981E-2</c:v>
                </c:pt>
                <c:pt idx="105">
                  <c:v>2.5816435526051729E-2</c:v>
                </c:pt>
                <c:pt idx="106">
                  <c:v>2.5829118668254436E-2</c:v>
                </c:pt>
                <c:pt idx="107">
                  <c:v>2.5850716369284044E-2</c:v>
                </c:pt>
                <c:pt idx="108">
                  <c:v>2.5896758626756222E-2</c:v>
                </c:pt>
                <c:pt idx="109">
                  <c:v>2.5954258751817116E-2</c:v>
                </c:pt>
                <c:pt idx="110">
                  <c:v>2.5978013341522388E-2</c:v>
                </c:pt>
                <c:pt idx="111">
                  <c:v>2.5990113027164252E-2</c:v>
                </c:pt>
                <c:pt idx="112">
                  <c:v>2.6024022479582465E-2</c:v>
                </c:pt>
                <c:pt idx="113">
                  <c:v>2.6069686173314732E-2</c:v>
                </c:pt>
                <c:pt idx="114">
                  <c:v>2.6069866660824337E-2</c:v>
                </c:pt>
                <c:pt idx="115">
                  <c:v>2.60726099116253E-2</c:v>
                </c:pt>
                <c:pt idx="116">
                  <c:v>2.6075859954534986E-2</c:v>
                </c:pt>
                <c:pt idx="117">
                  <c:v>2.6079326598770214E-2</c:v>
                </c:pt>
                <c:pt idx="118">
                  <c:v>2.6102687812442182E-2</c:v>
                </c:pt>
                <c:pt idx="119">
                  <c:v>2.6104882475973534E-2</c:v>
                </c:pt>
                <c:pt idx="120">
                  <c:v>2.6115035117286967E-2</c:v>
                </c:pt>
                <c:pt idx="121">
                  <c:v>2.6129645067915375E-2</c:v>
                </c:pt>
                <c:pt idx="122">
                  <c:v>2.615485637409054E-2</c:v>
                </c:pt>
                <c:pt idx="123">
                  <c:v>2.6185396450268739E-2</c:v>
                </c:pt>
                <c:pt idx="124">
                  <c:v>2.6185904356307965E-2</c:v>
                </c:pt>
                <c:pt idx="125">
                  <c:v>2.6199309302140872E-2</c:v>
                </c:pt>
                <c:pt idx="126">
                  <c:v>2.6292618701525994E-2</c:v>
                </c:pt>
                <c:pt idx="127">
                  <c:v>2.6300135414683901E-2</c:v>
                </c:pt>
                <c:pt idx="128">
                  <c:v>2.6350274639337812E-2</c:v>
                </c:pt>
                <c:pt idx="129">
                  <c:v>2.6355968168599864E-2</c:v>
                </c:pt>
                <c:pt idx="130">
                  <c:v>2.6401639702142266E-2</c:v>
                </c:pt>
                <c:pt idx="131">
                  <c:v>2.6403629590829203E-2</c:v>
                </c:pt>
                <c:pt idx="132">
                  <c:v>2.6409976322340212E-2</c:v>
                </c:pt>
                <c:pt idx="133">
                  <c:v>2.6431491606191404E-2</c:v>
                </c:pt>
                <c:pt idx="134">
                  <c:v>2.6475129452925517E-2</c:v>
                </c:pt>
                <c:pt idx="135">
                  <c:v>2.653212319737519E-2</c:v>
                </c:pt>
                <c:pt idx="136">
                  <c:v>2.653628943126396E-2</c:v>
                </c:pt>
                <c:pt idx="137">
                  <c:v>2.6542141763163718E-2</c:v>
                </c:pt>
                <c:pt idx="138">
                  <c:v>2.6542701663390122E-2</c:v>
                </c:pt>
                <c:pt idx="139">
                  <c:v>2.661238390792664E-2</c:v>
                </c:pt>
                <c:pt idx="140">
                  <c:v>2.6652311186507793E-2</c:v>
                </c:pt>
                <c:pt idx="141">
                  <c:v>2.6702892310876525E-2</c:v>
                </c:pt>
                <c:pt idx="142">
                  <c:v>2.6706749001572216E-2</c:v>
                </c:pt>
                <c:pt idx="143">
                  <c:v>2.6728070461323084E-2</c:v>
                </c:pt>
                <c:pt idx="144">
                  <c:v>2.6737573215925181E-2</c:v>
                </c:pt>
                <c:pt idx="145">
                  <c:v>2.678227494632579E-2</c:v>
                </c:pt>
                <c:pt idx="146">
                  <c:v>2.6833042917153715E-2</c:v>
                </c:pt>
                <c:pt idx="147">
                  <c:v>2.6883589581955025E-2</c:v>
                </c:pt>
                <c:pt idx="148">
                  <c:v>2.6929919401013747E-2</c:v>
                </c:pt>
                <c:pt idx="149">
                  <c:v>2.6945504035893464E-2</c:v>
                </c:pt>
                <c:pt idx="150">
                  <c:v>2.6975263035754704E-2</c:v>
                </c:pt>
                <c:pt idx="151">
                  <c:v>2.69785357598753E-2</c:v>
                </c:pt>
                <c:pt idx="152">
                  <c:v>2.7179849837761116E-2</c:v>
                </c:pt>
                <c:pt idx="153">
                  <c:v>2.7388646554053819E-2</c:v>
                </c:pt>
                <c:pt idx="154">
                  <c:v>2.7584287377617756E-2</c:v>
                </c:pt>
                <c:pt idx="155">
                  <c:v>2.8097816268084497E-2</c:v>
                </c:pt>
              </c:numCache>
            </c:numRef>
          </c:yVal>
          <c:smooth val="0"/>
          <c:extLst>
            <c:ext xmlns:c16="http://schemas.microsoft.com/office/drawing/2014/chart" uri="{C3380CC4-5D6E-409C-BE32-E72D297353CC}">
              <c16:uniqueId val="{00000000-EC53-4F76-ACBF-0C15AB6A5097}"/>
            </c:ext>
          </c:extLst>
        </c:ser>
        <c:ser>
          <c:idx val="2"/>
          <c:order val="1"/>
          <c:tx>
            <c:v>Secondary</c:v>
          </c:tx>
          <c:spPr>
            <a:ln w="25400" cap="rnd">
              <a:noFill/>
              <a:round/>
            </a:ln>
            <a:effectLst/>
          </c:spPr>
          <c:marker>
            <c:symbol val="circle"/>
            <c:size val="5"/>
            <c:spPr>
              <a:solidFill>
                <a:schemeClr val="accent3"/>
              </a:solidFill>
              <a:ln w="9525">
                <a:solidFill>
                  <a:schemeClr val="accent3"/>
                </a:solidFill>
              </a:ln>
              <a:effectLst/>
            </c:spPr>
          </c:marker>
          <c:xVal>
            <c:strRef>
              <c:f>'P, S &amp; AT gains Oct 21 Pupils'!$A$158:$A$188</c:f>
              <c:strCache>
                <c:ptCount val="31"/>
                <c:pt idx="0">
                  <c:v>Bronte Girls' Academy</c:v>
                </c:pt>
                <c:pt idx="1">
                  <c:v>Feversham College</c:v>
                </c:pt>
                <c:pt idx="2">
                  <c:v>Carlton Keighley Academy</c:v>
                </c:pt>
                <c:pt idx="3">
                  <c:v>Beckfoot Upper Heaton Academy</c:v>
                </c:pt>
                <c:pt idx="4">
                  <c:v>Dixons Cottingley Academy</c:v>
                </c:pt>
                <c:pt idx="5">
                  <c:v>Ilkley Grammar School</c:v>
                </c:pt>
                <c:pt idx="6">
                  <c:v>Beckfoot Academy</c:v>
                </c:pt>
                <c:pt idx="7">
                  <c:v>Eden Boys Leadership Academy</c:v>
                </c:pt>
                <c:pt idx="8">
                  <c:v>Carlton Bolling College</c:v>
                </c:pt>
                <c:pt idx="9">
                  <c:v>Bingley Grammar School</c:v>
                </c:pt>
                <c:pt idx="10">
                  <c:v>Parkside School</c:v>
                </c:pt>
                <c:pt idx="11">
                  <c:v>Immanuel College Academy</c:v>
                </c:pt>
                <c:pt idx="12">
                  <c:v>Titus Salt School</c:v>
                </c:pt>
                <c:pt idx="13">
                  <c:v>Trinity Academy Bradford</c:v>
                </c:pt>
                <c:pt idx="14">
                  <c:v>The Holy Family Catholic School</c:v>
                </c:pt>
                <c:pt idx="15">
                  <c:v>Dixons Trinity Academy</c:v>
                </c:pt>
                <c:pt idx="16">
                  <c:v>Beckfoot Oakbank Academy</c:v>
                </c:pt>
                <c:pt idx="17">
                  <c:v>St Bede's &amp; St Joseph's Catholic College</c:v>
                </c:pt>
                <c:pt idx="18">
                  <c:v>Dixons Kings Academy</c:v>
                </c:pt>
                <c:pt idx="19">
                  <c:v>Dixons McMillan Academy</c:v>
                </c:pt>
                <c:pt idx="20">
                  <c:v>Belle Vue Girls' Academy</c:v>
                </c:pt>
                <c:pt idx="21">
                  <c:v>Hanson School</c:v>
                </c:pt>
                <c:pt idx="22">
                  <c:v>Beckfoot Thornton Academy</c:v>
                </c:pt>
                <c:pt idx="23">
                  <c:v>Oasis Academy Lister Park</c:v>
                </c:pt>
                <c:pt idx="24">
                  <c:v>Dixons City Academy</c:v>
                </c:pt>
                <c:pt idx="25">
                  <c:v>One In A Million (Free School)</c:v>
                </c:pt>
                <c:pt idx="26">
                  <c:v>Buttershaw Business &amp; Enterprise College Academy</c:v>
                </c:pt>
                <c:pt idx="27">
                  <c:v>Laisterdyke Leadership Academy</c:v>
                </c:pt>
                <c:pt idx="28">
                  <c:v>Co-op Academy Grange</c:v>
                </c:pt>
                <c:pt idx="29">
                  <c:v>Tong Leadership Academy</c:v>
                </c:pt>
                <c:pt idx="30">
                  <c:v>Bradford Forster Academy</c:v>
                </c:pt>
              </c:strCache>
            </c:strRef>
          </c:xVal>
          <c:yVal>
            <c:numRef>
              <c:f>'P, S &amp; AT gains Oct 21 Pupils'!$B$158:$B$188</c:f>
              <c:numCache>
                <c:formatCode>0.00%</c:formatCode>
                <c:ptCount val="31"/>
                <c:pt idx="0">
                  <c:v>-1.6803905788477236E-3</c:v>
                </c:pt>
                <c:pt idx="1">
                  <c:v>4.8438784242144095E-3</c:v>
                </c:pt>
                <c:pt idx="2">
                  <c:v>4.8598525313190422E-3</c:v>
                </c:pt>
                <c:pt idx="3">
                  <c:v>4.8732787344405448E-3</c:v>
                </c:pt>
                <c:pt idx="4">
                  <c:v>4.8819447677364014E-3</c:v>
                </c:pt>
                <c:pt idx="5">
                  <c:v>6.3919453360772316E-3</c:v>
                </c:pt>
                <c:pt idx="6">
                  <c:v>1.5998426044929293E-2</c:v>
                </c:pt>
                <c:pt idx="7">
                  <c:v>2.0441523300520181E-2</c:v>
                </c:pt>
                <c:pt idx="8">
                  <c:v>2.2580450299454879E-2</c:v>
                </c:pt>
                <c:pt idx="9">
                  <c:v>2.5136790047798341E-2</c:v>
                </c:pt>
                <c:pt idx="10">
                  <c:v>2.5168389300697758E-2</c:v>
                </c:pt>
                <c:pt idx="11">
                  <c:v>2.5857977624847983E-2</c:v>
                </c:pt>
                <c:pt idx="12">
                  <c:v>2.5931731714279316E-2</c:v>
                </c:pt>
                <c:pt idx="13">
                  <c:v>2.5950841005148328E-2</c:v>
                </c:pt>
                <c:pt idx="14">
                  <c:v>2.5983399072761815E-2</c:v>
                </c:pt>
                <c:pt idx="15">
                  <c:v>2.61469105695602E-2</c:v>
                </c:pt>
                <c:pt idx="16">
                  <c:v>2.6155992433626318E-2</c:v>
                </c:pt>
                <c:pt idx="17">
                  <c:v>2.6158848336673701E-2</c:v>
                </c:pt>
                <c:pt idx="18">
                  <c:v>2.6290450139148769E-2</c:v>
                </c:pt>
                <c:pt idx="19">
                  <c:v>2.6306958179111994E-2</c:v>
                </c:pt>
                <c:pt idx="20">
                  <c:v>2.6370664619023154E-2</c:v>
                </c:pt>
                <c:pt idx="21">
                  <c:v>2.6385532779531484E-2</c:v>
                </c:pt>
                <c:pt idx="22">
                  <c:v>2.6390840827635431E-2</c:v>
                </c:pt>
                <c:pt idx="23">
                  <c:v>2.6422273871373969E-2</c:v>
                </c:pt>
                <c:pt idx="24">
                  <c:v>2.6435003697294679E-2</c:v>
                </c:pt>
                <c:pt idx="25">
                  <c:v>2.6533157563290555E-2</c:v>
                </c:pt>
                <c:pt idx="26">
                  <c:v>2.6643481202650143E-2</c:v>
                </c:pt>
                <c:pt idx="27">
                  <c:v>2.6720571818847461E-2</c:v>
                </c:pt>
                <c:pt idx="28">
                  <c:v>2.6761142017682316E-2</c:v>
                </c:pt>
                <c:pt idx="29">
                  <c:v>2.6815362371244378E-2</c:v>
                </c:pt>
                <c:pt idx="30">
                  <c:v>2.7201161845733068E-2</c:v>
                </c:pt>
              </c:numCache>
            </c:numRef>
          </c:yVal>
          <c:smooth val="0"/>
          <c:extLst>
            <c:ext xmlns:c16="http://schemas.microsoft.com/office/drawing/2014/chart" uri="{C3380CC4-5D6E-409C-BE32-E72D297353CC}">
              <c16:uniqueId val="{0000009D-EC53-4F76-ACBF-0C15AB6A5097}"/>
            </c:ext>
          </c:extLst>
        </c:ser>
        <c:ser>
          <c:idx val="1"/>
          <c:order val="2"/>
          <c:tx>
            <c:v>All Through</c:v>
          </c:tx>
          <c:spPr>
            <a:ln w="25400" cap="rnd">
              <a:noFill/>
              <a:round/>
            </a:ln>
            <a:effectLst/>
          </c:spPr>
          <c:marker>
            <c:symbol val="circle"/>
            <c:size val="5"/>
            <c:spPr>
              <a:solidFill>
                <a:schemeClr val="accent2"/>
              </a:solidFill>
              <a:ln w="9525">
                <a:solidFill>
                  <a:schemeClr val="accent2"/>
                </a:solidFill>
              </a:ln>
              <a:effectLst/>
            </c:spPr>
          </c:marker>
          <c:xVal>
            <c:strRef>
              <c:f>'P, S &amp; AT gains Oct 21 Pupils'!$A$189:$A$192</c:f>
              <c:strCache>
                <c:ptCount val="4"/>
                <c:pt idx="0">
                  <c:v>Dixons Allerton Academy</c:v>
                </c:pt>
                <c:pt idx="1">
                  <c:v>Bradford Girls Grammar (Free School)</c:v>
                </c:pt>
                <c:pt idx="2">
                  <c:v>Bradford Academy</c:v>
                </c:pt>
                <c:pt idx="3">
                  <c:v>Appleton Academy</c:v>
                </c:pt>
              </c:strCache>
            </c:strRef>
          </c:xVal>
          <c:yVal>
            <c:numRef>
              <c:f>'P, S &amp; AT gains Oct 21 Pupils'!$B$189:$B$192</c:f>
              <c:numCache>
                <c:formatCode>0.00%</c:formatCode>
                <c:ptCount val="4"/>
                <c:pt idx="0">
                  <c:v>2.0079717301466848E-2</c:v>
                </c:pt>
                <c:pt idx="1">
                  <c:v>2.6062899033008957E-2</c:v>
                </c:pt>
                <c:pt idx="2">
                  <c:v>2.690205957449332E-2</c:v>
                </c:pt>
                <c:pt idx="3">
                  <c:v>2.7020737443665288E-2</c:v>
                </c:pt>
              </c:numCache>
            </c:numRef>
          </c:yVal>
          <c:smooth val="0"/>
          <c:extLst>
            <c:ext xmlns:c16="http://schemas.microsoft.com/office/drawing/2014/chart" uri="{C3380CC4-5D6E-409C-BE32-E72D297353CC}">
              <c16:uniqueId val="{0000009C-EC53-4F76-ACBF-0C15AB6A5097}"/>
            </c:ext>
          </c:extLst>
        </c:ser>
        <c:dLbls>
          <c:showLegendKey val="0"/>
          <c:showVal val="0"/>
          <c:showCatName val="0"/>
          <c:showSerName val="0"/>
          <c:showPercent val="0"/>
          <c:showBubbleSize val="0"/>
        </c:dLbls>
        <c:axId val="746564664"/>
        <c:axId val="746563680"/>
      </c:scatterChart>
      <c:valAx>
        <c:axId val="746564664"/>
        <c:scaling>
          <c:orientation val="minMax"/>
          <c:max val="1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Anonymised Schools</a:t>
                </a:r>
                <a:r>
                  <a:rPr lang="en-GB" baseline="0"/>
                  <a:t> </a:t>
                </a:r>
                <a:endParaRPr lang="en-GB"/>
              </a:p>
            </c:rich>
          </c:tx>
          <c:layout>
            <c:manualLayout>
              <c:xMode val="edge"/>
              <c:yMode val="edge"/>
              <c:x val="0.51310315678920904"/>
              <c:y val="0.949074036057267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563680"/>
        <c:crosses val="autoZero"/>
        <c:crossBetween val="midCat"/>
      </c:valAx>
      <c:valAx>
        <c:axId val="74656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gain vs</a:t>
                </a:r>
                <a:r>
                  <a:rPr lang="en-GB" baseline="0"/>
                  <a:t> 22/23</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564664"/>
        <c:crosses val="autoZero"/>
        <c:crossBetween val="midCat"/>
      </c:valAx>
      <c:spPr>
        <a:noFill/>
        <a:ln>
          <a:noFill/>
        </a:ln>
        <a:effectLst/>
      </c:spPr>
    </c:plotArea>
    <c:legend>
      <c:legendPos val="r"/>
      <c:layout>
        <c:manualLayout>
          <c:xMode val="edge"/>
          <c:yMode val="edge"/>
          <c:x val="0.68652478380984006"/>
          <c:y val="0.4451018310566589"/>
          <c:w val="4.8976088083778971E-2"/>
          <c:h val="0.109991706253566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Primary %</a:t>
            </a:r>
            <a:r>
              <a:rPr lang="en-GB" baseline="0"/>
              <a:t> increase split Oct 21 Pupils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8A-4247-8D07-3BF031AC2E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8A-4247-8D07-3BF031AC2E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8A-4247-8D07-3BF031AC2E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8A-4247-8D07-3BF031AC2E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48A-4247-8D07-3BF031AC2E0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8A-4247-8D07-3BF031AC2E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 S &amp; AT gains Oct 21 Pupils'!$H$181:$H$190</c15:sqref>
                  </c15:fullRef>
                </c:ext>
              </c:extLst>
              <c:f>'P, S &amp; AT gains Oct 21 Pupils'!$H$182:$H$187</c:f>
              <c:strCache>
                <c:ptCount val="6"/>
                <c:pt idx="0">
                  <c:v>up to 0.5%</c:v>
                </c:pt>
                <c:pt idx="1">
                  <c:v>up to 1%</c:v>
                </c:pt>
                <c:pt idx="2">
                  <c:v>up to1.5%</c:v>
                </c:pt>
                <c:pt idx="3">
                  <c:v>up to 2%</c:v>
                </c:pt>
                <c:pt idx="4">
                  <c:v>up to 2.5%</c:v>
                </c:pt>
                <c:pt idx="5">
                  <c:v>up to 3%</c:v>
                </c:pt>
              </c:strCache>
            </c:strRef>
          </c:cat>
          <c:val>
            <c:numRef>
              <c:extLst>
                <c:ext xmlns:c15="http://schemas.microsoft.com/office/drawing/2012/chart" uri="{02D57815-91ED-43cb-92C2-25804820EDAC}">
                  <c15:fullRef>
                    <c15:sqref>'P, S &amp; AT gains Oct 21 Pupils'!$I$181:$I$190</c15:sqref>
                  </c15:fullRef>
                </c:ext>
              </c:extLst>
              <c:f>'P, S &amp; AT gains Oct 21 Pupils'!$I$182:$I$187</c:f>
              <c:numCache>
                <c:formatCode>General</c:formatCode>
                <c:ptCount val="6"/>
                <c:pt idx="0">
                  <c:v>44</c:v>
                </c:pt>
                <c:pt idx="1">
                  <c:v>22</c:v>
                </c:pt>
                <c:pt idx="2">
                  <c:v>5</c:v>
                </c:pt>
                <c:pt idx="3">
                  <c:v>10</c:v>
                </c:pt>
                <c:pt idx="4">
                  <c:v>7</c:v>
                </c:pt>
                <c:pt idx="5">
                  <c:v>68</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DC28-4486-A062-5451F93571C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All through % increase split Oct 21 Pupils</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038-4B6D-B1A2-8A49D46A46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038-4B6D-B1A2-8A49D46A46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S &amp; AT gains Oct 21 Pupils'!$H$198:$H$199</c:f>
              <c:strCache>
                <c:ptCount val="2"/>
                <c:pt idx="0">
                  <c:v>up to 2.5%</c:v>
                </c:pt>
                <c:pt idx="1">
                  <c:v>up to 3%</c:v>
                </c:pt>
              </c:strCache>
            </c:strRef>
          </c:cat>
          <c:val>
            <c:numRef>
              <c:f>'P, S &amp; AT gains Oct 21 Pupils'!$I$198:$I$199</c:f>
              <c:numCache>
                <c:formatCode>General</c:formatCode>
                <c:ptCount val="2"/>
                <c:pt idx="0">
                  <c:v>1</c:v>
                </c:pt>
                <c:pt idx="1">
                  <c:v>3</c:v>
                </c:pt>
              </c:numCache>
            </c:numRef>
          </c:val>
          <c:extLst>
            <c:ext xmlns:c16="http://schemas.microsoft.com/office/drawing/2014/chart" uri="{C3380CC4-5D6E-409C-BE32-E72D297353CC}">
              <c16:uniqueId val="{00000000-789A-4A64-A5FC-A301669E50A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Secondary % increase split Oct 21 Pupils</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36-47B9-BE0C-34CAAD3027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236-47B9-BE0C-34CAAD3027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236-47B9-BE0C-34CAAD3027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1-11F7-4C15-8AA4-4749C7EAE0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236-47B9-BE0C-34CAAD30275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236-47B9-BE0C-34CAAD302755}"/>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11F7-4C15-8AA4-4749C7EAE021}"/>
              </c:ext>
            </c:extLst>
          </c:dPt>
          <c:dLbls>
            <c:dLbl>
              <c:idx val="3"/>
              <c:delete val="1"/>
              <c:extLst>
                <c:ext xmlns:c15="http://schemas.microsoft.com/office/drawing/2012/chart" uri="{CE6537A1-D6FC-4f65-9D91-7224C49458BB}"/>
                <c:ext xmlns:c16="http://schemas.microsoft.com/office/drawing/2014/chart" uri="{C3380CC4-5D6E-409C-BE32-E72D297353CC}">
                  <c16:uniqueId val="{00000001-11F7-4C15-8AA4-4749C7EAE0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S &amp; AT gains Oct 21 Pupils'!$H$206:$H$212</c:f>
              <c:strCache>
                <c:ptCount val="7"/>
                <c:pt idx="0">
                  <c:v>up to 0%</c:v>
                </c:pt>
                <c:pt idx="1">
                  <c:v>up to 0.5%</c:v>
                </c:pt>
                <c:pt idx="2">
                  <c:v>up to 1%</c:v>
                </c:pt>
                <c:pt idx="3">
                  <c:v>up to1.5%</c:v>
                </c:pt>
                <c:pt idx="4">
                  <c:v>up to 2%</c:v>
                </c:pt>
                <c:pt idx="5">
                  <c:v>up to 2.5%</c:v>
                </c:pt>
                <c:pt idx="6">
                  <c:v>up to 3%</c:v>
                </c:pt>
              </c:strCache>
            </c:strRef>
          </c:cat>
          <c:val>
            <c:numRef>
              <c:f>'P, S &amp; AT gains Oct 21 Pupils'!$I$206:$I$212</c:f>
              <c:numCache>
                <c:formatCode>General</c:formatCode>
                <c:ptCount val="7"/>
                <c:pt idx="0">
                  <c:v>1</c:v>
                </c:pt>
                <c:pt idx="1">
                  <c:v>4</c:v>
                </c:pt>
                <c:pt idx="2">
                  <c:v>1</c:v>
                </c:pt>
                <c:pt idx="3">
                  <c:v>0</c:v>
                </c:pt>
                <c:pt idx="4">
                  <c:v>1</c:v>
                </c:pt>
                <c:pt idx="5">
                  <c:v>2</c:v>
                </c:pt>
                <c:pt idx="6">
                  <c:v>22</c:v>
                </c:pt>
              </c:numCache>
            </c:numRef>
          </c:val>
          <c:extLst>
            <c:ext xmlns:c16="http://schemas.microsoft.com/office/drawing/2014/chart" uri="{C3380CC4-5D6E-409C-BE32-E72D297353CC}">
              <c16:uniqueId val="{00000000-11F7-4C15-8AA4-4749C7EAE02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baseline="0">
                <a:effectLst/>
              </a:rPr>
              <a:t>Chart showing the estimated % gains in 23/24 vs 22/23 for each school using </a:t>
            </a:r>
            <a:r>
              <a:rPr lang="en-GB" sz="1800" b="1" i="0" baseline="0">
                <a:effectLst/>
              </a:rPr>
              <a:t>estimated October 22 pupil numbers</a:t>
            </a:r>
            <a:r>
              <a:rPr lang="en-GB" sz="1800" b="0" i="0" baseline="0">
                <a:effectLst/>
              </a:rPr>
              <a:t> and October 21 pupil characteristic data</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Primary</c:v>
          </c:tx>
          <c:spPr>
            <a:ln w="28575" cap="rnd">
              <a:noFill/>
              <a:round/>
            </a:ln>
            <a:effectLst/>
          </c:spPr>
          <c:marker>
            <c:symbol val="circle"/>
            <c:size val="5"/>
            <c:spPr>
              <a:solidFill>
                <a:srgbClr val="0070C0"/>
              </a:solidFill>
              <a:ln w="9525">
                <a:solidFill>
                  <a:srgbClr val="0070C0"/>
                </a:solidFill>
              </a:ln>
              <a:effectLst/>
            </c:spPr>
          </c:marker>
          <c:xVal>
            <c:strRef>
              <c:f>'P, S &amp; AT gains Oct 22 Est Pupi'!$A$6:$A$161</c:f>
              <c:strCache>
                <c:ptCount val="156"/>
                <c:pt idx="0">
                  <c:v>Christ Church Primary Academy</c:v>
                </c:pt>
                <c:pt idx="1">
                  <c:v>Lees Primary Academy</c:v>
                </c:pt>
                <c:pt idx="2">
                  <c:v>St Joseph's Catholic Primary, Keighley</c:v>
                </c:pt>
                <c:pt idx="3">
                  <c:v>Stanbury Village School</c:v>
                </c:pt>
                <c:pt idx="4">
                  <c:v>Foxhill Primary School</c:v>
                </c:pt>
                <c:pt idx="5">
                  <c:v>Woodlands Primary Academy</c:v>
                </c:pt>
                <c:pt idx="6">
                  <c:v>Stocks Lane Primary School</c:v>
                </c:pt>
                <c:pt idx="7">
                  <c:v>Bankfoot Primary School</c:v>
                </c:pt>
                <c:pt idx="8">
                  <c:v>Low Moor CE Primary School</c:v>
                </c:pt>
                <c:pt idx="9">
                  <c:v>Dixons Music Primary</c:v>
                </c:pt>
                <c:pt idx="10">
                  <c:v>Dixons Marchbank Academy</c:v>
                </c:pt>
                <c:pt idx="11">
                  <c:v>Heaton St Barnabas' CE Primary School</c:v>
                </c:pt>
                <c:pt idx="12">
                  <c:v>Low Ash Primary School</c:v>
                </c:pt>
                <c:pt idx="13">
                  <c:v>Cullingworth Village Primary Academy</c:v>
                </c:pt>
                <c:pt idx="14">
                  <c:v>Cottingley Village Primary School</c:v>
                </c:pt>
                <c:pt idx="15">
                  <c:v>Parkwood Primary School</c:v>
                </c:pt>
                <c:pt idx="16">
                  <c:v>Haworth Primary Academy</c:v>
                </c:pt>
                <c:pt idx="17">
                  <c:v>Saltaire Primary School</c:v>
                </c:pt>
                <c:pt idx="18">
                  <c:v>Burley &amp; Woodhead CE Primary School</c:v>
                </c:pt>
                <c:pt idx="19">
                  <c:v>Crossflatts Primary School</c:v>
                </c:pt>
                <c:pt idx="20">
                  <c:v>Thackley Primary School</c:v>
                </c:pt>
                <c:pt idx="21">
                  <c:v>Worthinghead Primary School</c:v>
                </c:pt>
                <c:pt idx="22">
                  <c:v>Clayton Village Primary School</c:v>
                </c:pt>
                <c:pt idx="23">
                  <c:v>Sandal Primary School and Nursery</c:v>
                </c:pt>
                <c:pt idx="24">
                  <c:v>Holybrook Primary Academy</c:v>
                </c:pt>
                <c:pt idx="25">
                  <c:v>Silsden Primary School</c:v>
                </c:pt>
                <c:pt idx="26">
                  <c:v>Baildon CE Primary School</c:v>
                </c:pt>
                <c:pt idx="27">
                  <c:v>Beckfoot Priestthorpe Primary School</c:v>
                </c:pt>
                <c:pt idx="28">
                  <c:v>Shibden Head Primary Academy</c:v>
                </c:pt>
                <c:pt idx="29">
                  <c:v>All Saints' CE Primary School (Ilkley)</c:v>
                </c:pt>
                <c:pt idx="30">
                  <c:v>East Morton CE Primary Academy</c:v>
                </c:pt>
                <c:pt idx="31">
                  <c:v>St Mary's and St Peter's Catholic </c:v>
                </c:pt>
                <c:pt idx="32">
                  <c:v>Burley Oaks Primary School</c:v>
                </c:pt>
                <c:pt idx="33">
                  <c:v>Iqra Primary Academy</c:v>
                </c:pt>
                <c:pt idx="34">
                  <c:v>Menston Primary School</c:v>
                </c:pt>
                <c:pt idx="35">
                  <c:v>Addingham Primary School</c:v>
                </c:pt>
                <c:pt idx="36">
                  <c:v>Russell Hall Primary School</c:v>
                </c:pt>
                <c:pt idx="37">
                  <c:v>Denholme Primary Academy</c:v>
                </c:pt>
                <c:pt idx="38">
                  <c:v>Eldwick Primary School</c:v>
                </c:pt>
                <c:pt idx="39">
                  <c:v>Harden Primary Academy</c:v>
                </c:pt>
                <c:pt idx="40">
                  <c:v>Ingrow Primary School</c:v>
                </c:pt>
                <c:pt idx="41">
                  <c:v>Horton Park Primary Academy</c:v>
                </c:pt>
                <c:pt idx="42">
                  <c:v>St Walburga's Catholic Primary School</c:v>
                </c:pt>
                <c:pt idx="43">
                  <c:v>St John's CE Primary School</c:v>
                </c:pt>
                <c:pt idx="44">
                  <c:v>Shipley CE Primary Academy</c:v>
                </c:pt>
                <c:pt idx="45">
                  <c:v>Brackenhill Primary School</c:v>
                </c:pt>
                <c:pt idx="46">
                  <c:v>St Paul's CE Primary School</c:v>
                </c:pt>
                <c:pt idx="47">
                  <c:v>St Francis' Catholic Primary School</c:v>
                </c:pt>
                <c:pt idx="48">
                  <c:v>St Anthony's Catholic Primary School (Shipley)</c:v>
                </c:pt>
                <c:pt idx="49">
                  <c:v>Blakehill Primary School</c:v>
                </c:pt>
                <c:pt idx="50">
                  <c:v>Oakworth Primary Academy</c:v>
                </c:pt>
                <c:pt idx="51">
                  <c:v>Idle CE Primary School</c:v>
                </c:pt>
                <c:pt idx="52">
                  <c:v>The Co-op Academy Parkland</c:v>
                </c:pt>
                <c:pt idx="53">
                  <c:v>Myrtle Park Primary School</c:v>
                </c:pt>
                <c:pt idx="54">
                  <c:v>Keelham Primary School</c:v>
                </c:pt>
                <c:pt idx="55">
                  <c:v>Peel Park Primary School</c:v>
                </c:pt>
                <c:pt idx="56">
                  <c:v>Merlin Top Primary Academy</c:v>
                </c:pt>
                <c:pt idx="57">
                  <c:v>Ben Rhydding Primary School</c:v>
                </c:pt>
                <c:pt idx="58">
                  <c:v>Carrwood Primary School</c:v>
                </c:pt>
                <c:pt idx="59">
                  <c:v>Ryecroft Primary Academy</c:v>
                </c:pt>
                <c:pt idx="60">
                  <c:v>Ashlands Primary School</c:v>
                </c:pt>
                <c:pt idx="61">
                  <c:v>Laycock Primary Academy</c:v>
                </c:pt>
                <c:pt idx="62">
                  <c:v>The Sacred Heart Catholic Primary Academy</c:v>
                </c:pt>
                <c:pt idx="63">
                  <c:v>Eastburn Junior and Infant School</c:v>
                </c:pt>
                <c:pt idx="64">
                  <c:v>Shirley Manor Primary Academy</c:v>
                </c:pt>
                <c:pt idx="65">
                  <c:v>Wilsden Primary School</c:v>
                </c:pt>
                <c:pt idx="66">
                  <c:v>Worth Valley Primary Academy</c:v>
                </c:pt>
                <c:pt idx="67">
                  <c:v>Rainbow Primary Leadership Academy</c:v>
                </c:pt>
                <c:pt idx="68">
                  <c:v>St James Primary Academy</c:v>
                </c:pt>
                <c:pt idx="69">
                  <c:v>Glenaire Primary School</c:v>
                </c:pt>
                <c:pt idx="70">
                  <c:v>St Anthony's Catholic Primary School (Clayton)</c:v>
                </c:pt>
                <c:pt idx="71">
                  <c:v>Lapage Primary School and Nursery</c:v>
                </c:pt>
                <c:pt idx="72">
                  <c:v>Holycroft Primary Academy</c:v>
                </c:pt>
                <c:pt idx="73">
                  <c:v>St Joseph's Catholic Primary School (Bingley)</c:v>
                </c:pt>
                <c:pt idx="74">
                  <c:v>Reevy Hill Primary School</c:v>
                </c:pt>
                <c:pt idx="75">
                  <c:v>Riddlesden St Mary's CE Primary</c:v>
                </c:pt>
                <c:pt idx="76">
                  <c:v>High Crags Primary Leadership Academy</c:v>
                </c:pt>
                <c:pt idx="77">
                  <c:v>St Matthew's Catholic Primary School</c:v>
                </c:pt>
                <c:pt idx="78">
                  <c:v>Poplars Farm Primary School</c:v>
                </c:pt>
                <c:pt idx="79">
                  <c:v>Green Lane Primary School</c:v>
                </c:pt>
                <c:pt idx="80">
                  <c:v>Killinghall Primary School</c:v>
                </c:pt>
                <c:pt idx="81">
                  <c:v>Fagley Primary School</c:v>
                </c:pt>
                <c:pt idx="82">
                  <c:v>Hoyle Court Primary School</c:v>
                </c:pt>
                <c:pt idx="83">
                  <c:v>Our Lady of Victories Catholic Primary Academy</c:v>
                </c:pt>
                <c:pt idx="84">
                  <c:v>Eastwood Primary Academy</c:v>
                </c:pt>
                <c:pt idx="85">
                  <c:v>Greengates Primary School</c:v>
                </c:pt>
                <c:pt idx="86">
                  <c:v>St Clare's Catholic Primary School</c:v>
                </c:pt>
                <c:pt idx="87">
                  <c:v>St Anne's Catholic Primary Academy</c:v>
                </c:pt>
                <c:pt idx="88">
                  <c:v>Feversham Primary Academy</c:v>
                </c:pt>
                <c:pt idx="89">
                  <c:v>Wellington Primary School</c:v>
                </c:pt>
                <c:pt idx="90">
                  <c:v>St John The Evangelist Catholic Primary</c:v>
                </c:pt>
                <c:pt idx="91">
                  <c:v>Clayton St John's CE Primary Academy</c:v>
                </c:pt>
                <c:pt idx="92">
                  <c:v>Wycliffe CE Primary Academy</c:v>
                </c:pt>
                <c:pt idx="93">
                  <c:v>Hill Top CE Primary School</c:v>
                </c:pt>
                <c:pt idx="94">
                  <c:v>St Philip's CE Primary Academy</c:v>
                </c:pt>
                <c:pt idx="95">
                  <c:v>Hollingwood Primary Academy</c:v>
                </c:pt>
                <c:pt idx="96">
                  <c:v>Grove House Primary School</c:v>
                </c:pt>
                <c:pt idx="97">
                  <c:v>Copthorne Primary Academy</c:v>
                </c:pt>
                <c:pt idx="98">
                  <c:v>St Winefride's Catholic Primary</c:v>
                </c:pt>
                <c:pt idx="99">
                  <c:v>Crossley Hall Primary School</c:v>
                </c:pt>
                <c:pt idx="100">
                  <c:v>Horton Grange Primary Academy</c:v>
                </c:pt>
                <c:pt idx="101">
                  <c:v>Beckfoot Heaton Primary Academy</c:v>
                </c:pt>
                <c:pt idx="102">
                  <c:v>Wibsey Primary School</c:v>
                </c:pt>
                <c:pt idx="103">
                  <c:v>Barkerend Primary Leadership Academy</c:v>
                </c:pt>
                <c:pt idx="104">
                  <c:v>Sandy Lane Primary School</c:v>
                </c:pt>
                <c:pt idx="105">
                  <c:v>Girlington Primary School</c:v>
                </c:pt>
                <c:pt idx="106">
                  <c:v>Byron Primary Academy</c:v>
                </c:pt>
                <c:pt idx="107">
                  <c:v>Farnham Primary Academy</c:v>
                </c:pt>
                <c:pt idx="108">
                  <c:v>Swain House Primary School</c:v>
                </c:pt>
                <c:pt idx="109">
                  <c:v>Home Farm Primary School</c:v>
                </c:pt>
                <c:pt idx="110">
                  <c:v>Our Lady &amp; St Brendan's Catholic Primary School</c:v>
                </c:pt>
                <c:pt idx="111">
                  <c:v>St Luke's CE Primary School</c:v>
                </c:pt>
                <c:pt idx="112">
                  <c:v>St Matthew's CE Primary School</c:v>
                </c:pt>
                <c:pt idx="113">
                  <c:v>Cavendish Primary School</c:v>
                </c:pt>
                <c:pt idx="114">
                  <c:v>Lilycroft Primary School</c:v>
                </c:pt>
                <c:pt idx="115">
                  <c:v>Margaret McMillan Primary School</c:v>
                </c:pt>
                <c:pt idx="116">
                  <c:v>Frizinghall Primary School</c:v>
                </c:pt>
                <c:pt idx="117">
                  <c:v>St Cuthbert &amp; the First Martyrs' Catholic Primary</c:v>
                </c:pt>
                <c:pt idx="118">
                  <c:v>Marshfield Primary School</c:v>
                </c:pt>
                <c:pt idx="119">
                  <c:v>Newhall Park Primary School</c:v>
                </c:pt>
                <c:pt idx="120">
                  <c:v>Thornton Primary School</c:v>
                </c:pt>
                <c:pt idx="121">
                  <c:v>Bowling Park Primary School</c:v>
                </c:pt>
                <c:pt idx="122">
                  <c:v>Lidget Green Primary School</c:v>
                </c:pt>
                <c:pt idx="123">
                  <c:v>Steeton Primary School</c:v>
                </c:pt>
                <c:pt idx="124">
                  <c:v>Victoria Primary School</c:v>
                </c:pt>
                <c:pt idx="125">
                  <c:v>Newby Primary School</c:v>
                </c:pt>
                <c:pt idx="126">
                  <c:v>Westminster CE Primary Academy</c:v>
                </c:pt>
                <c:pt idx="127">
                  <c:v>All Saints' CE Primary School (Bradford)</c:v>
                </c:pt>
                <c:pt idx="128">
                  <c:v>St Stephen's CE Primary School</c:v>
                </c:pt>
                <c:pt idx="129">
                  <c:v>Miriam Lord Community Primary School</c:v>
                </c:pt>
                <c:pt idx="130">
                  <c:v>Thornbury Primary Leadership Academy</c:v>
                </c:pt>
                <c:pt idx="131">
                  <c:v>Fearnville Primary Academy</c:v>
                </c:pt>
                <c:pt idx="132">
                  <c:v>Lower Fields Primary School</c:v>
                </c:pt>
                <c:pt idx="133">
                  <c:v>Beckfoot Allerton Primary Academy</c:v>
                </c:pt>
                <c:pt idx="134">
                  <c:v>St Joseph's Catholic Primary School (Bradford)</c:v>
                </c:pt>
                <c:pt idx="135">
                  <c:v>Thorpe Primary School</c:v>
                </c:pt>
                <c:pt idx="136">
                  <c:v>Keighley St Andrew's CE Primary School</c:v>
                </c:pt>
                <c:pt idx="137">
                  <c:v>Woodside Academy</c:v>
                </c:pt>
                <c:pt idx="138">
                  <c:v>Oxenhope CE Primary Academy</c:v>
                </c:pt>
                <c:pt idx="139">
                  <c:v>Whetley Primary Academy</c:v>
                </c:pt>
                <c:pt idx="140">
                  <c:v>St Oswald's CE Primary Academy</c:v>
                </c:pt>
                <c:pt idx="141">
                  <c:v>Westbourne Primary School</c:v>
                </c:pt>
                <c:pt idx="142">
                  <c:v>Dixons Manningham Primary Academy</c:v>
                </c:pt>
                <c:pt idx="143">
                  <c:v>Ley Top Primary School</c:v>
                </c:pt>
                <c:pt idx="144">
                  <c:v>Knowleswood Primary School</c:v>
                </c:pt>
                <c:pt idx="145">
                  <c:v>Long Lee Primary School</c:v>
                </c:pt>
                <c:pt idx="146">
                  <c:v>St Columba's Catholic Primary School</c:v>
                </c:pt>
                <c:pt idx="147">
                  <c:v>Farfield Primary</c:v>
                </c:pt>
                <c:pt idx="148">
                  <c:v>Oldfield Primary School</c:v>
                </c:pt>
                <c:pt idx="149">
                  <c:v>Beckfoot Nessfield Primary Academy</c:v>
                </c:pt>
                <c:pt idx="150">
                  <c:v>The Co-op Academy Princeville</c:v>
                </c:pt>
                <c:pt idx="151">
                  <c:v>Atlas School</c:v>
                </c:pt>
                <c:pt idx="152">
                  <c:v>Southmere Primary Academy</c:v>
                </c:pt>
                <c:pt idx="153">
                  <c:v>Carlton Mills Primary School</c:v>
                </c:pt>
                <c:pt idx="154">
                  <c:v>Trinity All Saints CE Primary School</c:v>
                </c:pt>
                <c:pt idx="155">
                  <c:v>St William's Catholic Primary School</c:v>
                </c:pt>
              </c:strCache>
            </c:strRef>
          </c:xVal>
          <c:yVal>
            <c:numRef>
              <c:f>'P, S &amp; AT gains Oct 22 Est Pupi'!$B$6:$B$161</c:f>
              <c:numCache>
                <c:formatCode>0.00%</c:formatCode>
                <c:ptCount val="156"/>
                <c:pt idx="0">
                  <c:v>-1.4396458415886215E-3</c:v>
                </c:pt>
                <c:pt idx="1">
                  <c:v>9.0026539123111426E-4</c:v>
                </c:pt>
                <c:pt idx="2">
                  <c:v>1.0095018673641487E-3</c:v>
                </c:pt>
                <c:pt idx="3">
                  <c:v>1.554182544053484E-3</c:v>
                </c:pt>
                <c:pt idx="4">
                  <c:v>2.9594044896037452E-3</c:v>
                </c:pt>
                <c:pt idx="5">
                  <c:v>3.9075175926186478E-3</c:v>
                </c:pt>
                <c:pt idx="6">
                  <c:v>4.3435420933224389E-3</c:v>
                </c:pt>
                <c:pt idx="7">
                  <c:v>4.4119720942359386E-3</c:v>
                </c:pt>
                <c:pt idx="8">
                  <c:v>4.4775828710550414E-3</c:v>
                </c:pt>
                <c:pt idx="9">
                  <c:v>4.6614266737503574E-3</c:v>
                </c:pt>
                <c:pt idx="10">
                  <c:v>4.7012177249130538E-3</c:v>
                </c:pt>
                <c:pt idx="11">
                  <c:v>4.8299828319815497E-3</c:v>
                </c:pt>
                <c:pt idx="12">
                  <c:v>4.8438921769058396E-3</c:v>
                </c:pt>
                <c:pt idx="13">
                  <c:v>4.8468496804161543E-3</c:v>
                </c:pt>
                <c:pt idx="14">
                  <c:v>4.9815546034834846E-3</c:v>
                </c:pt>
                <c:pt idx="15">
                  <c:v>5.0652582817229952E-3</c:v>
                </c:pt>
                <c:pt idx="16">
                  <c:v>5.192148662418683E-3</c:v>
                </c:pt>
                <c:pt idx="17">
                  <c:v>5.2268238889583429E-3</c:v>
                </c:pt>
                <c:pt idx="18">
                  <c:v>5.3329823931433928E-3</c:v>
                </c:pt>
                <c:pt idx="19">
                  <c:v>5.357177047563999E-3</c:v>
                </c:pt>
                <c:pt idx="20">
                  <c:v>5.5365623989018786E-3</c:v>
                </c:pt>
                <c:pt idx="21">
                  <c:v>5.5478904944754603E-3</c:v>
                </c:pt>
                <c:pt idx="22">
                  <c:v>5.5716020880876016E-3</c:v>
                </c:pt>
                <c:pt idx="23">
                  <c:v>5.6832304591303284E-3</c:v>
                </c:pt>
                <c:pt idx="24">
                  <c:v>5.9519252298876335E-3</c:v>
                </c:pt>
                <c:pt idx="25">
                  <c:v>6.1254284179408369E-3</c:v>
                </c:pt>
                <c:pt idx="26">
                  <c:v>6.5933029933218368E-3</c:v>
                </c:pt>
                <c:pt idx="27">
                  <c:v>6.6108007857716977E-3</c:v>
                </c:pt>
                <c:pt idx="28">
                  <c:v>6.6807842471121592E-3</c:v>
                </c:pt>
                <c:pt idx="29">
                  <c:v>6.724305768333716E-3</c:v>
                </c:pt>
                <c:pt idx="30">
                  <c:v>6.7570006113077952E-3</c:v>
                </c:pt>
                <c:pt idx="31">
                  <c:v>6.812917424362519E-3</c:v>
                </c:pt>
                <c:pt idx="32">
                  <c:v>6.8166479389997203E-3</c:v>
                </c:pt>
                <c:pt idx="33">
                  <c:v>6.9720189170705549E-3</c:v>
                </c:pt>
                <c:pt idx="34">
                  <c:v>7.0326175621822085E-3</c:v>
                </c:pt>
                <c:pt idx="35">
                  <c:v>7.0751205092862701E-3</c:v>
                </c:pt>
                <c:pt idx="36">
                  <c:v>7.1538141103595354E-3</c:v>
                </c:pt>
                <c:pt idx="37">
                  <c:v>7.3073943526391627E-3</c:v>
                </c:pt>
                <c:pt idx="38">
                  <c:v>7.364636706484351E-3</c:v>
                </c:pt>
                <c:pt idx="39">
                  <c:v>7.6368686138152952E-3</c:v>
                </c:pt>
                <c:pt idx="40">
                  <c:v>7.650371238765441E-3</c:v>
                </c:pt>
                <c:pt idx="41">
                  <c:v>7.6565574624121169E-3</c:v>
                </c:pt>
                <c:pt idx="42">
                  <c:v>7.6970848728621366E-3</c:v>
                </c:pt>
                <c:pt idx="43">
                  <c:v>7.7161107723502376E-3</c:v>
                </c:pt>
                <c:pt idx="44">
                  <c:v>7.8519176619293862E-3</c:v>
                </c:pt>
                <c:pt idx="45">
                  <c:v>8.0970147277665827E-3</c:v>
                </c:pt>
                <c:pt idx="46">
                  <c:v>8.3963835145215437E-3</c:v>
                </c:pt>
                <c:pt idx="47">
                  <c:v>8.6129573603455079E-3</c:v>
                </c:pt>
                <c:pt idx="48">
                  <c:v>8.7851459386414366E-3</c:v>
                </c:pt>
                <c:pt idx="49">
                  <c:v>9.1907358671534656E-3</c:v>
                </c:pt>
                <c:pt idx="50">
                  <c:v>9.3966870212998099E-3</c:v>
                </c:pt>
                <c:pt idx="51">
                  <c:v>9.5699405882563315E-3</c:v>
                </c:pt>
                <c:pt idx="52">
                  <c:v>1.0224397335513613E-2</c:v>
                </c:pt>
                <c:pt idx="53">
                  <c:v>1.0909332109623859E-2</c:v>
                </c:pt>
                <c:pt idx="54">
                  <c:v>1.1170334123218773E-2</c:v>
                </c:pt>
                <c:pt idx="55">
                  <c:v>1.1275471853782859E-2</c:v>
                </c:pt>
                <c:pt idx="56">
                  <c:v>1.1332878269866509E-2</c:v>
                </c:pt>
                <c:pt idx="57">
                  <c:v>1.1566819765771674E-2</c:v>
                </c:pt>
                <c:pt idx="58">
                  <c:v>1.1789220044461368E-2</c:v>
                </c:pt>
                <c:pt idx="59">
                  <c:v>1.2132461520480975E-2</c:v>
                </c:pt>
                <c:pt idx="60">
                  <c:v>1.263601154223859E-2</c:v>
                </c:pt>
                <c:pt idx="61">
                  <c:v>1.2680641440795171E-2</c:v>
                </c:pt>
                <c:pt idx="62">
                  <c:v>1.4109113309772825E-2</c:v>
                </c:pt>
                <c:pt idx="63">
                  <c:v>1.4879385676612955E-2</c:v>
                </c:pt>
                <c:pt idx="64">
                  <c:v>1.5123122835741132E-2</c:v>
                </c:pt>
                <c:pt idx="65">
                  <c:v>1.5320752935971571E-2</c:v>
                </c:pt>
                <c:pt idx="66">
                  <c:v>1.6490369515143932E-2</c:v>
                </c:pt>
                <c:pt idx="67">
                  <c:v>1.6497986578562829E-2</c:v>
                </c:pt>
                <c:pt idx="68">
                  <c:v>1.697805077680159E-2</c:v>
                </c:pt>
                <c:pt idx="69">
                  <c:v>1.7009587079649613E-2</c:v>
                </c:pt>
                <c:pt idx="70">
                  <c:v>1.7458364879094912E-2</c:v>
                </c:pt>
                <c:pt idx="71">
                  <c:v>1.7750401566086982E-2</c:v>
                </c:pt>
                <c:pt idx="72">
                  <c:v>1.8714546696767975E-2</c:v>
                </c:pt>
                <c:pt idx="73">
                  <c:v>1.9119108355352132E-2</c:v>
                </c:pt>
                <c:pt idx="74">
                  <c:v>1.9667904347875353E-2</c:v>
                </c:pt>
                <c:pt idx="75">
                  <c:v>1.9705686131385569E-2</c:v>
                </c:pt>
                <c:pt idx="76">
                  <c:v>1.9785187261050607E-2</c:v>
                </c:pt>
                <c:pt idx="77">
                  <c:v>1.9925109229606663E-2</c:v>
                </c:pt>
                <c:pt idx="78">
                  <c:v>2.0024429168771229E-2</c:v>
                </c:pt>
                <c:pt idx="79">
                  <c:v>2.0622416090893436E-2</c:v>
                </c:pt>
                <c:pt idx="80">
                  <c:v>2.0958073019973433E-2</c:v>
                </c:pt>
                <c:pt idx="81">
                  <c:v>2.1740294951097194E-2</c:v>
                </c:pt>
                <c:pt idx="82">
                  <c:v>2.2278195871998641E-2</c:v>
                </c:pt>
                <c:pt idx="83">
                  <c:v>2.3982161656807666E-2</c:v>
                </c:pt>
                <c:pt idx="84">
                  <c:v>2.4014010861960644E-2</c:v>
                </c:pt>
                <c:pt idx="85">
                  <c:v>2.4129620382901118E-2</c:v>
                </c:pt>
                <c:pt idx="86">
                  <c:v>2.445752647395949E-2</c:v>
                </c:pt>
                <c:pt idx="87">
                  <c:v>2.4767345589941536E-2</c:v>
                </c:pt>
                <c:pt idx="88">
                  <c:v>2.4800053713218473E-2</c:v>
                </c:pt>
                <c:pt idx="89">
                  <c:v>2.4870423616476733E-2</c:v>
                </c:pt>
                <c:pt idx="90">
                  <c:v>2.5109740590006702E-2</c:v>
                </c:pt>
                <c:pt idx="91">
                  <c:v>2.5389487040881509E-2</c:v>
                </c:pt>
                <c:pt idx="92">
                  <c:v>2.5400797010274312E-2</c:v>
                </c:pt>
                <c:pt idx="93">
                  <c:v>2.5749075448092018E-2</c:v>
                </c:pt>
                <c:pt idx="94">
                  <c:v>2.581643552603663E-2</c:v>
                </c:pt>
                <c:pt idx="95">
                  <c:v>2.5921614329543319E-2</c:v>
                </c:pt>
                <c:pt idx="96">
                  <c:v>2.6042799570528574E-2</c:v>
                </c:pt>
                <c:pt idx="97">
                  <c:v>2.6306968931817165E-2</c:v>
                </c:pt>
                <c:pt idx="98">
                  <c:v>2.6344866973084358E-2</c:v>
                </c:pt>
                <c:pt idx="99">
                  <c:v>2.6413515893104478E-2</c:v>
                </c:pt>
                <c:pt idx="100">
                  <c:v>2.6502584637793092E-2</c:v>
                </c:pt>
                <c:pt idx="101">
                  <c:v>2.654214176316394E-2</c:v>
                </c:pt>
                <c:pt idx="102">
                  <c:v>2.6647104427455881E-2</c:v>
                </c:pt>
                <c:pt idx="103">
                  <c:v>2.6655777105718315E-2</c:v>
                </c:pt>
                <c:pt idx="104">
                  <c:v>2.6667492558339001E-2</c:v>
                </c:pt>
                <c:pt idx="105">
                  <c:v>2.6806634369322513E-2</c:v>
                </c:pt>
                <c:pt idx="106">
                  <c:v>2.6872694300634548E-2</c:v>
                </c:pt>
                <c:pt idx="107">
                  <c:v>2.7013903944240969E-2</c:v>
                </c:pt>
                <c:pt idx="108">
                  <c:v>2.703914362592208E-2</c:v>
                </c:pt>
                <c:pt idx="109">
                  <c:v>2.7047212110985042E-2</c:v>
                </c:pt>
                <c:pt idx="110">
                  <c:v>2.7132972054914051E-2</c:v>
                </c:pt>
                <c:pt idx="111">
                  <c:v>2.7278329238015653E-2</c:v>
                </c:pt>
                <c:pt idx="112">
                  <c:v>2.7380214189681729E-2</c:v>
                </c:pt>
                <c:pt idx="113">
                  <c:v>2.7392886718676568E-2</c:v>
                </c:pt>
                <c:pt idx="114">
                  <c:v>2.7421153819923827E-2</c:v>
                </c:pt>
                <c:pt idx="115">
                  <c:v>2.7485604983343626E-2</c:v>
                </c:pt>
                <c:pt idx="116">
                  <c:v>2.7574830260773897E-2</c:v>
                </c:pt>
                <c:pt idx="117">
                  <c:v>2.7651936974209423E-2</c:v>
                </c:pt>
                <c:pt idx="118">
                  <c:v>2.7765506532345663E-2</c:v>
                </c:pt>
                <c:pt idx="119">
                  <c:v>2.7786150574953483E-2</c:v>
                </c:pt>
                <c:pt idx="120">
                  <c:v>2.7862442019918943E-2</c:v>
                </c:pt>
                <c:pt idx="121">
                  <c:v>2.7908102476052132E-2</c:v>
                </c:pt>
                <c:pt idx="122">
                  <c:v>2.8074522827256532E-2</c:v>
                </c:pt>
                <c:pt idx="123">
                  <c:v>2.8221341757729279E-2</c:v>
                </c:pt>
                <c:pt idx="124">
                  <c:v>2.8229614484365673E-2</c:v>
                </c:pt>
                <c:pt idx="125">
                  <c:v>2.8256586316958821E-2</c:v>
                </c:pt>
                <c:pt idx="126">
                  <c:v>2.8308245878061244E-2</c:v>
                </c:pt>
                <c:pt idx="127">
                  <c:v>2.8404909287080837E-2</c:v>
                </c:pt>
                <c:pt idx="128">
                  <c:v>2.8475620005695479E-2</c:v>
                </c:pt>
                <c:pt idx="129">
                  <c:v>2.8528779076581134E-2</c:v>
                </c:pt>
                <c:pt idx="130">
                  <c:v>2.8648575498273265E-2</c:v>
                </c:pt>
                <c:pt idx="131">
                  <c:v>2.8751353347904907E-2</c:v>
                </c:pt>
                <c:pt idx="132">
                  <c:v>2.8927493018193084E-2</c:v>
                </c:pt>
                <c:pt idx="133">
                  <c:v>2.9055844724705571E-2</c:v>
                </c:pt>
                <c:pt idx="134">
                  <c:v>2.9095520721886592E-2</c:v>
                </c:pt>
                <c:pt idx="135">
                  <c:v>2.9218933300400707E-2</c:v>
                </c:pt>
                <c:pt idx="136">
                  <c:v>2.9240277929006409E-2</c:v>
                </c:pt>
                <c:pt idx="137">
                  <c:v>2.9383462719519748E-2</c:v>
                </c:pt>
                <c:pt idx="138">
                  <c:v>2.942281740023911E-2</c:v>
                </c:pt>
                <c:pt idx="139">
                  <c:v>2.9584762667950182E-2</c:v>
                </c:pt>
                <c:pt idx="140">
                  <c:v>2.9624889824944045E-2</c:v>
                </c:pt>
                <c:pt idx="141">
                  <c:v>2.9640422641294739E-2</c:v>
                </c:pt>
                <c:pt idx="142">
                  <c:v>2.9875036343490979E-2</c:v>
                </c:pt>
                <c:pt idx="143">
                  <c:v>2.9890745818330622E-2</c:v>
                </c:pt>
                <c:pt idx="144">
                  <c:v>3.0011092006025697E-2</c:v>
                </c:pt>
                <c:pt idx="145">
                  <c:v>3.0335397790546503E-2</c:v>
                </c:pt>
                <c:pt idx="146">
                  <c:v>3.0565454822649718E-2</c:v>
                </c:pt>
                <c:pt idx="147">
                  <c:v>3.13550668495437E-2</c:v>
                </c:pt>
                <c:pt idx="148">
                  <c:v>3.3061586289932388E-2</c:v>
                </c:pt>
                <c:pt idx="149">
                  <c:v>3.3534588938948451E-2</c:v>
                </c:pt>
                <c:pt idx="150">
                  <c:v>3.3633759976493094E-2</c:v>
                </c:pt>
                <c:pt idx="151">
                  <c:v>3.3735249302926373E-2</c:v>
                </c:pt>
                <c:pt idx="152">
                  <c:v>3.4010634096026449E-2</c:v>
                </c:pt>
                <c:pt idx="153">
                  <c:v>3.6310887788376656E-2</c:v>
                </c:pt>
                <c:pt idx="154">
                  <c:v>4.4804673890425972E-2</c:v>
                </c:pt>
                <c:pt idx="155">
                  <c:v>4.7661692157139113E-2</c:v>
                </c:pt>
              </c:numCache>
            </c:numRef>
          </c:yVal>
          <c:smooth val="0"/>
          <c:extLst>
            <c:ext xmlns:c16="http://schemas.microsoft.com/office/drawing/2014/chart" uri="{C3380CC4-5D6E-409C-BE32-E72D297353CC}">
              <c16:uniqueId val="{00000000-728F-45E1-BAA5-81C97B375965}"/>
            </c:ext>
          </c:extLst>
        </c:ser>
        <c:ser>
          <c:idx val="1"/>
          <c:order val="1"/>
          <c:tx>
            <c:v>Secondary</c:v>
          </c:tx>
          <c:spPr>
            <a:ln w="25400" cap="rnd">
              <a:noFill/>
              <a:round/>
            </a:ln>
            <a:effectLst/>
          </c:spPr>
          <c:marker>
            <c:symbol val="circle"/>
            <c:size val="5"/>
            <c:spPr>
              <a:solidFill>
                <a:srgbClr val="FF0000"/>
              </a:solidFill>
              <a:ln w="9525">
                <a:solidFill>
                  <a:srgbClr val="FF0000"/>
                </a:solidFill>
              </a:ln>
              <a:effectLst/>
            </c:spPr>
          </c:marker>
          <c:xVal>
            <c:strRef>
              <c:f>'P, S &amp; AT gains Oct 22 Est Pupi'!$A$162:$A$192</c:f>
              <c:strCache>
                <c:ptCount val="31"/>
                <c:pt idx="0">
                  <c:v>Bronte Girls' Academy</c:v>
                </c:pt>
                <c:pt idx="1">
                  <c:v>Carlton Keighley Academy</c:v>
                </c:pt>
                <c:pt idx="2">
                  <c:v>Dixons Cottingley Academy</c:v>
                </c:pt>
                <c:pt idx="3">
                  <c:v>Beckfoot Upper Heaton Academy</c:v>
                </c:pt>
                <c:pt idx="4">
                  <c:v>Feversham College</c:v>
                </c:pt>
                <c:pt idx="5">
                  <c:v>Ilkley Grammar School</c:v>
                </c:pt>
                <c:pt idx="6">
                  <c:v>Beckfoot Academy</c:v>
                </c:pt>
                <c:pt idx="7">
                  <c:v>Tong Leadership Academy</c:v>
                </c:pt>
                <c:pt idx="8">
                  <c:v>Trinity Academy Bradford</c:v>
                </c:pt>
                <c:pt idx="9">
                  <c:v>Carlton Bolling College</c:v>
                </c:pt>
                <c:pt idx="10">
                  <c:v>Dixons Trinity Academy</c:v>
                </c:pt>
                <c:pt idx="11">
                  <c:v>Laisterdyke Leadership Academy</c:v>
                </c:pt>
                <c:pt idx="12">
                  <c:v>Dixons McMillan Academy</c:v>
                </c:pt>
                <c:pt idx="13">
                  <c:v>Parkside School</c:v>
                </c:pt>
                <c:pt idx="14">
                  <c:v>Dixons City Academy</c:v>
                </c:pt>
                <c:pt idx="15">
                  <c:v>Co-op Academy Grange</c:v>
                </c:pt>
                <c:pt idx="16">
                  <c:v>Hanson School</c:v>
                </c:pt>
                <c:pt idx="17">
                  <c:v>Buttershaw Business &amp; Enterprise College Academy</c:v>
                </c:pt>
                <c:pt idx="18">
                  <c:v>Oasis Academy Lister Park</c:v>
                </c:pt>
                <c:pt idx="19">
                  <c:v>One In A Million (Free School)</c:v>
                </c:pt>
                <c:pt idx="20">
                  <c:v>Bingley Grammar School</c:v>
                </c:pt>
                <c:pt idx="21">
                  <c:v>Titus Salt School</c:v>
                </c:pt>
                <c:pt idx="22">
                  <c:v>St Bede's &amp; St Joseph's Catholic College</c:v>
                </c:pt>
                <c:pt idx="23">
                  <c:v>Dixons Kings Academy</c:v>
                </c:pt>
                <c:pt idx="24">
                  <c:v>Beckfoot Oakbank Academy</c:v>
                </c:pt>
                <c:pt idx="25">
                  <c:v>Belle Vue Girls' Academy</c:v>
                </c:pt>
                <c:pt idx="26">
                  <c:v>Bradford Forster Academy</c:v>
                </c:pt>
                <c:pt idx="27">
                  <c:v>Beckfoot Thornton Academy</c:v>
                </c:pt>
                <c:pt idx="28">
                  <c:v>The Holy Family Catholic School</c:v>
                </c:pt>
                <c:pt idx="29">
                  <c:v>Eden Boys Leadership Academy</c:v>
                </c:pt>
                <c:pt idx="30">
                  <c:v>Immanuel College Academy</c:v>
                </c:pt>
              </c:strCache>
            </c:strRef>
          </c:xVal>
          <c:yVal>
            <c:numRef>
              <c:f>'P, S &amp; AT gains Oct 22 Est Pupi'!$B$162:$B$192</c:f>
              <c:numCache>
                <c:formatCode>0.00%</c:formatCode>
                <c:ptCount val="31"/>
                <c:pt idx="0">
                  <c:v>2.8968681485912473E-3</c:v>
                </c:pt>
                <c:pt idx="1">
                  <c:v>3.8442911640668154E-3</c:v>
                </c:pt>
                <c:pt idx="2">
                  <c:v>4.1411419346268907E-3</c:v>
                </c:pt>
                <c:pt idx="3">
                  <c:v>4.2457731553304789E-3</c:v>
                </c:pt>
                <c:pt idx="4">
                  <c:v>5.4551211352826812E-3</c:v>
                </c:pt>
                <c:pt idx="5">
                  <c:v>6.3919453360772316E-3</c:v>
                </c:pt>
                <c:pt idx="6">
                  <c:v>1.6462750776179869E-2</c:v>
                </c:pt>
                <c:pt idx="7">
                  <c:v>2.1016826939591171E-2</c:v>
                </c:pt>
                <c:pt idx="8">
                  <c:v>2.2955504777669056E-2</c:v>
                </c:pt>
                <c:pt idx="9">
                  <c:v>2.3335947912132449E-2</c:v>
                </c:pt>
                <c:pt idx="10">
                  <c:v>2.3778590249221798E-2</c:v>
                </c:pt>
                <c:pt idx="11">
                  <c:v>2.460791200633472E-2</c:v>
                </c:pt>
                <c:pt idx="12">
                  <c:v>2.4666766768834725E-2</c:v>
                </c:pt>
                <c:pt idx="13">
                  <c:v>2.5172068583208196E-2</c:v>
                </c:pt>
                <c:pt idx="14">
                  <c:v>2.5798788696528518E-2</c:v>
                </c:pt>
                <c:pt idx="15">
                  <c:v>2.5896698663685713E-2</c:v>
                </c:pt>
                <c:pt idx="16">
                  <c:v>2.6028551735499672E-2</c:v>
                </c:pt>
                <c:pt idx="17">
                  <c:v>2.6124288266987428E-2</c:v>
                </c:pt>
                <c:pt idx="18">
                  <c:v>2.6141708866279645E-2</c:v>
                </c:pt>
                <c:pt idx="19">
                  <c:v>2.6275643647596603E-2</c:v>
                </c:pt>
                <c:pt idx="20">
                  <c:v>2.6399528789236681E-2</c:v>
                </c:pt>
                <c:pt idx="21">
                  <c:v>2.649758434290006E-2</c:v>
                </c:pt>
                <c:pt idx="22">
                  <c:v>2.6640376485768114E-2</c:v>
                </c:pt>
                <c:pt idx="23">
                  <c:v>2.674603296753264E-2</c:v>
                </c:pt>
                <c:pt idx="24">
                  <c:v>2.6848657993414404E-2</c:v>
                </c:pt>
                <c:pt idx="25">
                  <c:v>2.6937260310941458E-2</c:v>
                </c:pt>
                <c:pt idx="26">
                  <c:v>2.7081569613298662E-2</c:v>
                </c:pt>
                <c:pt idx="27">
                  <c:v>2.7251798250615522E-2</c:v>
                </c:pt>
                <c:pt idx="28">
                  <c:v>2.7258264322509884E-2</c:v>
                </c:pt>
                <c:pt idx="29">
                  <c:v>2.7783194743703499E-2</c:v>
                </c:pt>
                <c:pt idx="30">
                  <c:v>2.801115865630277E-2</c:v>
                </c:pt>
              </c:numCache>
            </c:numRef>
          </c:yVal>
          <c:smooth val="0"/>
          <c:extLst>
            <c:ext xmlns:c16="http://schemas.microsoft.com/office/drawing/2014/chart" uri="{C3380CC4-5D6E-409C-BE32-E72D297353CC}">
              <c16:uniqueId val="{00000001-728F-45E1-BAA5-81C97B375965}"/>
            </c:ext>
          </c:extLst>
        </c:ser>
        <c:ser>
          <c:idx val="2"/>
          <c:order val="2"/>
          <c:tx>
            <c:v>All Through</c:v>
          </c:tx>
          <c:spPr>
            <a:ln w="25400" cap="rnd">
              <a:noFill/>
              <a:round/>
            </a:ln>
            <a:effectLst/>
          </c:spPr>
          <c:marker>
            <c:symbol val="circle"/>
            <c:size val="5"/>
            <c:spPr>
              <a:solidFill>
                <a:srgbClr val="00B050"/>
              </a:solidFill>
              <a:ln w="9525">
                <a:solidFill>
                  <a:srgbClr val="00B050"/>
                </a:solidFill>
              </a:ln>
              <a:effectLst/>
            </c:spPr>
          </c:marker>
          <c:xVal>
            <c:strRef>
              <c:f>'P, S &amp; AT gains Oct 22 Est Pupi'!$A$2:$A$5</c:f>
              <c:strCache>
                <c:ptCount val="4"/>
                <c:pt idx="0">
                  <c:v>Dixons Allerton Academy</c:v>
                </c:pt>
                <c:pt idx="1">
                  <c:v>Bradford Academy</c:v>
                </c:pt>
                <c:pt idx="2">
                  <c:v>Appleton Academy</c:v>
                </c:pt>
                <c:pt idx="3">
                  <c:v>Bradford Girls Grammar (Free School)</c:v>
                </c:pt>
              </c:strCache>
            </c:strRef>
          </c:xVal>
          <c:yVal>
            <c:numRef>
              <c:f>'P, S &amp; AT gains Oct 22 Est Pupi'!$B$2:$B$5</c:f>
              <c:numCache>
                <c:formatCode>0.00%</c:formatCode>
                <c:ptCount val="4"/>
                <c:pt idx="0">
                  <c:v>2.0223480484534262E-2</c:v>
                </c:pt>
                <c:pt idx="1">
                  <c:v>2.7255994051576637E-2</c:v>
                </c:pt>
                <c:pt idx="2">
                  <c:v>2.82346129142661E-2</c:v>
                </c:pt>
                <c:pt idx="3">
                  <c:v>3.0518275577152476E-2</c:v>
                </c:pt>
              </c:numCache>
            </c:numRef>
          </c:yVal>
          <c:smooth val="0"/>
          <c:extLst>
            <c:ext xmlns:c16="http://schemas.microsoft.com/office/drawing/2014/chart" uri="{C3380CC4-5D6E-409C-BE32-E72D297353CC}">
              <c16:uniqueId val="{00000002-728F-45E1-BAA5-81C97B375965}"/>
            </c:ext>
          </c:extLst>
        </c:ser>
        <c:dLbls>
          <c:showLegendKey val="0"/>
          <c:showVal val="0"/>
          <c:showCatName val="0"/>
          <c:showSerName val="0"/>
          <c:showPercent val="0"/>
          <c:showBubbleSize val="0"/>
        </c:dLbls>
        <c:axId val="874569720"/>
        <c:axId val="874571032"/>
      </c:scatterChart>
      <c:valAx>
        <c:axId val="874569720"/>
        <c:scaling>
          <c:orientation val="minMax"/>
          <c:max val="1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Anonymised Schools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4571032"/>
        <c:crosses val="autoZero"/>
        <c:crossBetween val="midCat"/>
      </c:valAx>
      <c:valAx>
        <c:axId val="874571032"/>
        <c:scaling>
          <c:orientation val="minMax"/>
          <c:max val="5.000000000000001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Estimated % Increase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4569720"/>
        <c:crosses val="autoZero"/>
        <c:crossBetween val="midCat"/>
        <c:majorUnit val="5.000000000000001E-3"/>
      </c:valAx>
      <c:spPr>
        <a:noFill/>
        <a:ln>
          <a:noFill/>
        </a:ln>
        <a:effectLst/>
      </c:spPr>
    </c:plotArea>
    <c:legend>
      <c:legendPos val="r"/>
      <c:layout>
        <c:manualLayout>
          <c:xMode val="edge"/>
          <c:yMode val="edge"/>
          <c:x val="0.60223774160959953"/>
          <c:y val="0.56814112781356885"/>
          <c:w val="5.0259473868932918E-2"/>
          <c:h val="8.18187544738725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Primary %</a:t>
            </a:r>
            <a:r>
              <a:rPr lang="en-GB" baseline="0"/>
              <a:t> increases in primaries using Estimated Numbers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FF-41C1-8D35-B09D2AF1C2E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FF-41C1-8D35-B09D2AF1C2E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FF-41C1-8D35-B09D2AF1C2E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FF-41C1-8D35-B09D2AF1C2E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6FF-41C1-8D35-B09D2AF1C2E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6FF-41C1-8D35-B09D2AF1C2E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6FF-41C1-8D35-B09D2AF1C2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6FF-41C1-8D35-B09D2AF1C2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6FF-41C1-8D35-B09D2AF1C2E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06FF-41C1-8D35-B09D2AF1C2EC}"/>
              </c:ext>
            </c:extLst>
          </c:dPt>
          <c:dLbls>
            <c:dLbl>
              <c:idx val="0"/>
              <c:delete val="1"/>
              <c:extLst>
                <c:ext xmlns:c15="http://schemas.microsoft.com/office/drawing/2012/chart" uri="{CE6537A1-D6FC-4f65-9D91-7224C49458BB}"/>
                <c:ext xmlns:c16="http://schemas.microsoft.com/office/drawing/2014/chart" uri="{C3380CC4-5D6E-409C-BE32-E72D297353CC}">
                  <c16:uniqueId val="{00000001-06FF-41C1-8D35-B09D2AF1C2EC}"/>
                </c:ext>
              </c:extLst>
            </c:dLbl>
            <c:dLbl>
              <c:idx val="1"/>
              <c:layout>
                <c:manualLayout>
                  <c:x val="8.3418742109085703E-2"/>
                  <c:y val="3.4242656580886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1C1-8D35-B09D2AF1C2EC}"/>
                </c:ext>
              </c:extLst>
            </c:dLbl>
            <c:dLbl>
              <c:idx val="7"/>
              <c:layout>
                <c:manualLayout>
                  <c:x val="-9.9802924587181388E-2"/>
                  <c:y val="-8.64257834652277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6FF-41C1-8D35-B09D2AF1C2EC}"/>
                </c:ext>
              </c:extLst>
            </c:dLbl>
            <c:dLbl>
              <c:idx val="8"/>
              <c:layout>
                <c:manualLayout>
                  <c:x val="4.1407997656281561E-3"/>
                  <c:y val="-0.1364526765276242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6B7CBB7-D42A-4464-B92A-C298C8F99401}" type="CATEGORYNAME">
                      <a:rPr lang="en-US"/>
                      <a:pPr>
                        <a:defRPr/>
                      </a:pPr>
                      <a:t>[CATEGORY NAME]</a:t>
                    </a:fld>
                    <a:r>
                      <a:rPr lang="en-US" baseline="0"/>
                      <a:t>
</a:t>
                    </a:r>
                    <a:fld id="{0AE7E7F3-C098-45B9-97CD-73C50E64E25A}" type="PERCENTAGE">
                      <a:rPr lang="en-US" baseline="0"/>
                      <a:pPr>
                        <a:defRPr/>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9.5750768678981774E-2"/>
                      <c:h val="9.2544900324279422E-2"/>
                    </c:manualLayout>
                  </c15:layout>
                  <c15:dlblFieldTable/>
                  <c15:showDataLabelsRange val="0"/>
                </c:ext>
                <c:ext xmlns:c16="http://schemas.microsoft.com/office/drawing/2014/chart" uri="{C3380CC4-5D6E-409C-BE32-E72D297353CC}">
                  <c16:uniqueId val="{00000011-06FF-41C1-8D35-B09D2AF1C2EC}"/>
                </c:ext>
              </c:extLst>
            </c:dLbl>
            <c:dLbl>
              <c:idx val="9"/>
              <c:layout>
                <c:manualLayout>
                  <c:x val="8.2687901795179569E-2"/>
                  <c:y val="-5.40472420622618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06FF-41C1-8D35-B09D2AF1C2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S &amp; AT gains Oct 22 Est Pupi'!$K$169:$K$178</c:f>
              <c:strCache>
                <c:ptCount val="10"/>
                <c:pt idx="0">
                  <c:v>up to 0%</c:v>
                </c:pt>
                <c:pt idx="1">
                  <c:v>up to 0.5%</c:v>
                </c:pt>
                <c:pt idx="2">
                  <c:v>up to 1%</c:v>
                </c:pt>
                <c:pt idx="3">
                  <c:v>up to1.5%</c:v>
                </c:pt>
                <c:pt idx="4">
                  <c:v>up to 2%</c:v>
                </c:pt>
                <c:pt idx="5">
                  <c:v>up to 2.5%</c:v>
                </c:pt>
                <c:pt idx="6">
                  <c:v>up to 3%</c:v>
                </c:pt>
                <c:pt idx="7">
                  <c:v>up to 3.5%</c:v>
                </c:pt>
                <c:pt idx="8">
                  <c:v>up to 4%</c:v>
                </c:pt>
                <c:pt idx="9">
                  <c:v>up to 4.5%</c:v>
                </c:pt>
              </c:strCache>
            </c:strRef>
          </c:cat>
          <c:val>
            <c:numRef>
              <c:f>'P, S &amp; AT gains Oct 22 Est Pupi'!$L$169:$L$178</c:f>
              <c:numCache>
                <c:formatCode>General</c:formatCode>
                <c:ptCount val="10"/>
                <c:pt idx="0">
                  <c:v>1</c:v>
                </c:pt>
                <c:pt idx="1">
                  <c:v>14</c:v>
                </c:pt>
                <c:pt idx="2">
                  <c:v>37</c:v>
                </c:pt>
                <c:pt idx="3">
                  <c:v>12</c:v>
                </c:pt>
                <c:pt idx="4">
                  <c:v>14</c:v>
                </c:pt>
                <c:pt idx="5">
                  <c:v>12</c:v>
                </c:pt>
                <c:pt idx="6">
                  <c:v>54</c:v>
                </c:pt>
                <c:pt idx="7">
                  <c:v>9</c:v>
                </c:pt>
                <c:pt idx="8">
                  <c:v>2</c:v>
                </c:pt>
                <c:pt idx="9">
                  <c:v>1</c:v>
                </c:pt>
              </c:numCache>
            </c:numRef>
          </c:val>
          <c:extLst>
            <c:ext xmlns:c16="http://schemas.microsoft.com/office/drawing/2014/chart" uri="{C3380CC4-5D6E-409C-BE32-E72D297353CC}">
              <c16:uniqueId val="{00000014-06FF-41C1-8D35-B09D2AF1C2EC}"/>
            </c:ext>
          </c:extLst>
        </c:ser>
        <c:dLbls>
          <c:showLegendKey val="0"/>
          <c:showVal val="0"/>
          <c:showCatName val="0"/>
          <c:showSerName val="0"/>
          <c:showPercent val="0"/>
          <c:showBubbleSize val="0"/>
          <c:showLeaderLines val="1"/>
        </c:dLbls>
        <c:firstSliceAng val="6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All Thru</a:t>
            </a:r>
            <a:r>
              <a:rPr lang="en-GB" baseline="0"/>
              <a:t> </a:t>
            </a:r>
            <a:r>
              <a:rPr lang="en-GB"/>
              <a:t>% increases in All</a:t>
            </a:r>
            <a:r>
              <a:rPr lang="en-GB" baseline="0"/>
              <a:t> Through using estimated Numbers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B-C154-41EE-83F6-F2B330B2B0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C154-41EE-83F6-F2B330B2B0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F-C154-41EE-83F6-F2B330B2B0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 S &amp; AT gains Oct 22 Est Pupi'!$K$181:$K$190</c15:sqref>
                  </c15:fullRef>
                </c:ext>
              </c:extLst>
              <c:f>'P, S &amp; AT gains Oct 22 Est Pupi'!$K$186:$K$188</c:f>
              <c:strCache>
                <c:ptCount val="3"/>
                <c:pt idx="0">
                  <c:v>up to 2.5%</c:v>
                </c:pt>
                <c:pt idx="1">
                  <c:v>up to 3%</c:v>
                </c:pt>
                <c:pt idx="2">
                  <c:v>up to 3.5%</c:v>
                </c:pt>
              </c:strCache>
            </c:strRef>
          </c:cat>
          <c:val>
            <c:numRef>
              <c:extLst>
                <c:ext xmlns:c15="http://schemas.microsoft.com/office/drawing/2012/chart" uri="{02D57815-91ED-43cb-92C2-25804820EDAC}">
                  <c15:fullRef>
                    <c15:sqref>'P, S &amp; AT gains Oct 22 Est Pupi'!$L$181:$L$190</c15:sqref>
                  </c15:fullRef>
                </c:ext>
              </c:extLst>
              <c:f>'P, S &amp; AT gains Oct 22 Est Pupi'!$L$186:$L$188</c:f>
              <c:numCache>
                <c:formatCode>General</c:formatCode>
                <c:ptCount val="3"/>
                <c:pt idx="0">
                  <c:v>1</c:v>
                </c:pt>
                <c:pt idx="1">
                  <c:v>2</c:v>
                </c:pt>
                <c:pt idx="2">
                  <c:v>1</c:v>
                </c:pt>
              </c:numCache>
            </c:numRef>
          </c:val>
          <c:extLst>
            <c:ext xmlns:c15="http://schemas.microsoft.com/office/drawing/2012/chart" uri="{02D57815-91ED-43cb-92C2-25804820EDAC}">
              <c15:categoryFilterExceptions>
                <c15:categoryFilterException>
                  <c15:sqref>'P, S &amp; AT gains Oct 22 Est Pupi'!$L$181</c15:sqref>
                  <c15:spPr xmlns:c15="http://schemas.microsoft.com/office/drawing/2012/chart">
                    <a:solidFill>
                      <a:schemeClr val="accent1"/>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7-C9DF-45F4-A505-806DFC398F1A}"/>
                      </c:ext>
                    </c:extLst>
                  </c15:dLbl>
                </c15:categoryFilterException>
                <c15:categoryFilterException>
                  <c15:sqref>'P, S &amp; AT gains Oct 22 Est Pupi'!$L$182</c15:sqref>
                  <c15:spPr xmlns:c15="http://schemas.microsoft.com/office/drawing/2012/chart">
                    <a:solidFill>
                      <a:schemeClr val="accent2"/>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9-C9DF-45F4-A505-806DFC398F1A}"/>
                      </c:ext>
                    </c:extLst>
                  </c15:dLbl>
                </c15:categoryFilterException>
                <c15:categoryFilterException>
                  <c15:sqref>'P, S &amp; AT gains Oct 22 Est Pupi'!$L$183</c15:sqref>
                  <c15:spPr xmlns:c15="http://schemas.microsoft.com/office/drawing/2012/chart">
                    <a:solidFill>
                      <a:schemeClr val="accent3"/>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B-C9DF-45F4-A505-806DFC398F1A}"/>
                      </c:ext>
                    </c:extLst>
                  </c15:dLbl>
                </c15:categoryFilterException>
                <c15:categoryFilterException>
                  <c15:sqref>'P, S &amp; AT gains Oct 22 Est Pupi'!$L$184</c15:sqref>
                  <c15:spPr xmlns:c15="http://schemas.microsoft.com/office/drawing/2012/chart">
                    <a:solidFill>
                      <a:schemeClr val="accent4"/>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D-C9DF-45F4-A505-806DFC398F1A}"/>
                      </c:ext>
                    </c:extLst>
                  </c15:dLbl>
                </c15:categoryFilterException>
                <c15:categoryFilterException>
                  <c15:sqref>'P, S &amp; AT gains Oct 22 Est Pupi'!$L$185</c15:sqref>
                  <c15:spPr xmlns:c15="http://schemas.microsoft.com/office/drawing/2012/chart">
                    <a:solidFill>
                      <a:schemeClr val="accent5"/>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F-C9DF-45F4-A505-806DFC398F1A}"/>
                      </c:ext>
                    </c:extLst>
                  </c15:dLbl>
                </c15:categoryFilterException>
                <c15:categoryFilterException>
                  <c15:sqref>'P, S &amp; AT gains Oct 22 Est Pupi'!$L$189</c15:sqref>
                  <c15:spPr xmlns:c15="http://schemas.microsoft.com/office/drawing/2012/chart">
                    <a:solidFill>
                      <a:schemeClr val="accent3">
                        <a:lumMod val="60000"/>
                      </a:schemeClr>
                    </a:solidFill>
                    <a:ln w="19050">
                      <a:solidFill>
                        <a:schemeClr val="lt1"/>
                      </a:solidFill>
                    </a:ln>
                    <a:effectLst/>
                  </c15:spPr>
                  <c15:bubble3D val="0"/>
                  <c15:dLbl>
                    <c:idx val="2"/>
                    <c:delete val="1"/>
                    <c:extLst>
                      <c:ext uri="{CE6537A1-D6FC-4f65-9D91-7224C49458BB}"/>
                      <c:ext xmlns:c16="http://schemas.microsoft.com/office/drawing/2014/chart" uri="{C3380CC4-5D6E-409C-BE32-E72D297353CC}">
                        <c16:uniqueId val="{00000011-C9DF-45F4-A505-806DFC398F1A}"/>
                      </c:ext>
                    </c:extLst>
                  </c15:dLbl>
                </c15:categoryFilterException>
                <c15:categoryFilterException>
                  <c15:sqref>'P, S &amp; AT gains Oct 22 Est Pupi'!$L$190</c15:sqref>
                  <c15:spPr xmlns:c15="http://schemas.microsoft.com/office/drawing/2012/chart">
                    <a:solidFill>
                      <a:schemeClr val="accent4">
                        <a:lumMod val="60000"/>
                      </a:schemeClr>
                    </a:solidFill>
                    <a:ln w="19050">
                      <a:solidFill>
                        <a:schemeClr val="lt1"/>
                      </a:solidFill>
                    </a:ln>
                    <a:effectLst/>
                  </c15:spPr>
                  <c15:bubble3D val="0"/>
                  <c15:dLbl>
                    <c:idx val="2"/>
                    <c:delete val="1"/>
                    <c:extLst>
                      <c:ext uri="{CE6537A1-D6FC-4f65-9D91-7224C49458BB}"/>
                      <c:ext xmlns:c16="http://schemas.microsoft.com/office/drawing/2014/chart" uri="{C3380CC4-5D6E-409C-BE32-E72D297353CC}">
                        <c16:uniqueId val="{00000013-C9DF-45F4-A505-806DFC398F1A}"/>
                      </c:ext>
                    </c:extLst>
                  </c15:dLbl>
                </c15:categoryFilterException>
              </c15:categoryFilterExceptions>
            </c:ext>
            <c:ext xmlns:c16="http://schemas.microsoft.com/office/drawing/2014/chart" uri="{C3380CC4-5D6E-409C-BE32-E72D297353CC}">
              <c16:uniqueId val="{00000014-C154-41EE-83F6-F2B330B2B00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Secondary % increase in secondaries using Estimate numbers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9072-41A8-8ED7-E35DAC276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072-41A8-8ED7-E35DAC276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9072-41A8-8ED7-E35DAC276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B-9072-41A8-8ED7-E35DAC276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D-9072-41A8-8ED7-E35DAC276718}"/>
              </c:ext>
            </c:extLst>
          </c:dPt>
          <c:dLbls>
            <c:dLbl>
              <c:idx val="2"/>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072-41A8-8ED7-E35DAC2767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 S &amp; AT gains Oct 22 Est Pupi'!$K$194:$K$203</c15:sqref>
                  </c15:fullRef>
                </c:ext>
              </c:extLst>
              <c:f>('P, S &amp; AT gains Oct 22 Est Pupi'!$K$195:$K$196,'P, S &amp; AT gains Oct 22 Est Pupi'!$K$198:$K$200)</c:f>
              <c:strCache>
                <c:ptCount val="5"/>
                <c:pt idx="0">
                  <c:v>up to 0.5%</c:v>
                </c:pt>
                <c:pt idx="1">
                  <c:v>up to 1%</c:v>
                </c:pt>
                <c:pt idx="2">
                  <c:v>up to 2%</c:v>
                </c:pt>
                <c:pt idx="3">
                  <c:v>up to 2.5%</c:v>
                </c:pt>
                <c:pt idx="4">
                  <c:v>up to 3%</c:v>
                </c:pt>
              </c:strCache>
            </c:strRef>
          </c:cat>
          <c:val>
            <c:numRef>
              <c:extLst>
                <c:ext xmlns:c15="http://schemas.microsoft.com/office/drawing/2012/chart" uri="{02D57815-91ED-43cb-92C2-25804820EDAC}">
                  <c15:fullRef>
                    <c15:sqref>'P, S &amp; AT gains Oct 22 Est Pupi'!$L$194:$L$203</c15:sqref>
                  </c15:fullRef>
                </c:ext>
              </c:extLst>
              <c:f>('P, S &amp; AT gains Oct 22 Est Pupi'!$L$195:$L$196,'P, S &amp; AT gains Oct 22 Est Pupi'!$L$198:$L$200)</c:f>
              <c:numCache>
                <c:formatCode>General</c:formatCode>
                <c:ptCount val="5"/>
                <c:pt idx="0">
                  <c:v>4</c:v>
                </c:pt>
                <c:pt idx="1">
                  <c:v>2</c:v>
                </c:pt>
                <c:pt idx="2">
                  <c:v>1</c:v>
                </c:pt>
                <c:pt idx="3">
                  <c:v>6</c:v>
                </c:pt>
                <c:pt idx="4">
                  <c:v>18</c:v>
                </c:pt>
              </c:numCache>
            </c:numRef>
          </c:val>
          <c:extLst>
            <c:ext xmlns:c15="http://schemas.microsoft.com/office/drawing/2012/chart" uri="{02D57815-91ED-43cb-92C2-25804820EDAC}">
              <c15:categoryFilterExceptions>
                <c15:categoryFilterException>
                  <c15:sqref>'P, S &amp; AT gains Oct 22 Est Pupi'!$L$194</c15:sqref>
                  <c15:spPr xmlns:c15="http://schemas.microsoft.com/office/drawing/2012/chart">
                    <a:solidFill>
                      <a:schemeClr val="accent1"/>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B-85AD-4947-85D9-33CD4C5C537C}"/>
                      </c:ext>
                    </c:extLst>
                  </c15:dLbl>
                </c15:categoryFilterException>
                <c15:categoryFilterException>
                  <c15:sqref>'P, S &amp; AT gains Oct 22 Est Pupi'!$L$197</c15:sqref>
                  <c15:spPr xmlns:c15="http://schemas.microsoft.com/office/drawing/2012/chart">
                    <a:solidFill>
                      <a:schemeClr val="accent4"/>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D-85AD-4947-85D9-33CD4C5C537C}"/>
                      </c:ext>
                    </c:extLst>
                  </c15:dLbl>
                </c15:categoryFilterException>
                <c15:categoryFilterException>
                  <c15:sqref>'P, S &amp; AT gains Oct 22 Est Pupi'!$L$201</c15:sqref>
                  <c15:spPr xmlns:c15="http://schemas.microsoft.com/office/drawing/2012/chart">
                    <a:solidFill>
                      <a:schemeClr val="accent2">
                        <a:lumMod val="60000"/>
                      </a:schemeClr>
                    </a:solidFill>
                    <a:ln w="19050">
                      <a:solidFill>
                        <a:schemeClr val="lt1"/>
                      </a:solidFill>
                    </a:ln>
                    <a:effectLst/>
                  </c15:spPr>
                  <c15:bubble3D val="0"/>
                  <c15:dLbl>
                    <c:idx val="4"/>
                    <c:delete val="1"/>
                    <c:extLst>
                      <c:ext uri="{CE6537A1-D6FC-4f65-9D91-7224C49458BB}"/>
                      <c:ext xmlns:c16="http://schemas.microsoft.com/office/drawing/2014/chart" uri="{C3380CC4-5D6E-409C-BE32-E72D297353CC}">
                        <c16:uniqueId val="{0000000F-85AD-4947-85D9-33CD4C5C537C}"/>
                      </c:ext>
                    </c:extLst>
                  </c15:dLbl>
                </c15:categoryFilterException>
                <c15:categoryFilterException>
                  <c15:sqref>'P, S &amp; AT gains Oct 22 Est Pupi'!$L$202</c15:sqref>
                  <c15:spPr xmlns:c15="http://schemas.microsoft.com/office/drawing/2012/chart">
                    <a:solidFill>
                      <a:schemeClr val="accent3">
                        <a:lumMod val="60000"/>
                      </a:schemeClr>
                    </a:solidFill>
                    <a:ln w="19050">
                      <a:solidFill>
                        <a:schemeClr val="lt1"/>
                      </a:solidFill>
                    </a:ln>
                    <a:effectLst/>
                  </c15:spPr>
                  <c15:bubble3D val="0"/>
                  <c15:dLbl>
                    <c:idx val="4"/>
                    <c:delete val="1"/>
                    <c:extLst>
                      <c:ext uri="{CE6537A1-D6FC-4f65-9D91-7224C49458BB}"/>
                      <c:ext xmlns:c16="http://schemas.microsoft.com/office/drawing/2014/chart" uri="{C3380CC4-5D6E-409C-BE32-E72D297353CC}">
                        <c16:uniqueId val="{00000011-85AD-4947-85D9-33CD4C5C537C}"/>
                      </c:ext>
                    </c:extLst>
                  </c15:dLbl>
                </c15:categoryFilterException>
                <c15:categoryFilterException>
                  <c15:sqref>'P, S &amp; AT gains Oct 22 Est Pupi'!$L$203</c15:sqref>
                  <c15:spPr xmlns:c15="http://schemas.microsoft.com/office/drawing/2012/chart">
                    <a:solidFill>
                      <a:schemeClr val="accent4">
                        <a:lumMod val="60000"/>
                      </a:schemeClr>
                    </a:solidFill>
                    <a:ln w="19050">
                      <a:solidFill>
                        <a:schemeClr val="lt1"/>
                      </a:solidFill>
                    </a:ln>
                    <a:effectLst/>
                  </c15:spPr>
                  <c15:bubble3D val="0"/>
                  <c15:dLbl>
                    <c:idx val="4"/>
                    <c:delete val="1"/>
                    <c:extLst>
                      <c:ext uri="{CE6537A1-D6FC-4f65-9D91-7224C49458BB}"/>
                      <c:ext xmlns:c16="http://schemas.microsoft.com/office/drawing/2014/chart" uri="{C3380CC4-5D6E-409C-BE32-E72D297353CC}">
                        <c16:uniqueId val="{00000013-85AD-4947-85D9-33CD4C5C537C}"/>
                      </c:ext>
                    </c:extLst>
                  </c15:dLbl>
                </c15:categoryFilterException>
              </c15:categoryFilterExceptions>
            </c:ext>
            <c:ext xmlns:c16="http://schemas.microsoft.com/office/drawing/2014/chart" uri="{C3380CC4-5D6E-409C-BE32-E72D297353CC}">
              <c16:uniqueId val="{00000014-9072-41A8-8ED7-E35DAC27671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137948</xdr:colOff>
      <xdr:row>0</xdr:row>
      <xdr:rowOff>263769</xdr:rowOff>
    </xdr:from>
    <xdr:to>
      <xdr:col>29</xdr:col>
      <xdr:colOff>571500</xdr:colOff>
      <xdr:row>27</xdr:row>
      <xdr:rowOff>28574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158523</xdr:colOff>
      <xdr:row>29</xdr:row>
      <xdr:rowOff>32658</xdr:rowOff>
    </xdr:from>
    <xdr:to>
      <xdr:col>12</xdr:col>
      <xdr:colOff>466045</xdr:colOff>
      <xdr:row>43</xdr:row>
      <xdr:rowOff>108858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257856</xdr:colOff>
      <xdr:row>29</xdr:row>
      <xdr:rowOff>32657</xdr:rowOff>
    </xdr:from>
    <xdr:to>
      <xdr:col>20</xdr:col>
      <xdr:colOff>565378</xdr:colOff>
      <xdr:row>43</xdr:row>
      <xdr:rowOff>108857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324527</xdr:colOff>
      <xdr:row>29</xdr:row>
      <xdr:rowOff>35376</xdr:rowOff>
    </xdr:from>
    <xdr:to>
      <xdr:col>29</xdr:col>
      <xdr:colOff>551087</xdr:colOff>
      <xdr:row>43</xdr:row>
      <xdr:rowOff>149676</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530173</xdr:colOff>
      <xdr:row>2</xdr:row>
      <xdr:rowOff>12431</xdr:rowOff>
    </xdr:from>
    <xdr:to>
      <xdr:col>31</xdr:col>
      <xdr:colOff>479479</xdr:colOff>
      <xdr:row>43</xdr:row>
      <xdr:rowOff>60056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420956</xdr:colOff>
      <xdr:row>46</xdr:row>
      <xdr:rowOff>41571</xdr:rowOff>
    </xdr:from>
    <xdr:to>
      <xdr:col>18</xdr:col>
      <xdr:colOff>77895</xdr:colOff>
      <xdr:row>67</xdr:row>
      <xdr:rowOff>8637</xdr:rowOff>
    </xdr:to>
    <xdr:graphicFrame macro="">
      <xdr:nvGraphicFramePr>
        <xdr:cNvPr id="1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26234</xdr:colOff>
      <xdr:row>46</xdr:row>
      <xdr:rowOff>176778</xdr:rowOff>
    </xdr:from>
    <xdr:to>
      <xdr:col>29</xdr:col>
      <xdr:colOff>366873</xdr:colOff>
      <xdr:row>67</xdr:row>
      <xdr:rowOff>1776</xdr:rowOff>
    </xdr:to>
    <xdr:graphicFrame macro="">
      <xdr:nvGraphicFramePr>
        <xdr:cNvPr id="1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341447</xdr:colOff>
      <xdr:row>47</xdr:row>
      <xdr:rowOff>103726</xdr:rowOff>
    </xdr:from>
    <xdr:to>
      <xdr:col>41</xdr:col>
      <xdr:colOff>262339</xdr:colOff>
      <xdr:row>66</xdr:row>
      <xdr:rowOff>9443</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pageSetUpPr fitToPage="1"/>
  </sheetPr>
  <dimension ref="A1:AL225"/>
  <sheetViews>
    <sheetView tabSelected="1" workbookViewId="0">
      <pane xSplit="4" ySplit="5" topLeftCell="E6" activePane="bottomRight" state="frozen"/>
      <selection pane="topRight" activeCell="E1" sqref="E1"/>
      <selection pane="bottomLeft" activeCell="A6" sqref="A6"/>
      <selection pane="bottomRight"/>
    </sheetView>
  </sheetViews>
  <sheetFormatPr defaultColWidth="8.7265625" defaultRowHeight="14.5" x14ac:dyDescent="0.35"/>
  <cols>
    <col min="1" max="1" width="12.453125" style="3" customWidth="1"/>
    <col min="2" max="2" width="6.453125" style="2" hidden="1" customWidth="1"/>
    <col min="3" max="3" width="5" style="2" hidden="1" customWidth="1"/>
    <col min="4" max="4" width="49.453125" style="3" customWidth="1"/>
    <col min="5" max="5" width="9.453125" style="4" customWidth="1"/>
    <col min="6" max="6" width="11.1796875" style="4" bestFit="1" customWidth="1"/>
    <col min="7" max="7" width="10.26953125" style="4" customWidth="1"/>
    <col min="8" max="8" width="11.1796875" style="4" customWidth="1"/>
    <col min="9" max="9" width="9.7265625" style="4" customWidth="1"/>
    <col min="10" max="10" width="10" style="4" customWidth="1"/>
    <col min="11" max="11" width="9.54296875" style="4" customWidth="1"/>
    <col min="12" max="12" width="10.1796875" style="4" hidden="1" customWidth="1"/>
    <col min="13" max="13" width="6.453125" style="4" hidden="1" customWidth="1"/>
    <col min="14" max="14" width="8.453125" style="4" hidden="1" customWidth="1"/>
    <col min="15" max="15" width="9.81640625" style="4" customWidth="1"/>
    <col min="16" max="16" width="9.81640625" style="4" hidden="1" customWidth="1"/>
    <col min="17" max="17" width="12.7265625" style="4" customWidth="1"/>
    <col min="18" max="18" width="10" style="4" customWidth="1"/>
    <col min="19" max="19" width="9.81640625" style="4" bestFit="1" customWidth="1"/>
    <col min="20" max="20" width="9.81640625" style="4" customWidth="1"/>
    <col min="21" max="22" width="10" style="4" hidden="1" customWidth="1"/>
    <col min="23" max="23" width="10.81640625" style="4" bestFit="1" customWidth="1"/>
    <col min="24" max="26" width="9.1796875" style="4"/>
    <col min="27" max="27" width="9" style="4" customWidth="1"/>
    <col min="28" max="28" width="8.7265625" style="4" customWidth="1"/>
    <col min="29" max="29" width="1.7265625" style="4" customWidth="1"/>
    <col min="30" max="34" width="0" style="4" hidden="1" customWidth="1"/>
    <col min="35" max="36" width="0" style="3" hidden="1" customWidth="1"/>
    <col min="37" max="16384" width="8.7265625" style="3"/>
  </cols>
  <sheetData>
    <row r="1" spans="1:38" x14ac:dyDescent="0.35">
      <c r="A1" s="1" t="s">
        <v>321</v>
      </c>
      <c r="AA1" s="5"/>
      <c r="AB1" s="74" t="s">
        <v>294</v>
      </c>
    </row>
    <row r="2" spans="1:38" ht="3" customHeight="1" thickBot="1" x14ac:dyDescent="0.4"/>
    <row r="3" spans="1:38" ht="15" thickBot="1" x14ac:dyDescent="0.4">
      <c r="A3" s="6"/>
      <c r="D3" s="7" t="s">
        <v>350</v>
      </c>
      <c r="E3" s="84" t="s">
        <v>322</v>
      </c>
      <c r="F3" s="85"/>
      <c r="G3" s="85"/>
      <c r="H3" s="85"/>
      <c r="I3" s="85"/>
      <c r="J3" s="85"/>
      <c r="K3" s="85"/>
      <c r="L3" s="85"/>
      <c r="M3" s="85"/>
      <c r="N3" s="86"/>
      <c r="O3" s="78" t="s">
        <v>323</v>
      </c>
      <c r="P3" s="79"/>
      <c r="Q3" s="79"/>
      <c r="R3" s="79"/>
      <c r="S3" s="79"/>
      <c r="T3" s="79"/>
      <c r="U3" s="79"/>
      <c r="V3" s="79"/>
      <c r="W3" s="79"/>
      <c r="X3" s="79"/>
      <c r="Y3" s="79"/>
      <c r="Z3" s="79"/>
      <c r="AA3" s="79"/>
      <c r="AB3" s="80"/>
    </row>
    <row r="4" spans="1:38" s="6" customFormat="1" ht="15" thickBot="1" x14ac:dyDescent="0.4">
      <c r="B4" s="8"/>
      <c r="C4" s="8"/>
      <c r="D4" s="9" t="s">
        <v>290</v>
      </c>
      <c r="E4" s="10">
        <v>1</v>
      </c>
      <c r="F4" s="10">
        <f t="shared" ref="F4" si="0">E4+1</f>
        <v>2</v>
      </c>
      <c r="G4" s="10">
        <v>3</v>
      </c>
      <c r="H4" s="10">
        <v>4</v>
      </c>
      <c r="I4" s="10">
        <v>5</v>
      </c>
      <c r="J4" s="10">
        <v>6</v>
      </c>
      <c r="K4" s="10">
        <v>7</v>
      </c>
      <c r="L4" s="10"/>
      <c r="M4" s="10"/>
      <c r="N4" s="10"/>
      <c r="O4" s="10">
        <f>K4+1</f>
        <v>8</v>
      </c>
      <c r="P4" s="10">
        <v>7</v>
      </c>
      <c r="Q4" s="10">
        <f>O4+1</f>
        <v>9</v>
      </c>
      <c r="R4" s="10">
        <f t="shared" ref="R4:AB4" si="1">Q4+1</f>
        <v>10</v>
      </c>
      <c r="S4" s="10">
        <f t="shared" si="1"/>
        <v>11</v>
      </c>
      <c r="T4" s="10">
        <f t="shared" si="1"/>
        <v>12</v>
      </c>
      <c r="U4" s="10"/>
      <c r="V4" s="10"/>
      <c r="W4" s="10">
        <f>T4+1</f>
        <v>13</v>
      </c>
      <c r="X4" s="10">
        <f t="shared" si="1"/>
        <v>14</v>
      </c>
      <c r="Y4" s="10">
        <f t="shared" si="1"/>
        <v>15</v>
      </c>
      <c r="Z4" s="10">
        <f t="shared" si="1"/>
        <v>16</v>
      </c>
      <c r="AA4" s="10">
        <f t="shared" si="1"/>
        <v>17</v>
      </c>
      <c r="AB4" s="10">
        <f t="shared" si="1"/>
        <v>18</v>
      </c>
      <c r="AC4" s="11"/>
      <c r="AD4" s="11"/>
      <c r="AE4" s="11"/>
      <c r="AF4" s="11"/>
      <c r="AG4" s="11"/>
      <c r="AH4" s="11"/>
    </row>
    <row r="5" spans="1:38" s="25" customFormat="1" ht="101.5" x14ac:dyDescent="0.35">
      <c r="A5" s="12" t="s">
        <v>0</v>
      </c>
      <c r="B5" s="13" t="s">
        <v>2</v>
      </c>
      <c r="C5" s="14" t="s">
        <v>1</v>
      </c>
      <c r="D5" s="15" t="s">
        <v>3</v>
      </c>
      <c r="E5" s="16" t="s">
        <v>285</v>
      </c>
      <c r="F5" s="17" t="s">
        <v>295</v>
      </c>
      <c r="G5" s="17" t="s">
        <v>375</v>
      </c>
      <c r="H5" s="17" t="s">
        <v>376</v>
      </c>
      <c r="I5" s="17" t="s">
        <v>292</v>
      </c>
      <c r="J5" s="17" t="s">
        <v>316</v>
      </c>
      <c r="K5" s="17" t="s">
        <v>317</v>
      </c>
      <c r="L5" s="17"/>
      <c r="M5" s="18" t="s">
        <v>5</v>
      </c>
      <c r="N5" s="19" t="s">
        <v>6</v>
      </c>
      <c r="O5" s="16" t="s">
        <v>324</v>
      </c>
      <c r="P5" s="20" t="s">
        <v>320</v>
      </c>
      <c r="Q5" s="20" t="s">
        <v>296</v>
      </c>
      <c r="R5" s="20" t="s">
        <v>293</v>
      </c>
      <c r="S5" s="60" t="s">
        <v>325</v>
      </c>
      <c r="T5" s="60" t="s">
        <v>332</v>
      </c>
      <c r="U5" s="20"/>
      <c r="V5" s="21"/>
      <c r="W5" s="21" t="s">
        <v>326</v>
      </c>
      <c r="X5" s="22" t="s">
        <v>327</v>
      </c>
      <c r="Y5" s="22" t="s">
        <v>291</v>
      </c>
      <c r="Z5" s="22" t="s">
        <v>328</v>
      </c>
      <c r="AA5" s="23" t="s">
        <v>329</v>
      </c>
      <c r="AB5" s="23" t="s">
        <v>330</v>
      </c>
      <c r="AC5" s="24"/>
      <c r="AD5" s="24" t="s">
        <v>282</v>
      </c>
      <c r="AE5" s="24" t="s">
        <v>4</v>
      </c>
      <c r="AF5" s="24" t="s">
        <v>283</v>
      </c>
      <c r="AG5" s="24" t="s">
        <v>286</v>
      </c>
      <c r="AH5" s="24" t="s">
        <v>284</v>
      </c>
    </row>
    <row r="6" spans="1:38" x14ac:dyDescent="0.35">
      <c r="A6" s="26" t="s">
        <v>7</v>
      </c>
      <c r="B6" s="27"/>
      <c r="C6" s="28">
        <v>6907</v>
      </c>
      <c r="D6" s="29" t="s">
        <v>8</v>
      </c>
      <c r="E6" s="30">
        <v>1236</v>
      </c>
      <c r="F6" s="31">
        <v>7260685.4905203097</v>
      </c>
      <c r="G6" s="31">
        <v>231423.02179999999</v>
      </c>
      <c r="H6" s="31">
        <f t="shared" ref="H6:H37" si="2">F6+G6</f>
        <v>7492108.5123203099</v>
      </c>
      <c r="I6" s="31">
        <f t="shared" ref="I6:I37" si="3">H6/E6</f>
        <v>6061.5764662785678</v>
      </c>
      <c r="J6" s="31">
        <v>0</v>
      </c>
      <c r="K6" s="31">
        <v>0</v>
      </c>
      <c r="L6" s="31"/>
      <c r="M6" s="31"/>
      <c r="N6" s="32"/>
      <c r="O6" s="30">
        <v>1254</v>
      </c>
      <c r="P6" s="33"/>
      <c r="Q6" s="31">
        <v>7813098.3106710147</v>
      </c>
      <c r="R6" s="31">
        <f t="shared" ref="R6:R37" si="4">Q6/O6</f>
        <v>6230.5409176004905</v>
      </c>
      <c r="S6" s="31">
        <v>0</v>
      </c>
      <c r="T6" s="31">
        <v>0</v>
      </c>
      <c r="U6" s="31"/>
      <c r="V6" s="34"/>
      <c r="W6" s="34">
        <f t="shared" ref="W6:W37" si="5">Q6-H6</f>
        <v>320989.79835070483</v>
      </c>
      <c r="X6" s="35">
        <f t="shared" ref="X6:X37" si="6">Q6/H6-1</f>
        <v>4.2843719871763275E-2</v>
      </c>
      <c r="Y6" s="36">
        <f t="shared" ref="Y6:Y37" si="7">O6-E6</f>
        <v>18</v>
      </c>
      <c r="Z6" s="36">
        <f t="shared" ref="Z6:Z37" si="8">R6-I6</f>
        <v>168.96445132192275</v>
      </c>
      <c r="AA6" s="35">
        <f t="shared" ref="AA6:AA37" si="9">R6/I6-1</f>
        <v>2.7874671261163941E-2</v>
      </c>
      <c r="AB6" s="37">
        <v>2.6661220717288714E-2</v>
      </c>
      <c r="AD6" s="38">
        <f t="shared" ref="AD6:AD37" si="10">Q6-F6</f>
        <v>552412.82015070505</v>
      </c>
      <c r="AE6" s="38">
        <f t="shared" ref="AE6:AE37" si="11">S6-J6</f>
        <v>0</v>
      </c>
      <c r="AF6" s="38" t="e">
        <f>#REF!-#REF!</f>
        <v>#REF!</v>
      </c>
      <c r="AG6" s="38">
        <f t="shared" ref="AG6:AG37" si="12">U6-L6</f>
        <v>0</v>
      </c>
      <c r="AH6" s="38">
        <f t="shared" ref="AH6:AH37" si="13">T6-K6</f>
        <v>0</v>
      </c>
      <c r="AI6" s="38" t="e">
        <f>SUM(AE6:AH6)</f>
        <v>#REF!</v>
      </c>
      <c r="AK6" s="56"/>
      <c r="AL6" s="57"/>
    </row>
    <row r="7" spans="1:38" x14ac:dyDescent="0.35">
      <c r="A7" s="26" t="s">
        <v>7</v>
      </c>
      <c r="B7" s="27"/>
      <c r="C7" s="28">
        <v>6906</v>
      </c>
      <c r="D7" s="29" t="s">
        <v>9</v>
      </c>
      <c r="E7" s="30">
        <v>1556</v>
      </c>
      <c r="F7" s="31">
        <v>9353597.1866114493</v>
      </c>
      <c r="G7" s="31">
        <v>293288.91869999998</v>
      </c>
      <c r="H7" s="31">
        <f t="shared" si="2"/>
        <v>9646886.1053114496</v>
      </c>
      <c r="I7" s="31">
        <f t="shared" si="3"/>
        <v>6199.7982681950189</v>
      </c>
      <c r="J7" s="31">
        <v>0</v>
      </c>
      <c r="K7" s="31">
        <v>0</v>
      </c>
      <c r="L7" s="31"/>
      <c r="M7" s="31"/>
      <c r="N7" s="32"/>
      <c r="O7" s="30">
        <v>1548</v>
      </c>
      <c r="P7" s="33"/>
      <c r="Q7" s="31">
        <v>9855857.4530026447</v>
      </c>
      <c r="R7" s="31">
        <f t="shared" si="4"/>
        <v>6366.8329799758685</v>
      </c>
      <c r="S7" s="31">
        <v>0</v>
      </c>
      <c r="T7" s="31">
        <v>0</v>
      </c>
      <c r="U7" s="31"/>
      <c r="V7" s="34"/>
      <c r="W7" s="34">
        <f t="shared" si="5"/>
        <v>208971.34769119509</v>
      </c>
      <c r="X7" s="35">
        <f t="shared" si="6"/>
        <v>2.1662051921203629E-2</v>
      </c>
      <c r="Y7" s="36">
        <f t="shared" si="7"/>
        <v>-8</v>
      </c>
      <c r="Z7" s="36">
        <f t="shared" si="8"/>
        <v>167.03471178084965</v>
      </c>
      <c r="AA7" s="35">
        <f t="shared" si="9"/>
        <v>2.6941959166274509E-2</v>
      </c>
      <c r="AB7" s="37">
        <v>2.6588132887925386E-2</v>
      </c>
      <c r="AD7" s="38">
        <f t="shared" si="10"/>
        <v>502260.26639119536</v>
      </c>
      <c r="AE7" s="38">
        <f t="shared" si="11"/>
        <v>0</v>
      </c>
      <c r="AF7" s="38" t="e">
        <f>#REF!-#REF!</f>
        <v>#REF!</v>
      </c>
      <c r="AG7" s="38">
        <f t="shared" si="12"/>
        <v>0</v>
      </c>
      <c r="AH7" s="38">
        <f t="shared" si="13"/>
        <v>0</v>
      </c>
      <c r="AI7" s="38" t="e">
        <f t="shared" ref="AI7:AI70" si="14">SUM(AE7:AH7)</f>
        <v>#REF!</v>
      </c>
      <c r="AK7" s="56"/>
      <c r="AL7" s="57"/>
    </row>
    <row r="8" spans="1:38" x14ac:dyDescent="0.35">
      <c r="A8" s="26" t="s">
        <v>7</v>
      </c>
      <c r="B8" s="27"/>
      <c r="C8" s="28">
        <v>6102</v>
      </c>
      <c r="D8" s="29" t="s">
        <v>10</v>
      </c>
      <c r="E8" s="30">
        <v>997</v>
      </c>
      <c r="F8" s="31">
        <v>5337116.0616787365</v>
      </c>
      <c r="G8" s="31">
        <v>161810.88560000001</v>
      </c>
      <c r="H8" s="31">
        <f t="shared" si="2"/>
        <v>5498926.9472787362</v>
      </c>
      <c r="I8" s="31">
        <f t="shared" si="3"/>
        <v>5515.4733673808787</v>
      </c>
      <c r="J8" s="31">
        <v>0</v>
      </c>
      <c r="K8" s="31">
        <v>0</v>
      </c>
      <c r="L8" s="31"/>
      <c r="M8" s="31"/>
      <c r="N8" s="32"/>
      <c r="O8" s="30">
        <v>1030</v>
      </c>
      <c r="P8" s="33"/>
      <c r="Q8" s="31">
        <v>5854089.3259509047</v>
      </c>
      <c r="R8" s="31">
        <f t="shared" si="4"/>
        <v>5683.5818698552475</v>
      </c>
      <c r="S8" s="31">
        <v>0</v>
      </c>
      <c r="T8" s="31">
        <v>0</v>
      </c>
      <c r="U8" s="31"/>
      <c r="V8" s="34"/>
      <c r="W8" s="34">
        <f t="shared" si="5"/>
        <v>355162.37867216859</v>
      </c>
      <c r="X8" s="35">
        <f t="shared" si="6"/>
        <v>6.458757900901535E-2</v>
      </c>
      <c r="Y8" s="36">
        <f t="shared" si="7"/>
        <v>33</v>
      </c>
      <c r="Z8" s="36">
        <f t="shared" si="8"/>
        <v>168.10850247436883</v>
      </c>
      <c r="AA8" s="35">
        <f t="shared" si="9"/>
        <v>3.0479433273775003E-2</v>
      </c>
      <c r="AB8" s="37">
        <v>2.6024224661737927E-2</v>
      </c>
      <c r="AD8" s="38">
        <f t="shared" si="10"/>
        <v>516973.26427216828</v>
      </c>
      <c r="AE8" s="38">
        <f t="shared" si="11"/>
        <v>0</v>
      </c>
      <c r="AF8" s="38" t="e">
        <f>#REF!-#REF!</f>
        <v>#REF!</v>
      </c>
      <c r="AG8" s="38">
        <f t="shared" si="12"/>
        <v>0</v>
      </c>
      <c r="AH8" s="38">
        <f t="shared" si="13"/>
        <v>0</v>
      </c>
      <c r="AI8" s="38" t="e">
        <f t="shared" si="14"/>
        <v>#REF!</v>
      </c>
      <c r="AK8" s="56"/>
      <c r="AL8" s="57"/>
    </row>
    <row r="9" spans="1:38" x14ac:dyDescent="0.35">
      <c r="A9" s="26" t="s">
        <v>7</v>
      </c>
      <c r="B9" s="27"/>
      <c r="C9" s="28">
        <v>6908</v>
      </c>
      <c r="D9" s="29" t="s">
        <v>11</v>
      </c>
      <c r="E9" s="30">
        <v>1634</v>
      </c>
      <c r="F9" s="31">
        <v>9352395.2064514291</v>
      </c>
      <c r="G9" s="31">
        <v>283578.18670000002</v>
      </c>
      <c r="H9" s="31">
        <f t="shared" si="2"/>
        <v>9635973.3931514286</v>
      </c>
      <c r="I9" s="31">
        <f t="shared" si="3"/>
        <v>5897.1685392603604</v>
      </c>
      <c r="J9" s="31">
        <v>59799.92853256315</v>
      </c>
      <c r="K9" s="31">
        <v>0</v>
      </c>
      <c r="L9" s="31"/>
      <c r="M9" s="31"/>
      <c r="N9" s="32"/>
      <c r="O9" s="30">
        <v>1632</v>
      </c>
      <c r="P9" s="33"/>
      <c r="Q9" s="31">
        <v>9817344.2836952638</v>
      </c>
      <c r="R9" s="31">
        <f t="shared" si="4"/>
        <v>6015.5295855975883</v>
      </c>
      <c r="S9" s="31">
        <v>0</v>
      </c>
      <c r="T9" s="31">
        <v>0</v>
      </c>
      <c r="U9" s="31"/>
      <c r="V9" s="34"/>
      <c r="W9" s="34">
        <f t="shared" si="5"/>
        <v>181370.89054383524</v>
      </c>
      <c r="X9" s="35">
        <f t="shared" si="6"/>
        <v>1.882226975354051E-2</v>
      </c>
      <c r="Y9" s="36">
        <f t="shared" si="7"/>
        <v>-2</v>
      </c>
      <c r="Z9" s="36">
        <f t="shared" si="8"/>
        <v>118.36104633722789</v>
      </c>
      <c r="AA9" s="35">
        <f t="shared" si="9"/>
        <v>2.0070826456669799E-2</v>
      </c>
      <c r="AB9" s="37">
        <v>1.9927084784624682E-2</v>
      </c>
      <c r="AD9" s="38">
        <f t="shared" si="10"/>
        <v>464949.07724383473</v>
      </c>
      <c r="AE9" s="38">
        <f t="shared" si="11"/>
        <v>-59799.92853256315</v>
      </c>
      <c r="AF9" s="38" t="e">
        <f>#REF!-#REF!</f>
        <v>#REF!</v>
      </c>
      <c r="AG9" s="38">
        <f t="shared" si="12"/>
        <v>0</v>
      </c>
      <c r="AH9" s="38">
        <f t="shared" si="13"/>
        <v>0</v>
      </c>
      <c r="AI9" s="38" t="e">
        <f t="shared" si="14"/>
        <v>#REF!</v>
      </c>
      <c r="AK9" s="56"/>
      <c r="AL9" s="57"/>
    </row>
    <row r="10" spans="1:38" x14ac:dyDescent="0.35">
      <c r="A10" s="26" t="s">
        <v>12</v>
      </c>
      <c r="B10" s="27" t="s">
        <v>13</v>
      </c>
      <c r="C10" s="28">
        <v>2173</v>
      </c>
      <c r="D10" s="39" t="s">
        <v>14</v>
      </c>
      <c r="E10" s="30">
        <v>207</v>
      </c>
      <c r="F10" s="31">
        <v>883057.34476830193</v>
      </c>
      <c r="G10" s="31">
        <v>24102.855800000001</v>
      </c>
      <c r="H10" s="31">
        <f t="shared" si="2"/>
        <v>907160.20056830195</v>
      </c>
      <c r="I10" s="31">
        <f t="shared" si="3"/>
        <v>4382.4164278661929</v>
      </c>
      <c r="J10" s="31">
        <v>202.34476830193307</v>
      </c>
      <c r="K10" s="31">
        <v>42784.991235486428</v>
      </c>
      <c r="L10" s="31"/>
      <c r="M10" s="31"/>
      <c r="N10" s="32"/>
      <c r="O10" s="30">
        <v>203</v>
      </c>
      <c r="P10" s="33"/>
      <c r="Q10" s="31">
        <v>895924.77999134769</v>
      </c>
      <c r="R10" s="31">
        <f t="shared" si="4"/>
        <v>4413.4225615337327</v>
      </c>
      <c r="S10" s="61">
        <v>1709.779991347692</v>
      </c>
      <c r="T10" s="61">
        <v>23850.851084452486</v>
      </c>
      <c r="U10" s="31"/>
      <c r="V10" s="34"/>
      <c r="W10" s="34">
        <f t="shared" si="5"/>
        <v>-11235.42057695426</v>
      </c>
      <c r="X10" s="35">
        <f t="shared" si="6"/>
        <v>-1.2385266207573631E-2</v>
      </c>
      <c r="Y10" s="36">
        <f t="shared" si="7"/>
        <v>-4</v>
      </c>
      <c r="Z10" s="36">
        <f t="shared" si="8"/>
        <v>31.006133667539871</v>
      </c>
      <c r="AA10" s="35">
        <f t="shared" si="9"/>
        <v>7.0751226356269292E-3</v>
      </c>
      <c r="AB10" s="37">
        <v>5.1532236850444502E-3</v>
      </c>
      <c r="AD10" s="38">
        <f t="shared" si="10"/>
        <v>12867.435223045759</v>
      </c>
      <c r="AE10" s="38">
        <f t="shared" si="11"/>
        <v>1507.4352230457589</v>
      </c>
      <c r="AF10" s="38" t="e">
        <f>#REF!-#REF!</f>
        <v>#REF!</v>
      </c>
      <c r="AG10" s="38">
        <f t="shared" si="12"/>
        <v>0</v>
      </c>
      <c r="AH10" s="38">
        <f t="shared" si="13"/>
        <v>-18934.140151033942</v>
      </c>
      <c r="AI10" s="38" t="e">
        <f t="shared" si="14"/>
        <v>#REF!</v>
      </c>
      <c r="AK10" s="56"/>
      <c r="AL10" s="57"/>
    </row>
    <row r="11" spans="1:38" x14ac:dyDescent="0.35">
      <c r="A11" s="26" t="s">
        <v>12</v>
      </c>
      <c r="B11" s="27" t="s">
        <v>15</v>
      </c>
      <c r="C11" s="28">
        <v>3000</v>
      </c>
      <c r="D11" s="29" t="s">
        <v>16</v>
      </c>
      <c r="E11" s="30">
        <v>633</v>
      </c>
      <c r="F11" s="31">
        <v>3038378.5378643586</v>
      </c>
      <c r="G11" s="31">
        <v>87742.7595</v>
      </c>
      <c r="H11" s="31">
        <f t="shared" si="2"/>
        <v>3126121.2973643588</v>
      </c>
      <c r="I11" s="31">
        <f t="shared" si="3"/>
        <v>4938.5802486008824</v>
      </c>
      <c r="J11" s="31">
        <v>0</v>
      </c>
      <c r="K11" s="31">
        <v>0</v>
      </c>
      <c r="L11" s="31"/>
      <c r="M11" s="31"/>
      <c r="N11" s="32"/>
      <c r="O11" s="30">
        <v>611</v>
      </c>
      <c r="P11" s="33"/>
      <c r="Q11" s="31">
        <v>3102226.624339811</v>
      </c>
      <c r="R11" s="31">
        <f t="shared" si="4"/>
        <v>5077.2939841895432</v>
      </c>
      <c r="S11" s="31">
        <v>0</v>
      </c>
      <c r="T11" s="31">
        <v>0</v>
      </c>
      <c r="U11" s="31"/>
      <c r="V11" s="34"/>
      <c r="W11" s="34">
        <f t="shared" si="5"/>
        <v>-23894.673024547752</v>
      </c>
      <c r="X11" s="35">
        <f t="shared" si="6"/>
        <v>-7.6435527452800578E-3</v>
      </c>
      <c r="Y11" s="36">
        <f t="shared" si="7"/>
        <v>-22</v>
      </c>
      <c r="Z11" s="36">
        <f t="shared" si="8"/>
        <v>138.71373558866071</v>
      </c>
      <c r="AA11" s="35">
        <f t="shared" si="9"/>
        <v>2.808777596110934E-2</v>
      </c>
      <c r="AB11" s="37">
        <v>2.6613240923559545E-2</v>
      </c>
      <c r="AD11" s="38">
        <f t="shared" si="10"/>
        <v>63848.086475452408</v>
      </c>
      <c r="AE11" s="38">
        <f t="shared" si="11"/>
        <v>0</v>
      </c>
      <c r="AF11" s="38" t="e">
        <f>#REF!-#REF!</f>
        <v>#REF!</v>
      </c>
      <c r="AG11" s="38">
        <f t="shared" si="12"/>
        <v>0</v>
      </c>
      <c r="AH11" s="38">
        <f t="shared" si="13"/>
        <v>0</v>
      </c>
      <c r="AI11" s="38" t="e">
        <f t="shared" si="14"/>
        <v>#REF!</v>
      </c>
      <c r="AK11" s="56"/>
      <c r="AL11" s="57"/>
    </row>
    <row r="12" spans="1:38" x14ac:dyDescent="0.35">
      <c r="A12" s="26" t="s">
        <v>12</v>
      </c>
      <c r="B12" s="27" t="s">
        <v>17</v>
      </c>
      <c r="C12" s="28">
        <v>3026</v>
      </c>
      <c r="D12" s="39" t="s">
        <v>18</v>
      </c>
      <c r="E12" s="30">
        <v>353</v>
      </c>
      <c r="F12" s="31">
        <v>1505545</v>
      </c>
      <c r="G12" s="31">
        <v>39032.244200000001</v>
      </c>
      <c r="H12" s="31">
        <f t="shared" si="2"/>
        <v>1544577.2442000001</v>
      </c>
      <c r="I12" s="31">
        <f t="shared" si="3"/>
        <v>4375.5729297450425</v>
      </c>
      <c r="J12" s="31">
        <v>0</v>
      </c>
      <c r="K12" s="31">
        <v>192986.66675723245</v>
      </c>
      <c r="L12" s="31"/>
      <c r="M12" s="31"/>
      <c r="N12" s="32"/>
      <c r="O12" s="30">
        <v>351</v>
      </c>
      <c r="P12" s="33"/>
      <c r="Q12" s="31">
        <v>1546155</v>
      </c>
      <c r="R12" s="31">
        <f t="shared" si="4"/>
        <v>4405</v>
      </c>
      <c r="S12" s="31">
        <v>0</v>
      </c>
      <c r="T12" s="61">
        <v>168969.07308921107</v>
      </c>
      <c r="U12" s="31"/>
      <c r="V12" s="34"/>
      <c r="W12" s="34">
        <f t="shared" si="5"/>
        <v>1577.7557999999262</v>
      </c>
      <c r="X12" s="35">
        <f t="shared" si="6"/>
        <v>1.0214806711186242E-3</v>
      </c>
      <c r="Y12" s="36">
        <f t="shared" si="7"/>
        <v>-2</v>
      </c>
      <c r="Z12" s="36">
        <f t="shared" si="8"/>
        <v>29.427070254957471</v>
      </c>
      <c r="AA12" s="35">
        <f t="shared" si="9"/>
        <v>6.7253067718087145E-3</v>
      </c>
      <c r="AB12" s="37">
        <v>6.7253067718087145E-3</v>
      </c>
      <c r="AD12" s="38">
        <f t="shared" si="10"/>
        <v>40610</v>
      </c>
      <c r="AE12" s="38">
        <f t="shared" si="11"/>
        <v>0</v>
      </c>
      <c r="AF12" s="38" t="e">
        <f>#REF!-#REF!</f>
        <v>#REF!</v>
      </c>
      <c r="AG12" s="38">
        <f t="shared" si="12"/>
        <v>0</v>
      </c>
      <c r="AH12" s="38">
        <f t="shared" si="13"/>
        <v>-24017.593668021378</v>
      </c>
      <c r="AI12" s="38" t="e">
        <f t="shared" si="14"/>
        <v>#REF!</v>
      </c>
      <c r="AK12" s="56"/>
      <c r="AL12" s="57"/>
    </row>
    <row r="13" spans="1:38" x14ac:dyDescent="0.35">
      <c r="A13" s="26" t="s">
        <v>12</v>
      </c>
      <c r="B13" s="27" t="s">
        <v>19</v>
      </c>
      <c r="C13" s="28">
        <v>2150</v>
      </c>
      <c r="D13" s="39" t="s">
        <v>20</v>
      </c>
      <c r="E13" s="30">
        <v>345</v>
      </c>
      <c r="F13" s="31">
        <v>1473341.3531944288</v>
      </c>
      <c r="G13" s="31">
        <v>39531.324000000001</v>
      </c>
      <c r="H13" s="31">
        <f t="shared" si="2"/>
        <v>1512872.6771944289</v>
      </c>
      <c r="I13" s="31">
        <f t="shared" si="3"/>
        <v>4385.1381947664604</v>
      </c>
      <c r="J13" s="31">
        <v>1916.3531944288407</v>
      </c>
      <c r="K13" s="31">
        <v>142987.40884220318</v>
      </c>
      <c r="L13" s="31"/>
      <c r="M13" s="31"/>
      <c r="N13" s="32"/>
      <c r="O13" s="30">
        <v>315</v>
      </c>
      <c r="P13" s="33"/>
      <c r="Q13" s="31">
        <v>1398772.8983437393</v>
      </c>
      <c r="R13" s="31">
        <f t="shared" si="4"/>
        <v>4440.5488836309187</v>
      </c>
      <c r="S13" s="61">
        <v>11197.898343739333</v>
      </c>
      <c r="T13" s="61">
        <v>97063.018101799054</v>
      </c>
      <c r="U13" s="31"/>
      <c r="V13" s="34"/>
      <c r="W13" s="34">
        <f t="shared" si="5"/>
        <v>-114099.77885068953</v>
      </c>
      <c r="X13" s="35">
        <f t="shared" si="6"/>
        <v>-7.5419287142050595E-2</v>
      </c>
      <c r="Y13" s="36">
        <f t="shared" si="7"/>
        <v>-30</v>
      </c>
      <c r="Z13" s="36">
        <f t="shared" si="8"/>
        <v>55.41068886445828</v>
      </c>
      <c r="AA13" s="35">
        <f t="shared" si="9"/>
        <v>1.2636018844420782E-2</v>
      </c>
      <c r="AB13" s="37">
        <v>4.5768960573813189E-3</v>
      </c>
      <c r="AD13" s="38">
        <f t="shared" si="10"/>
        <v>-74568.454850689508</v>
      </c>
      <c r="AE13" s="38">
        <f t="shared" si="11"/>
        <v>9281.545149310492</v>
      </c>
      <c r="AF13" s="38" t="e">
        <f>#REF!-#REF!</f>
        <v>#REF!</v>
      </c>
      <c r="AG13" s="38">
        <f t="shared" si="12"/>
        <v>0</v>
      </c>
      <c r="AH13" s="38">
        <f t="shared" si="13"/>
        <v>-45924.390740404124</v>
      </c>
      <c r="AI13" s="38" t="e">
        <f t="shared" si="14"/>
        <v>#REF!</v>
      </c>
      <c r="AK13" s="56"/>
      <c r="AL13" s="57"/>
    </row>
    <row r="14" spans="1:38" x14ac:dyDescent="0.35">
      <c r="A14" s="26" t="s">
        <v>12</v>
      </c>
      <c r="B14" s="27"/>
      <c r="C14" s="28">
        <v>2184</v>
      </c>
      <c r="D14" s="29" t="s">
        <v>21</v>
      </c>
      <c r="E14" s="30">
        <v>193</v>
      </c>
      <c r="F14" s="31">
        <v>1007999.3168623596</v>
      </c>
      <c r="G14" s="31">
        <v>27225.2919</v>
      </c>
      <c r="H14" s="31">
        <f t="shared" si="2"/>
        <v>1035224.6087623596</v>
      </c>
      <c r="I14" s="31">
        <f t="shared" si="3"/>
        <v>5363.8580764889102</v>
      </c>
      <c r="J14" s="31">
        <v>0</v>
      </c>
      <c r="K14" s="31">
        <v>0</v>
      </c>
      <c r="L14" s="31"/>
      <c r="M14" s="31"/>
      <c r="N14" s="32"/>
      <c r="O14" s="30">
        <v>183</v>
      </c>
      <c r="P14" s="33"/>
      <c r="Q14" s="31">
        <v>1014344.9095119142</v>
      </c>
      <c r="R14" s="31">
        <f t="shared" si="4"/>
        <v>5542.8683579886028</v>
      </c>
      <c r="S14" s="31">
        <v>0</v>
      </c>
      <c r="T14" s="31">
        <v>0</v>
      </c>
      <c r="U14" s="31"/>
      <c r="V14" s="34"/>
      <c r="W14" s="34">
        <f t="shared" si="5"/>
        <v>-20879.699250445352</v>
      </c>
      <c r="X14" s="35">
        <f t="shared" si="6"/>
        <v>-2.0169245469741748E-2</v>
      </c>
      <c r="Y14" s="36">
        <f t="shared" si="7"/>
        <v>-10</v>
      </c>
      <c r="Z14" s="36">
        <f t="shared" si="8"/>
        <v>179.01028149969261</v>
      </c>
      <c r="AA14" s="35">
        <f t="shared" si="9"/>
        <v>3.3373418712239644E-2</v>
      </c>
      <c r="AB14" s="37">
        <v>2.6615798592324547E-2</v>
      </c>
      <c r="AD14" s="38">
        <f t="shared" si="10"/>
        <v>6345.5926495546009</v>
      </c>
      <c r="AE14" s="38">
        <f t="shared" si="11"/>
        <v>0</v>
      </c>
      <c r="AF14" s="38" t="e">
        <f>#REF!-#REF!</f>
        <v>#REF!</v>
      </c>
      <c r="AG14" s="38">
        <f t="shared" si="12"/>
        <v>0</v>
      </c>
      <c r="AH14" s="38">
        <f t="shared" si="13"/>
        <v>0</v>
      </c>
      <c r="AI14" s="38" t="e">
        <f t="shared" si="14"/>
        <v>#REF!</v>
      </c>
      <c r="AK14" s="56"/>
      <c r="AL14" s="57"/>
    </row>
    <row r="15" spans="1:38" x14ac:dyDescent="0.35">
      <c r="A15" s="26" t="s">
        <v>12</v>
      </c>
      <c r="B15" s="27" t="s">
        <v>22</v>
      </c>
      <c r="C15" s="28">
        <v>3360</v>
      </c>
      <c r="D15" s="39" t="s">
        <v>23</v>
      </c>
      <c r="E15" s="30">
        <v>417</v>
      </c>
      <c r="F15" s="31">
        <v>1778505</v>
      </c>
      <c r="G15" s="31">
        <v>46346.414199999999</v>
      </c>
      <c r="H15" s="31">
        <f t="shared" si="2"/>
        <v>1824851.4142</v>
      </c>
      <c r="I15" s="31">
        <f t="shared" si="3"/>
        <v>4376.142480095923</v>
      </c>
      <c r="J15" s="31">
        <v>0</v>
      </c>
      <c r="K15" s="31">
        <v>203293.52233432172</v>
      </c>
      <c r="L15" s="31"/>
      <c r="M15" s="31"/>
      <c r="N15" s="32"/>
      <c r="O15" s="30">
        <v>419</v>
      </c>
      <c r="P15" s="33"/>
      <c r="Q15" s="31">
        <v>1845695</v>
      </c>
      <c r="R15" s="31">
        <f t="shared" si="4"/>
        <v>4405</v>
      </c>
      <c r="S15" s="31">
        <v>0</v>
      </c>
      <c r="T15" s="61">
        <v>177202.58926867679</v>
      </c>
      <c r="U15" s="31"/>
      <c r="V15" s="34"/>
      <c r="W15" s="34">
        <f t="shared" si="5"/>
        <v>20843.585800000001</v>
      </c>
      <c r="X15" s="35">
        <f t="shared" si="6"/>
        <v>1.1422072853606968E-2</v>
      </c>
      <c r="Y15" s="36">
        <f t="shared" si="7"/>
        <v>2</v>
      </c>
      <c r="Z15" s="36">
        <f t="shared" si="8"/>
        <v>28.85751990407698</v>
      </c>
      <c r="AA15" s="35">
        <f t="shared" si="9"/>
        <v>6.5942825297233831E-3</v>
      </c>
      <c r="AB15" s="37">
        <v>6.5942825297233831E-3</v>
      </c>
      <c r="AD15" s="38">
        <f t="shared" si="10"/>
        <v>67190</v>
      </c>
      <c r="AE15" s="38">
        <f t="shared" si="11"/>
        <v>0</v>
      </c>
      <c r="AF15" s="38" t="e">
        <f>#REF!-#REF!</f>
        <v>#REF!</v>
      </c>
      <c r="AG15" s="38">
        <f t="shared" si="12"/>
        <v>0</v>
      </c>
      <c r="AH15" s="38">
        <f t="shared" si="13"/>
        <v>-26090.933065644931</v>
      </c>
      <c r="AI15" s="38" t="e">
        <f t="shared" si="14"/>
        <v>#REF!</v>
      </c>
      <c r="AK15" s="56"/>
      <c r="AL15" s="57"/>
    </row>
    <row r="16" spans="1:38" x14ac:dyDescent="0.35">
      <c r="A16" s="26" t="s">
        <v>12</v>
      </c>
      <c r="B16" s="27" t="s">
        <v>24</v>
      </c>
      <c r="C16" s="28">
        <v>2102</v>
      </c>
      <c r="D16" s="39" t="s">
        <v>25</v>
      </c>
      <c r="E16" s="30">
        <v>213</v>
      </c>
      <c r="F16" s="31">
        <v>1060641.5921787096</v>
      </c>
      <c r="G16" s="31">
        <v>28255.520199999999</v>
      </c>
      <c r="H16" s="31">
        <f t="shared" si="2"/>
        <v>1088897.1123787095</v>
      </c>
      <c r="I16" s="31">
        <f t="shared" si="3"/>
        <v>5112.1930158624855</v>
      </c>
      <c r="J16" s="31">
        <v>25562.705015667947</v>
      </c>
      <c r="K16" s="31">
        <v>0</v>
      </c>
      <c r="L16" s="31"/>
      <c r="M16" s="31"/>
      <c r="N16" s="32"/>
      <c r="O16" s="30">
        <v>213</v>
      </c>
      <c r="P16" s="33"/>
      <c r="Q16" s="31">
        <v>1093701.4955620002</v>
      </c>
      <c r="R16" s="31">
        <f t="shared" si="4"/>
        <v>5134.7488054553996</v>
      </c>
      <c r="S16" s="61">
        <v>2513.1199989684392</v>
      </c>
      <c r="T16" s="31">
        <v>0</v>
      </c>
      <c r="U16" s="31"/>
      <c r="V16" s="34"/>
      <c r="W16" s="34">
        <f t="shared" si="5"/>
        <v>4804.3831832907163</v>
      </c>
      <c r="X16" s="35">
        <f t="shared" si="6"/>
        <v>4.4121553163047889E-3</v>
      </c>
      <c r="Y16" s="36">
        <f t="shared" si="7"/>
        <v>0</v>
      </c>
      <c r="Z16" s="36">
        <f t="shared" si="8"/>
        <v>22.555789592914152</v>
      </c>
      <c r="AA16" s="35">
        <f t="shared" si="9"/>
        <v>4.4121553163047889E-3</v>
      </c>
      <c r="AB16" s="37">
        <v>4.4121553163047889E-3</v>
      </c>
      <c r="AD16" s="38">
        <f t="shared" si="10"/>
        <v>33059.903383290628</v>
      </c>
      <c r="AE16" s="38">
        <f t="shared" si="11"/>
        <v>-23049.585016699508</v>
      </c>
      <c r="AF16" s="38" t="e">
        <f>#REF!-#REF!</f>
        <v>#REF!</v>
      </c>
      <c r="AG16" s="38">
        <f t="shared" si="12"/>
        <v>0</v>
      </c>
      <c r="AH16" s="38">
        <f t="shared" si="13"/>
        <v>0</v>
      </c>
      <c r="AI16" s="38" t="e">
        <f t="shared" si="14"/>
        <v>#REF!</v>
      </c>
      <c r="AK16" s="56"/>
      <c r="AL16" s="57"/>
    </row>
    <row r="17" spans="1:38" x14ac:dyDescent="0.35">
      <c r="A17" s="26" t="s">
        <v>12</v>
      </c>
      <c r="B17" s="27"/>
      <c r="C17" s="28">
        <v>2020</v>
      </c>
      <c r="D17" s="29" t="s">
        <v>26</v>
      </c>
      <c r="E17" s="30">
        <v>504</v>
      </c>
      <c r="F17" s="31">
        <v>2442620.6974731744</v>
      </c>
      <c r="G17" s="31">
        <v>66738.694399999993</v>
      </c>
      <c r="H17" s="31">
        <f t="shared" si="2"/>
        <v>2509359.3918731743</v>
      </c>
      <c r="I17" s="31">
        <f t="shared" si="3"/>
        <v>4978.8876822880447</v>
      </c>
      <c r="J17" s="31">
        <v>0</v>
      </c>
      <c r="K17" s="31">
        <v>0</v>
      </c>
      <c r="L17" s="31"/>
      <c r="M17" s="31"/>
      <c r="N17" s="32"/>
      <c r="O17" s="30">
        <v>501</v>
      </c>
      <c r="P17" s="33"/>
      <c r="Q17" s="31">
        <v>2560827.376833112</v>
      </c>
      <c r="R17" s="31">
        <f t="shared" si="4"/>
        <v>5111.4318898864512</v>
      </c>
      <c r="S17" s="31">
        <v>0</v>
      </c>
      <c r="T17" s="31">
        <v>0</v>
      </c>
      <c r="U17" s="31"/>
      <c r="V17" s="34"/>
      <c r="W17" s="34">
        <f t="shared" si="5"/>
        <v>51467.984959937632</v>
      </c>
      <c r="X17" s="35">
        <f t="shared" si="6"/>
        <v>2.0510408005573799E-2</v>
      </c>
      <c r="Y17" s="36">
        <f t="shared" si="7"/>
        <v>-3</v>
      </c>
      <c r="Z17" s="36">
        <f t="shared" si="8"/>
        <v>132.5442075984065</v>
      </c>
      <c r="AA17" s="35">
        <f t="shared" si="9"/>
        <v>2.662124877207428E-2</v>
      </c>
      <c r="AB17" s="37">
        <v>2.6315756580307159E-2</v>
      </c>
      <c r="AD17" s="38">
        <f t="shared" si="10"/>
        <v>118206.67935993755</v>
      </c>
      <c r="AE17" s="38">
        <f t="shared" si="11"/>
        <v>0</v>
      </c>
      <c r="AF17" s="38" t="e">
        <f>#REF!-#REF!</f>
        <v>#REF!</v>
      </c>
      <c r="AG17" s="38">
        <f t="shared" si="12"/>
        <v>0</v>
      </c>
      <c r="AH17" s="38">
        <f t="shared" si="13"/>
        <v>0</v>
      </c>
      <c r="AI17" s="38" t="e">
        <f t="shared" si="14"/>
        <v>#REF!</v>
      </c>
      <c r="AK17" s="56"/>
      <c r="AL17" s="57"/>
    </row>
    <row r="18" spans="1:38" x14ac:dyDescent="0.35">
      <c r="A18" s="26" t="s">
        <v>12</v>
      </c>
      <c r="B18" s="27"/>
      <c r="C18" s="28">
        <v>2001</v>
      </c>
      <c r="D18" s="29" t="s">
        <v>27</v>
      </c>
      <c r="E18" s="30">
        <v>395</v>
      </c>
      <c r="F18" s="31">
        <v>1801200.8069620577</v>
      </c>
      <c r="G18" s="31">
        <v>50779.543299999998</v>
      </c>
      <c r="H18" s="31">
        <f t="shared" si="2"/>
        <v>1851980.3502620577</v>
      </c>
      <c r="I18" s="31">
        <f t="shared" si="3"/>
        <v>4688.5578487647035</v>
      </c>
      <c r="J18" s="31">
        <v>0</v>
      </c>
      <c r="K18" s="31">
        <v>0</v>
      </c>
      <c r="L18" s="31"/>
      <c r="M18" s="31"/>
      <c r="N18" s="32"/>
      <c r="O18" s="30">
        <v>382</v>
      </c>
      <c r="P18" s="33"/>
      <c r="Q18" s="31">
        <v>1842686.7264418257</v>
      </c>
      <c r="R18" s="31">
        <f t="shared" si="4"/>
        <v>4823.7872419943078</v>
      </c>
      <c r="S18" s="31">
        <v>0</v>
      </c>
      <c r="T18" s="31">
        <v>0</v>
      </c>
      <c r="U18" s="31"/>
      <c r="V18" s="34"/>
      <c r="W18" s="34">
        <f t="shared" si="5"/>
        <v>-9293.6238202319946</v>
      </c>
      <c r="X18" s="35">
        <f t="shared" si="6"/>
        <v>-5.0182086537349235E-3</v>
      </c>
      <c r="Y18" s="36">
        <f t="shared" si="7"/>
        <v>-13</v>
      </c>
      <c r="Z18" s="36">
        <f t="shared" si="8"/>
        <v>135.22939322960428</v>
      </c>
      <c r="AA18" s="35">
        <f t="shared" si="9"/>
        <v>2.8842428224540972E-2</v>
      </c>
      <c r="AB18" s="37">
        <v>2.6489963790904625E-2</v>
      </c>
      <c r="AD18" s="38">
        <f t="shared" si="10"/>
        <v>41485.919479768025</v>
      </c>
      <c r="AE18" s="38">
        <f t="shared" si="11"/>
        <v>0</v>
      </c>
      <c r="AF18" s="38" t="e">
        <f>#REF!-#REF!</f>
        <v>#REF!</v>
      </c>
      <c r="AG18" s="38">
        <f t="shared" si="12"/>
        <v>0</v>
      </c>
      <c r="AH18" s="38">
        <f t="shared" si="13"/>
        <v>0</v>
      </c>
      <c r="AI18" s="38" t="e">
        <f t="shared" si="14"/>
        <v>#REF!</v>
      </c>
      <c r="AK18" s="56"/>
      <c r="AL18" s="57"/>
    </row>
    <row r="19" spans="1:38" x14ac:dyDescent="0.35">
      <c r="A19" s="26" t="s">
        <v>12</v>
      </c>
      <c r="B19" s="27"/>
      <c r="C19" s="28">
        <v>2038</v>
      </c>
      <c r="D19" s="29" t="s">
        <v>28</v>
      </c>
      <c r="E19" s="30">
        <v>629</v>
      </c>
      <c r="F19" s="31">
        <v>2947301.0521007404</v>
      </c>
      <c r="G19" s="31">
        <v>83576.3701</v>
      </c>
      <c r="H19" s="31">
        <f t="shared" si="2"/>
        <v>3030877.4222007403</v>
      </c>
      <c r="I19" s="31">
        <f t="shared" si="3"/>
        <v>4818.5650591426711</v>
      </c>
      <c r="J19" s="31">
        <v>0</v>
      </c>
      <c r="K19" s="31">
        <v>0</v>
      </c>
      <c r="L19" s="31"/>
      <c r="M19" s="31"/>
      <c r="N19" s="32"/>
      <c r="O19" s="30">
        <v>629</v>
      </c>
      <c r="P19" s="33"/>
      <c r="Q19" s="31">
        <v>3110714.6094877375</v>
      </c>
      <c r="R19" s="31">
        <f t="shared" si="4"/>
        <v>4945.4922249407591</v>
      </c>
      <c r="S19" s="31">
        <v>0</v>
      </c>
      <c r="T19" s="31">
        <v>0</v>
      </c>
      <c r="U19" s="31"/>
      <c r="V19" s="34"/>
      <c r="W19" s="34">
        <f t="shared" si="5"/>
        <v>79837.187286997214</v>
      </c>
      <c r="X19" s="35">
        <f t="shared" si="6"/>
        <v>2.6341278833053927E-2</v>
      </c>
      <c r="Y19" s="36">
        <f t="shared" si="7"/>
        <v>0</v>
      </c>
      <c r="Z19" s="36">
        <f t="shared" si="8"/>
        <v>126.92716579808803</v>
      </c>
      <c r="AA19" s="35">
        <f t="shared" si="9"/>
        <v>2.6341278833053927E-2</v>
      </c>
      <c r="AB19" s="37">
        <v>2.6341278833054149E-2</v>
      </c>
      <c r="AD19" s="38">
        <f t="shared" si="10"/>
        <v>163413.55738699716</v>
      </c>
      <c r="AE19" s="38">
        <f t="shared" si="11"/>
        <v>0</v>
      </c>
      <c r="AF19" s="38" t="e">
        <f>#REF!-#REF!</f>
        <v>#REF!</v>
      </c>
      <c r="AG19" s="38">
        <f t="shared" si="12"/>
        <v>0</v>
      </c>
      <c r="AH19" s="38">
        <f t="shared" si="13"/>
        <v>0</v>
      </c>
      <c r="AI19" s="38" t="e">
        <f t="shared" si="14"/>
        <v>#REF!</v>
      </c>
      <c r="AK19" s="56"/>
      <c r="AL19" s="57"/>
    </row>
    <row r="20" spans="1:38" x14ac:dyDescent="0.35">
      <c r="A20" s="26" t="s">
        <v>12</v>
      </c>
      <c r="B20" s="27"/>
      <c r="C20" s="28">
        <v>2115</v>
      </c>
      <c r="D20" s="39" t="s">
        <v>29</v>
      </c>
      <c r="E20" s="30">
        <v>188</v>
      </c>
      <c r="F20" s="31">
        <v>866527.6196726074</v>
      </c>
      <c r="G20" s="31">
        <v>24979.996200000001</v>
      </c>
      <c r="H20" s="31">
        <f t="shared" si="2"/>
        <v>891507.61587260745</v>
      </c>
      <c r="I20" s="31">
        <f t="shared" si="3"/>
        <v>4742.0617865564227</v>
      </c>
      <c r="J20" s="31">
        <v>38915.961486831773</v>
      </c>
      <c r="K20" s="31">
        <v>0</v>
      </c>
      <c r="L20" s="31"/>
      <c r="M20" s="31"/>
      <c r="N20" s="32"/>
      <c r="O20" s="30">
        <v>185</v>
      </c>
      <c r="P20" s="33"/>
      <c r="Q20" s="31">
        <v>883080.82959369686</v>
      </c>
      <c r="R20" s="31">
        <f t="shared" si="4"/>
        <v>4773.4098896956584</v>
      </c>
      <c r="S20" s="61">
        <v>21191.279376411811</v>
      </c>
      <c r="T20" s="31">
        <v>0</v>
      </c>
      <c r="U20" s="31"/>
      <c r="V20" s="34"/>
      <c r="W20" s="34">
        <f t="shared" si="5"/>
        <v>-8426.7862789105857</v>
      </c>
      <c r="X20" s="35">
        <f t="shared" si="6"/>
        <v>-9.4522874834472859E-3</v>
      </c>
      <c r="Y20" s="36">
        <f t="shared" si="7"/>
        <v>-3</v>
      </c>
      <c r="Z20" s="36">
        <f t="shared" si="8"/>
        <v>31.348103139235718</v>
      </c>
      <c r="AA20" s="35">
        <f t="shared" si="9"/>
        <v>6.6106483951993145E-3</v>
      </c>
      <c r="AB20" s="37">
        <v>4.2819999946452914E-3</v>
      </c>
      <c r="AD20" s="38">
        <f t="shared" si="10"/>
        <v>16553.209921089467</v>
      </c>
      <c r="AE20" s="38">
        <f t="shared" si="11"/>
        <v>-17724.682110419963</v>
      </c>
      <c r="AF20" s="38" t="e">
        <f>#REF!-#REF!</f>
        <v>#REF!</v>
      </c>
      <c r="AG20" s="38">
        <f t="shared" si="12"/>
        <v>0</v>
      </c>
      <c r="AH20" s="38">
        <f t="shared" si="13"/>
        <v>0</v>
      </c>
      <c r="AI20" s="38" t="e">
        <f t="shared" si="14"/>
        <v>#REF!</v>
      </c>
      <c r="AK20" s="56"/>
      <c r="AL20" s="57"/>
    </row>
    <row r="21" spans="1:38" x14ac:dyDescent="0.35">
      <c r="A21" s="26" t="s">
        <v>12</v>
      </c>
      <c r="B21" s="27" t="s">
        <v>30</v>
      </c>
      <c r="C21" s="28">
        <v>2166</v>
      </c>
      <c r="D21" s="39" t="s">
        <v>31</v>
      </c>
      <c r="E21" s="30">
        <v>194</v>
      </c>
      <c r="F21" s="31">
        <v>827410</v>
      </c>
      <c r="G21" s="31">
        <v>23521.762900000002</v>
      </c>
      <c r="H21" s="31">
        <f t="shared" si="2"/>
        <v>850931.76289999997</v>
      </c>
      <c r="I21" s="31">
        <f t="shared" si="3"/>
        <v>4386.2462005154639</v>
      </c>
      <c r="J21" s="31">
        <v>0</v>
      </c>
      <c r="K21" s="31">
        <v>30407.591538498207</v>
      </c>
      <c r="L21" s="31"/>
      <c r="M21" s="31"/>
      <c r="N21" s="32"/>
      <c r="O21" s="30">
        <v>185</v>
      </c>
      <c r="P21" s="33"/>
      <c r="Q21" s="31">
        <v>820841.5123359923</v>
      </c>
      <c r="R21" s="31">
        <f t="shared" si="4"/>
        <v>4436.9811477621206</v>
      </c>
      <c r="S21" s="61">
        <v>5916.5123359921854</v>
      </c>
      <c r="T21" s="61">
        <v>7556.5203519074248</v>
      </c>
      <c r="U21" s="31"/>
      <c r="V21" s="34"/>
      <c r="W21" s="34">
        <f t="shared" si="5"/>
        <v>-30090.250564007671</v>
      </c>
      <c r="X21" s="35">
        <f t="shared" si="6"/>
        <v>-3.5361531765436993E-2</v>
      </c>
      <c r="Y21" s="36">
        <f t="shared" si="7"/>
        <v>-9</v>
      </c>
      <c r="Z21" s="36">
        <f t="shared" si="8"/>
        <v>50.734947246656702</v>
      </c>
      <c r="AA21" s="35">
        <f t="shared" si="9"/>
        <v>1.1566826148676768E-2</v>
      </c>
      <c r="AB21" s="37">
        <v>4.2755920728598795E-3</v>
      </c>
      <c r="AD21" s="38">
        <f t="shared" si="10"/>
        <v>-6568.4876640076982</v>
      </c>
      <c r="AE21" s="38">
        <f t="shared" si="11"/>
        <v>5916.5123359921854</v>
      </c>
      <c r="AF21" s="38" t="e">
        <f>#REF!-#REF!</f>
        <v>#REF!</v>
      </c>
      <c r="AG21" s="38">
        <f t="shared" si="12"/>
        <v>0</v>
      </c>
      <c r="AH21" s="38">
        <f t="shared" si="13"/>
        <v>-22851.071186590783</v>
      </c>
      <c r="AI21" s="38" t="e">
        <f t="shared" si="14"/>
        <v>#REF!</v>
      </c>
      <c r="AK21" s="56"/>
      <c r="AL21" s="57"/>
    </row>
    <row r="22" spans="1:38" x14ac:dyDescent="0.35">
      <c r="A22" s="26" t="s">
        <v>12</v>
      </c>
      <c r="B22" s="27" t="s">
        <v>32</v>
      </c>
      <c r="C22" s="28">
        <v>2062</v>
      </c>
      <c r="D22" s="39" t="s">
        <v>33</v>
      </c>
      <c r="E22" s="30">
        <v>413</v>
      </c>
      <c r="F22" s="31">
        <v>1761445</v>
      </c>
      <c r="G22" s="31">
        <v>48167.041299999997</v>
      </c>
      <c r="H22" s="31">
        <f t="shared" si="2"/>
        <v>1809612.0412999999</v>
      </c>
      <c r="I22" s="31">
        <f t="shared" si="3"/>
        <v>4381.6272186440674</v>
      </c>
      <c r="J22" s="31">
        <v>0</v>
      </c>
      <c r="K22" s="31">
        <v>64798.487230669889</v>
      </c>
      <c r="L22" s="31"/>
      <c r="M22" s="31"/>
      <c r="N22" s="32"/>
      <c r="O22" s="30">
        <v>413</v>
      </c>
      <c r="P22" s="33"/>
      <c r="Q22" s="31">
        <v>1826243.8410486239</v>
      </c>
      <c r="R22" s="31">
        <f t="shared" si="4"/>
        <v>4421.8979202145856</v>
      </c>
      <c r="S22" s="61">
        <v>6978.841048623668</v>
      </c>
      <c r="T22" s="61">
        <v>30205.088927731322</v>
      </c>
      <c r="U22" s="31"/>
      <c r="V22" s="34"/>
      <c r="W22" s="34">
        <f t="shared" si="5"/>
        <v>16631.799748623976</v>
      </c>
      <c r="X22" s="35">
        <f t="shared" si="6"/>
        <v>9.1908096150132845E-3</v>
      </c>
      <c r="Y22" s="36">
        <f t="shared" si="7"/>
        <v>0</v>
      </c>
      <c r="Z22" s="36">
        <f t="shared" si="8"/>
        <v>40.270701570518213</v>
      </c>
      <c r="AA22" s="35">
        <f t="shared" si="9"/>
        <v>9.1908096150132845E-3</v>
      </c>
      <c r="AB22" s="37">
        <v>5.3342697106864012E-3</v>
      </c>
      <c r="AD22" s="38">
        <f t="shared" si="10"/>
        <v>64798.841048623901</v>
      </c>
      <c r="AE22" s="38">
        <f t="shared" si="11"/>
        <v>6978.841048623668</v>
      </c>
      <c r="AF22" s="38" t="e">
        <f>#REF!-#REF!</f>
        <v>#REF!</v>
      </c>
      <c r="AG22" s="38">
        <f t="shared" si="12"/>
        <v>0</v>
      </c>
      <c r="AH22" s="38">
        <f t="shared" si="13"/>
        <v>-34593.398302938571</v>
      </c>
      <c r="AI22" s="38" t="e">
        <f t="shared" si="14"/>
        <v>#REF!</v>
      </c>
      <c r="AK22" s="56"/>
      <c r="AL22" s="57"/>
    </row>
    <row r="23" spans="1:38" x14ac:dyDescent="0.35">
      <c r="A23" s="26" t="s">
        <v>12</v>
      </c>
      <c r="B23" s="27" t="s">
        <v>34</v>
      </c>
      <c r="C23" s="28">
        <v>2075</v>
      </c>
      <c r="D23" s="29" t="s">
        <v>35</v>
      </c>
      <c r="E23" s="30">
        <v>614</v>
      </c>
      <c r="F23" s="31">
        <v>3098582.6515534711</v>
      </c>
      <c r="G23" s="31">
        <v>88072.089300000007</v>
      </c>
      <c r="H23" s="31">
        <f t="shared" si="2"/>
        <v>3186654.7408534712</v>
      </c>
      <c r="I23" s="31">
        <f t="shared" si="3"/>
        <v>5189.9914346147743</v>
      </c>
      <c r="J23" s="31">
        <v>0</v>
      </c>
      <c r="K23" s="31">
        <v>0</v>
      </c>
      <c r="L23" s="31"/>
      <c r="M23" s="31"/>
      <c r="N23" s="32"/>
      <c r="O23" s="30">
        <v>598</v>
      </c>
      <c r="P23" s="33"/>
      <c r="Q23" s="31">
        <v>3189721.9501654617</v>
      </c>
      <c r="R23" s="31">
        <f t="shared" si="4"/>
        <v>5333.9831942566252</v>
      </c>
      <c r="S23" s="31">
        <v>0</v>
      </c>
      <c r="T23" s="31">
        <v>0</v>
      </c>
      <c r="U23" s="31"/>
      <c r="V23" s="34"/>
      <c r="W23" s="34">
        <f t="shared" si="5"/>
        <v>3067.209311990533</v>
      </c>
      <c r="X23" s="35">
        <f t="shared" si="6"/>
        <v>9.6251698455707135E-4</v>
      </c>
      <c r="Y23" s="36">
        <f t="shared" si="7"/>
        <v>-16</v>
      </c>
      <c r="Z23" s="36">
        <f t="shared" si="8"/>
        <v>143.99175964185088</v>
      </c>
      <c r="AA23" s="35">
        <f t="shared" si="9"/>
        <v>2.7744122790163805E-2</v>
      </c>
      <c r="AB23" s="37">
        <v>2.6669234732908942E-2</v>
      </c>
      <c r="AD23" s="38">
        <f t="shared" si="10"/>
        <v>91139.298611990642</v>
      </c>
      <c r="AE23" s="38">
        <f t="shared" si="11"/>
        <v>0</v>
      </c>
      <c r="AF23" s="38" t="e">
        <f>#REF!-#REF!</f>
        <v>#REF!</v>
      </c>
      <c r="AG23" s="38">
        <f t="shared" si="12"/>
        <v>0</v>
      </c>
      <c r="AH23" s="38">
        <f t="shared" si="13"/>
        <v>0</v>
      </c>
      <c r="AI23" s="38" t="e">
        <f t="shared" si="14"/>
        <v>#REF!</v>
      </c>
      <c r="AK23" s="56"/>
      <c r="AL23" s="57"/>
    </row>
    <row r="24" spans="1:38" x14ac:dyDescent="0.35">
      <c r="A24" s="26" t="s">
        <v>12</v>
      </c>
      <c r="B24" s="27" t="s">
        <v>36</v>
      </c>
      <c r="C24" s="28">
        <v>2107</v>
      </c>
      <c r="D24" s="39" t="s">
        <v>37</v>
      </c>
      <c r="E24" s="30">
        <v>392</v>
      </c>
      <c r="F24" s="31">
        <v>1887370.3186002825</v>
      </c>
      <c r="G24" s="31">
        <v>50989.07</v>
      </c>
      <c r="H24" s="31">
        <f t="shared" si="2"/>
        <v>1938359.3886002826</v>
      </c>
      <c r="I24" s="31">
        <f t="shared" si="3"/>
        <v>4944.7943586741903</v>
      </c>
      <c r="J24" s="31">
        <v>44413.052371148951</v>
      </c>
      <c r="K24" s="31">
        <v>0</v>
      </c>
      <c r="L24" s="31"/>
      <c r="M24" s="31"/>
      <c r="N24" s="32"/>
      <c r="O24" s="30">
        <v>386</v>
      </c>
      <c r="P24" s="33"/>
      <c r="Q24" s="31">
        <v>1924145.218751895</v>
      </c>
      <c r="R24" s="31">
        <f t="shared" si="4"/>
        <v>4984.8321729323707</v>
      </c>
      <c r="S24" s="61">
        <v>8817.6202077972703</v>
      </c>
      <c r="T24" s="31">
        <v>0</v>
      </c>
      <c r="U24" s="31"/>
      <c r="V24" s="34"/>
      <c r="W24" s="34">
        <f t="shared" si="5"/>
        <v>-14214.169848387595</v>
      </c>
      <c r="X24" s="35">
        <f t="shared" si="6"/>
        <v>-7.3330930951106543E-3</v>
      </c>
      <c r="Y24" s="36">
        <f t="shared" si="7"/>
        <v>-6</v>
      </c>
      <c r="Z24" s="36">
        <f t="shared" si="8"/>
        <v>40.037814258180333</v>
      </c>
      <c r="AA24" s="35">
        <f t="shared" si="9"/>
        <v>8.0969624526336936E-3</v>
      </c>
      <c r="AB24" s="37">
        <v>4.669771094282904E-3</v>
      </c>
      <c r="AD24" s="38">
        <f t="shared" si="10"/>
        <v>36774.90015161247</v>
      </c>
      <c r="AE24" s="38">
        <f t="shared" si="11"/>
        <v>-35595.432163351681</v>
      </c>
      <c r="AF24" s="38" t="e">
        <f>#REF!-#REF!</f>
        <v>#REF!</v>
      </c>
      <c r="AG24" s="38">
        <f t="shared" si="12"/>
        <v>0</v>
      </c>
      <c r="AH24" s="38">
        <f t="shared" si="13"/>
        <v>0</v>
      </c>
      <c r="AI24" s="38" t="e">
        <f t="shared" si="14"/>
        <v>#REF!</v>
      </c>
      <c r="AK24" s="56"/>
      <c r="AL24" s="57"/>
    </row>
    <row r="25" spans="1:38" x14ac:dyDescent="0.35">
      <c r="A25" s="26" t="s">
        <v>12</v>
      </c>
      <c r="B25" s="27" t="s">
        <v>38</v>
      </c>
      <c r="C25" s="28">
        <v>3031</v>
      </c>
      <c r="D25" s="39" t="s">
        <v>39</v>
      </c>
      <c r="E25" s="30">
        <v>205</v>
      </c>
      <c r="F25" s="31">
        <v>874325</v>
      </c>
      <c r="G25" s="31">
        <v>23908.824799999999</v>
      </c>
      <c r="H25" s="31">
        <f t="shared" si="2"/>
        <v>898233.82479999994</v>
      </c>
      <c r="I25" s="31">
        <f t="shared" si="3"/>
        <v>4381.6284136585364</v>
      </c>
      <c r="J25" s="31">
        <v>0</v>
      </c>
      <c r="K25" s="31">
        <v>51847.035688882708</v>
      </c>
      <c r="L25" s="31"/>
      <c r="M25" s="31"/>
      <c r="N25" s="32"/>
      <c r="O25" s="30">
        <v>206</v>
      </c>
      <c r="P25" s="33"/>
      <c r="Q25" s="31">
        <v>907430</v>
      </c>
      <c r="R25" s="31">
        <f t="shared" si="4"/>
        <v>4405</v>
      </c>
      <c r="S25" s="31">
        <v>0</v>
      </c>
      <c r="T25" s="61">
        <v>37030.469735935709</v>
      </c>
      <c r="U25" s="31"/>
      <c r="V25" s="34"/>
      <c r="W25" s="34">
        <f t="shared" si="5"/>
        <v>9196.1752000000561</v>
      </c>
      <c r="X25" s="35">
        <f t="shared" si="6"/>
        <v>1.0238063793742924E-2</v>
      </c>
      <c r="Y25" s="36">
        <f t="shared" si="7"/>
        <v>1</v>
      </c>
      <c r="Z25" s="36">
        <f t="shared" si="8"/>
        <v>23.371586341463626</v>
      </c>
      <c r="AA25" s="35">
        <f t="shared" si="9"/>
        <v>5.3339955228994818E-3</v>
      </c>
      <c r="AB25" s="37">
        <v>5.3339955228994818E-3</v>
      </c>
      <c r="AD25" s="38">
        <f t="shared" si="10"/>
        <v>33105</v>
      </c>
      <c r="AE25" s="38">
        <f t="shared" si="11"/>
        <v>0</v>
      </c>
      <c r="AF25" s="38" t="e">
        <f>#REF!-#REF!</f>
        <v>#REF!</v>
      </c>
      <c r="AG25" s="38">
        <f t="shared" si="12"/>
        <v>0</v>
      </c>
      <c r="AH25" s="38">
        <f t="shared" si="13"/>
        <v>-14816.565952946999</v>
      </c>
      <c r="AI25" s="38" t="e">
        <f t="shared" si="14"/>
        <v>#REF!</v>
      </c>
      <c r="AK25" s="56"/>
      <c r="AL25" s="57"/>
    </row>
    <row r="26" spans="1:38" x14ac:dyDescent="0.35">
      <c r="A26" s="26" t="s">
        <v>12</v>
      </c>
      <c r="B26" s="27" t="s">
        <v>40</v>
      </c>
      <c r="C26" s="28">
        <v>2203</v>
      </c>
      <c r="D26" s="39" t="s">
        <v>41</v>
      </c>
      <c r="E26" s="30">
        <v>409</v>
      </c>
      <c r="F26" s="31">
        <v>1744385</v>
      </c>
      <c r="G26" s="31">
        <v>45060.208500000001</v>
      </c>
      <c r="H26" s="31">
        <f t="shared" si="2"/>
        <v>1789445.2084999999</v>
      </c>
      <c r="I26" s="31">
        <f t="shared" si="3"/>
        <v>4375.1716589242051</v>
      </c>
      <c r="J26" s="31">
        <v>0</v>
      </c>
      <c r="K26" s="31">
        <v>202589.82564951107</v>
      </c>
      <c r="L26" s="31"/>
      <c r="M26" s="31"/>
      <c r="N26" s="32"/>
      <c r="O26" s="30">
        <v>399</v>
      </c>
      <c r="P26" s="33"/>
      <c r="Q26" s="31">
        <v>1757595</v>
      </c>
      <c r="R26" s="31">
        <f t="shared" si="4"/>
        <v>4405</v>
      </c>
      <c r="S26" s="31">
        <v>0</v>
      </c>
      <c r="T26" s="61">
        <v>168946.79970215325</v>
      </c>
      <c r="U26" s="31"/>
      <c r="V26" s="34"/>
      <c r="W26" s="34">
        <f t="shared" si="5"/>
        <v>-31850.20849999995</v>
      </c>
      <c r="X26" s="35">
        <f t="shared" si="6"/>
        <v>-1.7798929158998056E-2</v>
      </c>
      <c r="Y26" s="36">
        <f t="shared" si="7"/>
        <v>-10</v>
      </c>
      <c r="Z26" s="36">
        <f t="shared" si="8"/>
        <v>29.828341075794924</v>
      </c>
      <c r="AA26" s="35">
        <f t="shared" si="9"/>
        <v>6.8176390325058733E-3</v>
      </c>
      <c r="AB26" s="37">
        <v>6.8176390325058733E-3</v>
      </c>
      <c r="AD26" s="38">
        <f t="shared" si="10"/>
        <v>13210</v>
      </c>
      <c r="AE26" s="38">
        <f t="shared" si="11"/>
        <v>0</v>
      </c>
      <c r="AF26" s="38" t="e">
        <f>#REF!-#REF!</f>
        <v>#REF!</v>
      </c>
      <c r="AG26" s="38">
        <f t="shared" si="12"/>
        <v>0</v>
      </c>
      <c r="AH26" s="38">
        <f t="shared" si="13"/>
        <v>-33643.025947357819</v>
      </c>
      <c r="AI26" s="38" t="e">
        <f t="shared" si="14"/>
        <v>#REF!</v>
      </c>
      <c r="AK26" s="56"/>
      <c r="AL26" s="57"/>
    </row>
    <row r="27" spans="1:38" x14ac:dyDescent="0.35">
      <c r="A27" s="26" t="s">
        <v>12</v>
      </c>
      <c r="B27" s="27"/>
      <c r="C27" s="28">
        <v>2036</v>
      </c>
      <c r="D27" s="29" t="s">
        <v>42</v>
      </c>
      <c r="E27" s="30">
        <v>613</v>
      </c>
      <c r="F27" s="31">
        <v>2869364.247560259</v>
      </c>
      <c r="G27" s="31">
        <v>79133.659400000004</v>
      </c>
      <c r="H27" s="31">
        <f t="shared" si="2"/>
        <v>2948497.9069602592</v>
      </c>
      <c r="I27" s="31">
        <f t="shared" si="3"/>
        <v>4809.9476459384323</v>
      </c>
      <c r="J27" s="31">
        <v>0</v>
      </c>
      <c r="K27" s="31">
        <v>0</v>
      </c>
      <c r="L27" s="31"/>
      <c r="M27" s="31"/>
      <c r="N27" s="32"/>
      <c r="O27" s="30">
        <v>602</v>
      </c>
      <c r="P27" s="33"/>
      <c r="Q27" s="31">
        <v>2973402.8350633015</v>
      </c>
      <c r="R27" s="31">
        <f t="shared" si="4"/>
        <v>4939.2073672147862</v>
      </c>
      <c r="S27" s="31">
        <v>0</v>
      </c>
      <c r="T27" s="31">
        <v>0</v>
      </c>
      <c r="U27" s="31"/>
      <c r="V27" s="34"/>
      <c r="W27" s="34">
        <f t="shared" si="5"/>
        <v>24904.928103042301</v>
      </c>
      <c r="X27" s="35">
        <f t="shared" si="6"/>
        <v>8.4466494089250332E-3</v>
      </c>
      <c r="Y27" s="36">
        <f t="shared" si="7"/>
        <v>-11</v>
      </c>
      <c r="Z27" s="36">
        <f t="shared" si="8"/>
        <v>129.25972127635396</v>
      </c>
      <c r="AA27" s="35">
        <f t="shared" si="9"/>
        <v>2.6873415428025016E-2</v>
      </c>
      <c r="AB27" s="37">
        <v>2.6080047169013243E-2</v>
      </c>
      <c r="AD27" s="38">
        <f t="shared" si="10"/>
        <v>104038.58750304254</v>
      </c>
      <c r="AE27" s="38">
        <f t="shared" si="11"/>
        <v>0</v>
      </c>
      <c r="AF27" s="38" t="e">
        <f>#REF!-#REF!</f>
        <v>#REF!</v>
      </c>
      <c r="AG27" s="38">
        <f t="shared" si="12"/>
        <v>0</v>
      </c>
      <c r="AH27" s="38">
        <f t="shared" si="13"/>
        <v>0</v>
      </c>
      <c r="AI27" s="38" t="e">
        <f t="shared" si="14"/>
        <v>#REF!</v>
      </c>
      <c r="AK27" s="56"/>
      <c r="AL27" s="57"/>
    </row>
    <row r="28" spans="1:38" x14ac:dyDescent="0.35">
      <c r="A28" s="26" t="s">
        <v>12</v>
      </c>
      <c r="B28" s="27" t="s">
        <v>43</v>
      </c>
      <c r="C28" s="28">
        <v>2087</v>
      </c>
      <c r="D28" s="39" t="s">
        <v>44</v>
      </c>
      <c r="E28" s="30">
        <v>290</v>
      </c>
      <c r="F28" s="31">
        <v>1636998.4521372558</v>
      </c>
      <c r="G28" s="31">
        <v>47627.619200000001</v>
      </c>
      <c r="H28" s="31">
        <f t="shared" si="2"/>
        <v>1684626.0713372559</v>
      </c>
      <c r="I28" s="31">
        <f t="shared" si="3"/>
        <v>5809.0554184043303</v>
      </c>
      <c r="J28" s="31">
        <v>73095.903274168493</v>
      </c>
      <c r="K28" s="31">
        <v>0</v>
      </c>
      <c r="L28" s="31"/>
      <c r="M28" s="31"/>
      <c r="N28" s="32"/>
      <c r="O28" s="30">
        <v>265</v>
      </c>
      <c r="P28" s="33"/>
      <c r="Q28" s="31">
        <v>1557548.0114813969</v>
      </c>
      <c r="R28" s="31">
        <f t="shared" si="4"/>
        <v>5877.5396659675353</v>
      </c>
      <c r="S28" s="61">
        <v>33547.580633610953</v>
      </c>
      <c r="T28" s="31">
        <v>0</v>
      </c>
      <c r="U28" s="31"/>
      <c r="V28" s="34"/>
      <c r="W28" s="34">
        <f t="shared" si="5"/>
        <v>-127078.05985585903</v>
      </c>
      <c r="X28" s="35">
        <f t="shared" si="6"/>
        <v>-7.5433986222820604E-2</v>
      </c>
      <c r="Y28" s="36">
        <f t="shared" si="7"/>
        <v>-25</v>
      </c>
      <c r="Z28" s="36">
        <f t="shared" si="8"/>
        <v>68.484247563204917</v>
      </c>
      <c r="AA28" s="35">
        <f t="shared" si="9"/>
        <v>1.1789222624083218E-2</v>
      </c>
      <c r="AB28" s="37">
        <v>4.6200329866474821E-3</v>
      </c>
      <c r="AD28" s="38">
        <f t="shared" si="10"/>
        <v>-79450.440655858954</v>
      </c>
      <c r="AE28" s="38">
        <f t="shared" si="11"/>
        <v>-39548.322640557541</v>
      </c>
      <c r="AF28" s="38" t="e">
        <f>#REF!-#REF!</f>
        <v>#REF!</v>
      </c>
      <c r="AG28" s="38">
        <f t="shared" si="12"/>
        <v>0</v>
      </c>
      <c r="AH28" s="38">
        <f t="shared" si="13"/>
        <v>0</v>
      </c>
      <c r="AI28" s="38" t="e">
        <f t="shared" si="14"/>
        <v>#REF!</v>
      </c>
      <c r="AK28" s="56"/>
      <c r="AL28" s="57"/>
    </row>
    <row r="29" spans="1:38" x14ac:dyDescent="0.35">
      <c r="A29" s="26" t="s">
        <v>12</v>
      </c>
      <c r="B29" s="27" t="s">
        <v>45</v>
      </c>
      <c r="C29" s="28">
        <v>2094</v>
      </c>
      <c r="D29" s="29" t="s">
        <v>46</v>
      </c>
      <c r="E29" s="30">
        <v>416</v>
      </c>
      <c r="F29" s="31">
        <v>2017571.7890728188</v>
      </c>
      <c r="G29" s="31">
        <v>61326.593800000002</v>
      </c>
      <c r="H29" s="31">
        <f t="shared" si="2"/>
        <v>2078898.3828728187</v>
      </c>
      <c r="I29" s="31">
        <f t="shared" si="3"/>
        <v>4997.3518819058145</v>
      </c>
      <c r="J29" s="31">
        <v>0</v>
      </c>
      <c r="K29" s="31">
        <v>0</v>
      </c>
      <c r="L29" s="31"/>
      <c r="M29" s="31"/>
      <c r="N29" s="32"/>
      <c r="O29" s="30">
        <v>413</v>
      </c>
      <c r="P29" s="33"/>
      <c r="Q29" s="31">
        <v>2120141.076560027</v>
      </c>
      <c r="R29" s="31">
        <f t="shared" si="4"/>
        <v>5133.5135025666514</v>
      </c>
      <c r="S29" s="31">
        <v>0</v>
      </c>
      <c r="T29" s="31">
        <v>0</v>
      </c>
      <c r="U29" s="31"/>
      <c r="V29" s="34"/>
      <c r="W29" s="34">
        <f t="shared" si="5"/>
        <v>41242.69368720823</v>
      </c>
      <c r="X29" s="35">
        <f t="shared" si="6"/>
        <v>1.9838725176271055E-2</v>
      </c>
      <c r="Y29" s="36">
        <f t="shared" si="7"/>
        <v>-3</v>
      </c>
      <c r="Z29" s="36">
        <f t="shared" si="8"/>
        <v>136.16162066083689</v>
      </c>
      <c r="AA29" s="35">
        <f t="shared" si="9"/>
        <v>2.7246754656970351E-2</v>
      </c>
      <c r="AB29" s="37">
        <v>2.6799435608026556E-2</v>
      </c>
      <c r="AD29" s="38">
        <f t="shared" si="10"/>
        <v>102569.28748720814</v>
      </c>
      <c r="AE29" s="38">
        <f t="shared" si="11"/>
        <v>0</v>
      </c>
      <c r="AF29" s="38" t="e">
        <f>#REF!-#REF!</f>
        <v>#REF!</v>
      </c>
      <c r="AG29" s="38">
        <f t="shared" si="12"/>
        <v>0</v>
      </c>
      <c r="AH29" s="38">
        <f t="shared" si="13"/>
        <v>0</v>
      </c>
      <c r="AI29" s="38" t="e">
        <f t="shared" si="14"/>
        <v>#REF!</v>
      </c>
      <c r="AK29" s="56"/>
      <c r="AL29" s="57"/>
    </row>
    <row r="30" spans="1:38" x14ac:dyDescent="0.35">
      <c r="A30" s="26" t="s">
        <v>12</v>
      </c>
      <c r="B30" s="27"/>
      <c r="C30" s="28">
        <v>2013</v>
      </c>
      <c r="D30" s="39" t="s">
        <v>47</v>
      </c>
      <c r="E30" s="30">
        <v>174</v>
      </c>
      <c r="F30" s="31">
        <v>944865.60166598298</v>
      </c>
      <c r="G30" s="31">
        <v>28637.581300000002</v>
      </c>
      <c r="H30" s="31">
        <f t="shared" si="2"/>
        <v>973503.18296598294</v>
      </c>
      <c r="I30" s="31">
        <f t="shared" si="3"/>
        <v>5594.8458791148441</v>
      </c>
      <c r="J30" s="31">
        <v>42230.720969764749</v>
      </c>
      <c r="K30" s="31">
        <v>0</v>
      </c>
      <c r="L30" s="31"/>
      <c r="M30" s="31"/>
      <c r="N30" s="32"/>
      <c r="O30" s="30">
        <v>182</v>
      </c>
      <c r="P30" s="33"/>
      <c r="Q30" s="31">
        <v>1016797.7283087932</v>
      </c>
      <c r="R30" s="31">
        <f t="shared" si="4"/>
        <v>5586.8007049933694</v>
      </c>
      <c r="S30" s="61">
        <v>22778.078640400665</v>
      </c>
      <c r="T30" s="31">
        <v>0</v>
      </c>
      <c r="U30" s="31"/>
      <c r="V30" s="34"/>
      <c r="W30" s="34">
        <f t="shared" si="5"/>
        <v>43294.545342810219</v>
      </c>
      <c r="X30" s="35">
        <f t="shared" si="6"/>
        <v>4.4472936607052649E-2</v>
      </c>
      <c r="Y30" s="36">
        <f t="shared" si="7"/>
        <v>8</v>
      </c>
      <c r="Z30" s="36">
        <f t="shared" si="8"/>
        <v>-8.0451741214747017</v>
      </c>
      <c r="AA30" s="35">
        <f t="shared" si="9"/>
        <v>-1.4379617053450477E-3</v>
      </c>
      <c r="AB30" s="37">
        <v>4.3424753231289248E-3</v>
      </c>
      <c r="AD30" s="38">
        <f t="shared" si="10"/>
        <v>71932.126642810181</v>
      </c>
      <c r="AE30" s="38">
        <f t="shared" si="11"/>
        <v>-19452.642329364084</v>
      </c>
      <c r="AF30" s="38" t="e">
        <f>#REF!-#REF!</f>
        <v>#REF!</v>
      </c>
      <c r="AG30" s="38">
        <f t="shared" si="12"/>
        <v>0</v>
      </c>
      <c r="AH30" s="38">
        <f t="shared" si="13"/>
        <v>0</v>
      </c>
      <c r="AI30" s="38" t="e">
        <f t="shared" si="14"/>
        <v>#REF!</v>
      </c>
      <c r="AK30" s="56"/>
      <c r="AL30" s="57"/>
    </row>
    <row r="31" spans="1:38" x14ac:dyDescent="0.35">
      <c r="A31" s="26" t="s">
        <v>12</v>
      </c>
      <c r="B31" s="27"/>
      <c r="C31" s="28">
        <v>3024</v>
      </c>
      <c r="D31" s="29" t="s">
        <v>48</v>
      </c>
      <c r="E31" s="30">
        <v>370</v>
      </c>
      <c r="F31" s="31">
        <v>1672694.9255022279</v>
      </c>
      <c r="G31" s="31">
        <v>50033.004000000001</v>
      </c>
      <c r="H31" s="31">
        <f t="shared" si="2"/>
        <v>1722727.9295022278</v>
      </c>
      <c r="I31" s="31">
        <f t="shared" si="3"/>
        <v>4656.0214310871024</v>
      </c>
      <c r="J31" s="31">
        <v>0</v>
      </c>
      <c r="K31" s="31">
        <v>0</v>
      </c>
      <c r="L31" s="31"/>
      <c r="M31" s="31"/>
      <c r="N31" s="32"/>
      <c r="O31" s="30">
        <v>372</v>
      </c>
      <c r="P31" s="33"/>
      <c r="Q31" s="31">
        <v>1775578.6347074141</v>
      </c>
      <c r="R31" s="31">
        <f t="shared" si="4"/>
        <v>4773.0608459876721</v>
      </c>
      <c r="S31" s="31">
        <v>0</v>
      </c>
      <c r="T31" s="31">
        <v>0</v>
      </c>
      <c r="U31" s="31"/>
      <c r="V31" s="34"/>
      <c r="W31" s="34">
        <f t="shared" si="5"/>
        <v>52850.70520518627</v>
      </c>
      <c r="X31" s="35">
        <f t="shared" si="6"/>
        <v>3.0678497921872827E-2</v>
      </c>
      <c r="Y31" s="36">
        <f t="shared" si="7"/>
        <v>2</v>
      </c>
      <c r="Z31" s="36">
        <f t="shared" si="8"/>
        <v>117.03941490056968</v>
      </c>
      <c r="AA31" s="35">
        <f t="shared" si="9"/>
        <v>2.5137215674980951E-2</v>
      </c>
      <c r="AB31" s="37">
        <v>2.5536746058603121E-2</v>
      </c>
      <c r="AD31" s="38">
        <f t="shared" si="10"/>
        <v>102883.70920518623</v>
      </c>
      <c r="AE31" s="38">
        <f t="shared" si="11"/>
        <v>0</v>
      </c>
      <c r="AF31" s="38" t="e">
        <f>#REF!-#REF!</f>
        <v>#REF!</v>
      </c>
      <c r="AG31" s="38">
        <f t="shared" si="12"/>
        <v>0</v>
      </c>
      <c r="AH31" s="38">
        <f t="shared" si="13"/>
        <v>0</v>
      </c>
      <c r="AI31" s="38" t="e">
        <f t="shared" si="14"/>
        <v>#REF!</v>
      </c>
      <c r="AK31" s="56"/>
      <c r="AL31" s="57"/>
    </row>
    <row r="32" spans="1:38" x14ac:dyDescent="0.35">
      <c r="A32" s="26" t="s">
        <v>12</v>
      </c>
      <c r="B32" s="27" t="s">
        <v>49</v>
      </c>
      <c r="C32" s="28">
        <v>2015</v>
      </c>
      <c r="D32" s="39" t="s">
        <v>50</v>
      </c>
      <c r="E32" s="30">
        <v>208</v>
      </c>
      <c r="F32" s="31">
        <v>1027514.677284942</v>
      </c>
      <c r="G32" s="31">
        <v>27260.361000000001</v>
      </c>
      <c r="H32" s="31">
        <f t="shared" si="2"/>
        <v>1054775.038284942</v>
      </c>
      <c r="I32" s="31">
        <f t="shared" si="3"/>
        <v>5071.0338379083751</v>
      </c>
      <c r="J32" s="31">
        <v>69136.350109989988</v>
      </c>
      <c r="K32" s="31">
        <v>0</v>
      </c>
      <c r="L32" s="31"/>
      <c r="M32" s="31"/>
      <c r="N32" s="32"/>
      <c r="O32" s="30">
        <v>206</v>
      </c>
      <c r="P32" s="33"/>
      <c r="Q32" s="31">
        <v>1050453.1539622406</v>
      </c>
      <c r="R32" s="31">
        <f t="shared" si="4"/>
        <v>5099.2871551565077</v>
      </c>
      <c r="S32" s="61">
        <v>48672.763144738157</v>
      </c>
      <c r="T32" s="31">
        <v>0</v>
      </c>
      <c r="U32" s="31"/>
      <c r="V32" s="34"/>
      <c r="W32" s="34">
        <f t="shared" si="5"/>
        <v>-4321.8843227014877</v>
      </c>
      <c r="X32" s="35">
        <f t="shared" si="6"/>
        <v>-4.0974465320385844E-3</v>
      </c>
      <c r="Y32" s="36">
        <f t="shared" si="7"/>
        <v>-2</v>
      </c>
      <c r="Z32" s="36">
        <f t="shared" si="8"/>
        <v>28.253317248132589</v>
      </c>
      <c r="AA32" s="35">
        <f t="shared" si="9"/>
        <v>5.5715102977476061E-3</v>
      </c>
      <c r="AB32" s="37">
        <v>4.3931383829414195E-3</v>
      </c>
      <c r="AD32" s="38">
        <f t="shared" si="10"/>
        <v>22938.476677298546</v>
      </c>
      <c r="AE32" s="38">
        <f t="shared" si="11"/>
        <v>-20463.58696525183</v>
      </c>
      <c r="AF32" s="38" t="e">
        <f>#REF!-#REF!</f>
        <v>#REF!</v>
      </c>
      <c r="AG32" s="38">
        <f t="shared" si="12"/>
        <v>0</v>
      </c>
      <c r="AH32" s="38">
        <f t="shared" si="13"/>
        <v>0</v>
      </c>
      <c r="AI32" s="38" t="e">
        <f t="shared" si="14"/>
        <v>#REF!</v>
      </c>
      <c r="AK32" s="56"/>
      <c r="AL32" s="57"/>
    </row>
    <row r="33" spans="1:38" x14ac:dyDescent="0.35">
      <c r="A33" s="26" t="s">
        <v>12</v>
      </c>
      <c r="B33" s="27"/>
      <c r="C33" s="28">
        <v>2186</v>
      </c>
      <c r="D33" s="29" t="s">
        <v>297</v>
      </c>
      <c r="E33" s="30">
        <v>426</v>
      </c>
      <c r="F33" s="31">
        <v>2055934.7267801207</v>
      </c>
      <c r="G33" s="31">
        <v>53595.573900000003</v>
      </c>
      <c r="H33" s="31">
        <f t="shared" si="2"/>
        <v>2109530.3006801209</v>
      </c>
      <c r="I33" s="31">
        <f t="shared" si="3"/>
        <v>4951.9490626293918</v>
      </c>
      <c r="J33" s="31">
        <v>0</v>
      </c>
      <c r="K33" s="31">
        <v>0</v>
      </c>
      <c r="L33" s="31"/>
      <c r="M33" s="31"/>
      <c r="N33" s="32"/>
      <c r="O33" s="30">
        <v>422</v>
      </c>
      <c r="P33" s="33"/>
      <c r="Q33" s="31">
        <v>2144698.3413036778</v>
      </c>
      <c r="R33" s="31">
        <f t="shared" si="4"/>
        <v>5082.2235575916538</v>
      </c>
      <c r="S33" s="31">
        <v>0</v>
      </c>
      <c r="T33" s="31">
        <v>0</v>
      </c>
      <c r="U33" s="31"/>
      <c r="V33" s="34"/>
      <c r="W33" s="34">
        <f t="shared" si="5"/>
        <v>35168.040623556823</v>
      </c>
      <c r="X33" s="35">
        <f t="shared" si="6"/>
        <v>1.6671028907344176E-2</v>
      </c>
      <c r="Y33" s="36">
        <f t="shared" si="7"/>
        <v>-4</v>
      </c>
      <c r="Z33" s="36">
        <f t="shared" si="8"/>
        <v>130.274494962262</v>
      </c>
      <c r="AA33" s="35">
        <f t="shared" si="9"/>
        <v>2.6307721124475547E-2</v>
      </c>
      <c r="AB33" s="37">
        <v>2.5732491527167278E-2</v>
      </c>
      <c r="AD33" s="38">
        <f t="shared" si="10"/>
        <v>88763.614523557015</v>
      </c>
      <c r="AE33" s="38">
        <f t="shared" si="11"/>
        <v>0</v>
      </c>
      <c r="AF33" s="38" t="e">
        <f>#REF!-#REF!</f>
        <v>#REF!</v>
      </c>
      <c r="AG33" s="38">
        <f t="shared" si="12"/>
        <v>0</v>
      </c>
      <c r="AH33" s="38">
        <f t="shared" si="13"/>
        <v>0</v>
      </c>
      <c r="AI33" s="38" t="e">
        <f t="shared" si="14"/>
        <v>#REF!</v>
      </c>
      <c r="AK33" s="56"/>
      <c r="AL33" s="57"/>
    </row>
    <row r="34" spans="1:38" x14ac:dyDescent="0.35">
      <c r="A34" s="26" t="s">
        <v>12</v>
      </c>
      <c r="B34" s="27" t="s">
        <v>51</v>
      </c>
      <c r="C34" s="28">
        <v>2110</v>
      </c>
      <c r="D34" s="39" t="s">
        <v>52</v>
      </c>
      <c r="E34" s="30">
        <v>415</v>
      </c>
      <c r="F34" s="31">
        <v>1769975</v>
      </c>
      <c r="G34" s="31">
        <v>49382.9</v>
      </c>
      <c r="H34" s="31">
        <f t="shared" si="2"/>
        <v>1819357.9</v>
      </c>
      <c r="I34" s="31">
        <f t="shared" si="3"/>
        <v>4383.9949397590362</v>
      </c>
      <c r="J34" s="31">
        <v>0</v>
      </c>
      <c r="K34" s="31">
        <v>106188.25623004333</v>
      </c>
      <c r="L34" s="31"/>
      <c r="M34" s="31"/>
      <c r="N34" s="32"/>
      <c r="O34" s="30">
        <v>414</v>
      </c>
      <c r="P34" s="33"/>
      <c r="Q34" s="31">
        <v>1823718.6976853011</v>
      </c>
      <c r="R34" s="31">
        <f t="shared" si="4"/>
        <v>4405.1176272591811</v>
      </c>
      <c r="S34" s="31">
        <v>48.697685300838202</v>
      </c>
      <c r="T34" s="61">
        <v>71578.299208545301</v>
      </c>
      <c r="U34" s="31"/>
      <c r="V34" s="34"/>
      <c r="W34" s="34">
        <f t="shared" si="5"/>
        <v>4360.7976853011642</v>
      </c>
      <c r="X34" s="35">
        <f t="shared" si="6"/>
        <v>2.3968883116955997E-3</v>
      </c>
      <c r="Y34" s="36">
        <f t="shared" si="7"/>
        <v>-1</v>
      </c>
      <c r="Z34" s="36">
        <f t="shared" si="8"/>
        <v>21.122687500144821</v>
      </c>
      <c r="AA34" s="35">
        <f t="shared" si="9"/>
        <v>4.8181368341875253E-3</v>
      </c>
      <c r="AB34" s="37">
        <v>4.7913057678203863E-3</v>
      </c>
      <c r="AD34" s="38">
        <f t="shared" si="10"/>
        <v>53743.697685301071</v>
      </c>
      <c r="AE34" s="38">
        <f t="shared" si="11"/>
        <v>48.697685300838202</v>
      </c>
      <c r="AF34" s="38" t="e">
        <f>#REF!-#REF!</f>
        <v>#REF!</v>
      </c>
      <c r="AG34" s="38">
        <f t="shared" si="12"/>
        <v>0</v>
      </c>
      <c r="AH34" s="38">
        <f t="shared" si="13"/>
        <v>-34609.957021498034</v>
      </c>
      <c r="AI34" s="38" t="e">
        <f t="shared" si="14"/>
        <v>#REF!</v>
      </c>
      <c r="AK34" s="56"/>
      <c r="AL34" s="57"/>
    </row>
    <row r="35" spans="1:38" x14ac:dyDescent="0.35">
      <c r="A35" s="26" t="s">
        <v>12</v>
      </c>
      <c r="B35" s="27" t="s">
        <v>53</v>
      </c>
      <c r="C35" s="28">
        <v>2111</v>
      </c>
      <c r="D35" s="39" t="s">
        <v>54</v>
      </c>
      <c r="E35" s="30">
        <v>424</v>
      </c>
      <c r="F35" s="31">
        <v>1808360</v>
      </c>
      <c r="G35" s="31">
        <v>49575.930899999999</v>
      </c>
      <c r="H35" s="31">
        <f t="shared" si="2"/>
        <v>1857935.9309</v>
      </c>
      <c r="I35" s="31">
        <f t="shared" si="3"/>
        <v>4381.9243653301892</v>
      </c>
      <c r="J35" s="31">
        <v>0</v>
      </c>
      <c r="K35" s="31">
        <v>135968.30954393404</v>
      </c>
      <c r="L35" s="31"/>
      <c r="M35" s="31"/>
      <c r="N35" s="32"/>
      <c r="O35" s="30">
        <v>425</v>
      </c>
      <c r="P35" s="33"/>
      <c r="Q35" s="31">
        <v>1872125</v>
      </c>
      <c r="R35" s="31">
        <f t="shared" si="4"/>
        <v>4405</v>
      </c>
      <c r="S35" s="31">
        <v>0</v>
      </c>
      <c r="T35" s="61">
        <v>104131.60170526797</v>
      </c>
      <c r="U35" s="31"/>
      <c r="V35" s="34"/>
      <c r="W35" s="34">
        <f t="shared" si="5"/>
        <v>14189.069099999964</v>
      </c>
      <c r="X35" s="35">
        <f t="shared" si="6"/>
        <v>7.6370066717674767E-3</v>
      </c>
      <c r="Y35" s="36">
        <f t="shared" si="7"/>
        <v>1</v>
      </c>
      <c r="Z35" s="36">
        <f t="shared" si="8"/>
        <v>23.075634669810825</v>
      </c>
      <c r="AA35" s="35">
        <f t="shared" si="9"/>
        <v>5.266096067833903E-3</v>
      </c>
      <c r="AB35" s="37">
        <v>5.266096067833903E-3</v>
      </c>
      <c r="AD35" s="38">
        <f t="shared" si="10"/>
        <v>63765</v>
      </c>
      <c r="AE35" s="38">
        <f t="shared" si="11"/>
        <v>0</v>
      </c>
      <c r="AF35" s="38" t="e">
        <f>#REF!-#REF!</f>
        <v>#REF!</v>
      </c>
      <c r="AG35" s="38">
        <f t="shared" si="12"/>
        <v>0</v>
      </c>
      <c r="AH35" s="38">
        <f t="shared" si="13"/>
        <v>-31836.707838666072</v>
      </c>
      <c r="AI35" s="38" t="e">
        <f t="shared" si="14"/>
        <v>#REF!</v>
      </c>
      <c r="AK35" s="56"/>
      <c r="AL35" s="57"/>
    </row>
    <row r="36" spans="1:38" x14ac:dyDescent="0.35">
      <c r="A36" s="26" t="s">
        <v>12</v>
      </c>
      <c r="B36" s="27" t="s">
        <v>55</v>
      </c>
      <c r="C36" s="28">
        <v>2024</v>
      </c>
      <c r="D36" s="29" t="s">
        <v>56</v>
      </c>
      <c r="E36" s="30">
        <v>613</v>
      </c>
      <c r="F36" s="31">
        <v>2908177.6731428113</v>
      </c>
      <c r="G36" s="31">
        <v>80936.114400000006</v>
      </c>
      <c r="H36" s="31">
        <f t="shared" si="2"/>
        <v>2989113.7875428111</v>
      </c>
      <c r="I36" s="31">
        <f t="shared" si="3"/>
        <v>4876.2051999067062</v>
      </c>
      <c r="J36" s="31">
        <v>0</v>
      </c>
      <c r="K36" s="31">
        <v>0</v>
      </c>
      <c r="L36" s="31"/>
      <c r="M36" s="31"/>
      <c r="N36" s="32"/>
      <c r="O36" s="30">
        <v>607</v>
      </c>
      <c r="P36" s="33"/>
      <c r="Q36" s="31">
        <v>3037657.4364698841</v>
      </c>
      <c r="R36" s="31">
        <f t="shared" si="4"/>
        <v>5004.3779842996446</v>
      </c>
      <c r="S36" s="31">
        <v>0</v>
      </c>
      <c r="T36" s="31">
        <v>0</v>
      </c>
      <c r="U36" s="31"/>
      <c r="V36" s="34"/>
      <c r="W36" s="34">
        <f t="shared" si="5"/>
        <v>48543.648927072994</v>
      </c>
      <c r="X36" s="35">
        <f t="shared" si="6"/>
        <v>1.624014754118086E-2</v>
      </c>
      <c r="Y36" s="36">
        <f t="shared" si="7"/>
        <v>-6</v>
      </c>
      <c r="Z36" s="36">
        <f t="shared" si="8"/>
        <v>128.17278439293841</v>
      </c>
      <c r="AA36" s="35">
        <f t="shared" si="9"/>
        <v>2.6285354930385418E-2</v>
      </c>
      <c r="AB36" s="37">
        <v>2.5862004931752614E-2</v>
      </c>
      <c r="AD36" s="38">
        <f t="shared" si="10"/>
        <v>129479.76332707284</v>
      </c>
      <c r="AE36" s="38">
        <f t="shared" si="11"/>
        <v>0</v>
      </c>
      <c r="AF36" s="38" t="e">
        <f>#REF!-#REF!</f>
        <v>#REF!</v>
      </c>
      <c r="AG36" s="38">
        <f t="shared" si="12"/>
        <v>0</v>
      </c>
      <c r="AH36" s="38">
        <f t="shared" si="13"/>
        <v>0</v>
      </c>
      <c r="AI36" s="38" t="e">
        <f t="shared" si="14"/>
        <v>#REF!</v>
      </c>
      <c r="AK36" s="56"/>
      <c r="AL36" s="57"/>
    </row>
    <row r="37" spans="1:38" x14ac:dyDescent="0.35">
      <c r="A37" s="26" t="s">
        <v>12</v>
      </c>
      <c r="B37" s="27" t="s">
        <v>57</v>
      </c>
      <c r="C37" s="28">
        <v>2112</v>
      </c>
      <c r="D37" s="39" t="s">
        <v>298</v>
      </c>
      <c r="E37" s="30">
        <v>318</v>
      </c>
      <c r="F37" s="31">
        <v>1356270</v>
      </c>
      <c r="G37" s="31">
        <v>37932.068200000002</v>
      </c>
      <c r="H37" s="31">
        <f t="shared" si="2"/>
        <v>1394202.0682000001</v>
      </c>
      <c r="I37" s="31">
        <f t="shared" si="3"/>
        <v>4384.2832333333336</v>
      </c>
      <c r="J37" s="31">
        <v>0</v>
      </c>
      <c r="K37" s="31">
        <v>80653.397120044334</v>
      </c>
      <c r="L37" s="31"/>
      <c r="M37" s="31"/>
      <c r="N37" s="32"/>
      <c r="O37" s="30">
        <v>317</v>
      </c>
      <c r="P37" s="33"/>
      <c r="Q37" s="31">
        <v>1396531.3645179148</v>
      </c>
      <c r="R37" s="31">
        <f t="shared" si="4"/>
        <v>4405.4617177221289</v>
      </c>
      <c r="S37" s="31">
        <v>146.36451791482978</v>
      </c>
      <c r="T37" s="61">
        <v>54413.338538781012</v>
      </c>
      <c r="U37" s="31"/>
      <c r="V37" s="34"/>
      <c r="W37" s="34">
        <f t="shared" si="5"/>
        <v>2329.2963179147337</v>
      </c>
      <c r="X37" s="35">
        <f t="shared" si="6"/>
        <v>1.670702096233434E-3</v>
      </c>
      <c r="Y37" s="36">
        <f t="shared" si="7"/>
        <v>-1</v>
      </c>
      <c r="Z37" s="36">
        <f t="shared" si="8"/>
        <v>21.178484388795368</v>
      </c>
      <c r="AA37" s="35">
        <f t="shared" si="9"/>
        <v>4.8305465823414995E-3</v>
      </c>
      <c r="AB37" s="37">
        <v>4.7252345626667136E-3</v>
      </c>
      <c r="AD37" s="38">
        <f t="shared" si="10"/>
        <v>40261.36451791483</v>
      </c>
      <c r="AE37" s="38">
        <f t="shared" si="11"/>
        <v>146.36451791482978</v>
      </c>
      <c r="AF37" s="38" t="e">
        <f>#REF!-#REF!</f>
        <v>#REF!</v>
      </c>
      <c r="AG37" s="38">
        <f t="shared" si="12"/>
        <v>0</v>
      </c>
      <c r="AH37" s="38">
        <f t="shared" si="13"/>
        <v>-26240.058581263322</v>
      </c>
      <c r="AI37" s="38" t="e">
        <f t="shared" si="14"/>
        <v>#REF!</v>
      </c>
      <c r="AK37" s="56"/>
      <c r="AL37" s="57"/>
    </row>
    <row r="38" spans="1:38" x14ac:dyDescent="0.35">
      <c r="A38" s="26" t="s">
        <v>12</v>
      </c>
      <c r="B38" s="27"/>
      <c r="C38" s="28">
        <v>2167</v>
      </c>
      <c r="D38" s="39" t="s">
        <v>299</v>
      </c>
      <c r="E38" s="30">
        <v>189</v>
      </c>
      <c r="F38" s="31">
        <v>895689.62771309714</v>
      </c>
      <c r="G38" s="31">
        <v>26522.242900000001</v>
      </c>
      <c r="H38" s="31">
        <f t="shared" ref="H38:H69" si="15">F38+G38</f>
        <v>922211.8706130971</v>
      </c>
      <c r="I38" s="31">
        <f t="shared" ref="I38:I69" si="16">H38/E38</f>
        <v>4879.4278868417832</v>
      </c>
      <c r="J38" s="31">
        <v>23329.349019134068</v>
      </c>
      <c r="K38" s="31">
        <v>0</v>
      </c>
      <c r="L38" s="31"/>
      <c r="M38" s="31"/>
      <c r="N38" s="32"/>
      <c r="O38" s="30">
        <v>185</v>
      </c>
      <c r="P38" s="33"/>
      <c r="Q38" s="31">
        <v>909290.50273706368</v>
      </c>
      <c r="R38" s="31">
        <f t="shared" ref="R38:R69" si="17">Q38/O38</f>
        <v>4915.083798578723</v>
      </c>
      <c r="S38" s="61">
        <v>4486.3855687583564</v>
      </c>
      <c r="T38" s="31">
        <v>0</v>
      </c>
      <c r="U38" s="31"/>
      <c r="V38" s="34"/>
      <c r="W38" s="34">
        <f t="shared" ref="W38:W69" si="18">Q38-H38</f>
        <v>-12921.367876033415</v>
      </c>
      <c r="X38" s="35">
        <f t="shared" ref="X38:X69" si="19">Q38/H38-1</f>
        <v>-1.4011279064802262E-2</v>
      </c>
      <c r="Y38" s="36">
        <f t="shared" ref="Y38:Y69" si="20">O38-E38</f>
        <v>-4</v>
      </c>
      <c r="Z38" s="36">
        <f t="shared" ref="Z38:Z69" si="21">R38-I38</f>
        <v>35.655911736939743</v>
      </c>
      <c r="AA38" s="35">
        <f t="shared" ref="AA38:AA69" si="22">R38/I38-1</f>
        <v>7.3073959824454526E-3</v>
      </c>
      <c r="AB38" s="37">
        <v>4.3059052550074028E-3</v>
      </c>
      <c r="AD38" s="38">
        <f t="shared" ref="AD38:AD69" si="23">Q38-F38</f>
        <v>13600.875023966539</v>
      </c>
      <c r="AE38" s="38">
        <f t="shared" ref="AE38:AE69" si="24">S38-J38</f>
        <v>-18842.963450375712</v>
      </c>
      <c r="AF38" s="38" t="e">
        <f>#REF!-#REF!</f>
        <v>#REF!</v>
      </c>
      <c r="AG38" s="38">
        <f t="shared" ref="AG38:AG69" si="25">U38-L38</f>
        <v>0</v>
      </c>
      <c r="AH38" s="38">
        <f t="shared" ref="AH38:AH69" si="26">T38-K38</f>
        <v>0</v>
      </c>
      <c r="AI38" s="38" t="e">
        <f t="shared" si="14"/>
        <v>#REF!</v>
      </c>
      <c r="AK38" s="56"/>
      <c r="AL38" s="57"/>
    </row>
    <row r="39" spans="1:38" x14ac:dyDescent="0.35">
      <c r="A39" s="26" t="s">
        <v>12</v>
      </c>
      <c r="B39" s="27"/>
      <c r="C39" s="28">
        <v>2025</v>
      </c>
      <c r="D39" s="29" t="s">
        <v>58</v>
      </c>
      <c r="E39" s="30">
        <v>384</v>
      </c>
      <c r="F39" s="31">
        <v>1901435.1985997001</v>
      </c>
      <c r="G39" s="31">
        <v>52277.441599999998</v>
      </c>
      <c r="H39" s="31">
        <f t="shared" si="15"/>
        <v>1953712.6401997001</v>
      </c>
      <c r="I39" s="31">
        <f t="shared" si="16"/>
        <v>5087.7933338533858</v>
      </c>
      <c r="J39" s="31">
        <v>0</v>
      </c>
      <c r="K39" s="31">
        <v>0</v>
      </c>
      <c r="L39" s="31"/>
      <c r="M39" s="31"/>
      <c r="N39" s="32"/>
      <c r="O39" s="30">
        <v>366</v>
      </c>
      <c r="P39" s="33"/>
      <c r="Q39" s="31">
        <v>1917705.8536018103</v>
      </c>
      <c r="R39" s="31">
        <f t="shared" si="17"/>
        <v>5239.6334797863665</v>
      </c>
      <c r="S39" s="31">
        <v>0</v>
      </c>
      <c r="T39" s="31">
        <v>0</v>
      </c>
      <c r="U39" s="31"/>
      <c r="V39" s="34"/>
      <c r="W39" s="34">
        <f t="shared" si="18"/>
        <v>-36006.786597889848</v>
      </c>
      <c r="X39" s="35">
        <f t="shared" si="19"/>
        <v>-1.8429929692326374E-2</v>
      </c>
      <c r="Y39" s="36">
        <f t="shared" si="20"/>
        <v>-18</v>
      </c>
      <c r="Z39" s="36">
        <f t="shared" si="21"/>
        <v>151.8401459329807</v>
      </c>
      <c r="AA39" s="35">
        <f t="shared" si="22"/>
        <v>2.9844008191657556E-2</v>
      </c>
      <c r="AB39" s="37">
        <v>2.6621380129177918E-2</v>
      </c>
      <c r="AD39" s="38">
        <f t="shared" si="23"/>
        <v>16270.655002110172</v>
      </c>
      <c r="AE39" s="38">
        <f t="shared" si="24"/>
        <v>0</v>
      </c>
      <c r="AF39" s="38" t="e">
        <f>#REF!-#REF!</f>
        <v>#REF!</v>
      </c>
      <c r="AG39" s="38">
        <f t="shared" si="25"/>
        <v>0</v>
      </c>
      <c r="AH39" s="38">
        <f t="shared" si="26"/>
        <v>0</v>
      </c>
      <c r="AI39" s="38" t="e">
        <f t="shared" si="14"/>
        <v>#REF!</v>
      </c>
      <c r="AK39" s="56"/>
      <c r="AL39" s="57"/>
    </row>
    <row r="40" spans="1:38" x14ac:dyDescent="0.35">
      <c r="A40" s="26" t="s">
        <v>12</v>
      </c>
      <c r="B40" s="27"/>
      <c r="C40" s="28">
        <v>2018</v>
      </c>
      <c r="D40" s="39" t="s">
        <v>59</v>
      </c>
      <c r="E40" s="30">
        <v>419</v>
      </c>
      <c r="F40" s="31">
        <v>2089628.7723592157</v>
      </c>
      <c r="G40" s="31">
        <v>52916.465300000003</v>
      </c>
      <c r="H40" s="31">
        <f t="shared" si="15"/>
        <v>2142545.2376592155</v>
      </c>
      <c r="I40" s="31">
        <f t="shared" si="16"/>
        <v>5113.4731209050487</v>
      </c>
      <c r="J40" s="31">
        <v>200197.18002837221</v>
      </c>
      <c r="K40" s="31">
        <v>0</v>
      </c>
      <c r="L40" s="31"/>
      <c r="M40" s="31"/>
      <c r="N40" s="32"/>
      <c r="O40" s="30">
        <v>419</v>
      </c>
      <c r="P40" s="33"/>
      <c r="Q40" s="31">
        <v>2152617.8614884997</v>
      </c>
      <c r="R40" s="31">
        <f t="shared" si="17"/>
        <v>5137.5127959152733</v>
      </c>
      <c r="S40" s="61">
        <v>159880.5406729856</v>
      </c>
      <c r="T40" s="31">
        <v>0</v>
      </c>
      <c r="U40" s="31"/>
      <c r="V40" s="34"/>
      <c r="W40" s="34">
        <f t="shared" si="18"/>
        <v>10072.623829284217</v>
      </c>
      <c r="X40" s="35">
        <f t="shared" si="19"/>
        <v>4.7012420798586696E-3</v>
      </c>
      <c r="Y40" s="36">
        <f t="shared" si="20"/>
        <v>0</v>
      </c>
      <c r="Z40" s="36">
        <f t="shared" si="21"/>
        <v>24.039675010224528</v>
      </c>
      <c r="AA40" s="35">
        <f t="shared" si="22"/>
        <v>4.7012420798586696E-3</v>
      </c>
      <c r="AB40" s="37">
        <v>4.7012420798586696E-3</v>
      </c>
      <c r="AD40" s="38">
        <f t="shared" si="23"/>
        <v>62989.089129284024</v>
      </c>
      <c r="AE40" s="38">
        <f t="shared" si="24"/>
        <v>-40316.639355386607</v>
      </c>
      <c r="AF40" s="38" t="e">
        <f>#REF!-#REF!</f>
        <v>#REF!</v>
      </c>
      <c r="AG40" s="38">
        <f t="shared" si="25"/>
        <v>0</v>
      </c>
      <c r="AH40" s="38">
        <f t="shared" si="26"/>
        <v>0</v>
      </c>
      <c r="AI40" s="38" t="e">
        <f t="shared" si="14"/>
        <v>#REF!</v>
      </c>
      <c r="AK40" s="56"/>
      <c r="AL40" s="57"/>
    </row>
    <row r="41" spans="1:38" x14ac:dyDescent="0.35">
      <c r="A41" s="26" t="s">
        <v>12</v>
      </c>
      <c r="B41" s="27"/>
      <c r="C41" s="28">
        <v>2008</v>
      </c>
      <c r="D41" s="39" t="s">
        <v>60</v>
      </c>
      <c r="E41" s="30">
        <v>413</v>
      </c>
      <c r="F41" s="31">
        <v>1841651.7492476075</v>
      </c>
      <c r="G41" s="31">
        <v>49018.841800000002</v>
      </c>
      <c r="H41" s="31">
        <f t="shared" si="15"/>
        <v>1890670.5910476076</v>
      </c>
      <c r="I41" s="31">
        <f t="shared" si="16"/>
        <v>4577.8948935777426</v>
      </c>
      <c r="J41" s="31">
        <v>80206.749247607542</v>
      </c>
      <c r="K41" s="31">
        <v>35226.115829337054</v>
      </c>
      <c r="L41" s="31"/>
      <c r="M41" s="31"/>
      <c r="N41" s="32"/>
      <c r="O41" s="30">
        <v>413</v>
      </c>
      <c r="P41" s="33"/>
      <c r="Q41" s="31">
        <v>1899483.841555</v>
      </c>
      <c r="R41" s="31">
        <f t="shared" si="17"/>
        <v>4599.2344831840192</v>
      </c>
      <c r="S41" s="61">
        <v>78876.857704309747</v>
      </c>
      <c r="T41" s="31">
        <v>0</v>
      </c>
      <c r="U41" s="31"/>
      <c r="V41" s="34"/>
      <c r="W41" s="34">
        <f t="shared" si="18"/>
        <v>8813.2505073924549</v>
      </c>
      <c r="X41" s="35">
        <f t="shared" si="19"/>
        <v>4.6614415801058406E-3</v>
      </c>
      <c r="Y41" s="36">
        <f t="shared" si="20"/>
        <v>0</v>
      </c>
      <c r="Z41" s="36">
        <f t="shared" si="21"/>
        <v>21.339589606276604</v>
      </c>
      <c r="AA41" s="35">
        <f t="shared" si="22"/>
        <v>4.6614415801056186E-3</v>
      </c>
      <c r="AB41" s="37">
        <v>4.6614415801056186E-3</v>
      </c>
      <c r="AD41" s="38">
        <f t="shared" si="23"/>
        <v>57832.092307392508</v>
      </c>
      <c r="AE41" s="38">
        <f t="shared" si="24"/>
        <v>-1329.8915432977956</v>
      </c>
      <c r="AF41" s="38" t="e">
        <f>#REF!-#REF!</f>
        <v>#REF!</v>
      </c>
      <c r="AG41" s="38">
        <f t="shared" si="25"/>
        <v>0</v>
      </c>
      <c r="AH41" s="38">
        <f t="shared" si="26"/>
        <v>-35226.115829337054</v>
      </c>
      <c r="AI41" s="38" t="e">
        <f t="shared" si="14"/>
        <v>#REF!</v>
      </c>
      <c r="AK41" s="56"/>
      <c r="AL41" s="57"/>
    </row>
    <row r="42" spans="1:38" x14ac:dyDescent="0.35">
      <c r="A42" s="26" t="s">
        <v>12</v>
      </c>
      <c r="B42" s="27"/>
      <c r="C42" s="28">
        <v>3028</v>
      </c>
      <c r="D42" s="29" t="s">
        <v>61</v>
      </c>
      <c r="E42" s="30">
        <v>204</v>
      </c>
      <c r="F42" s="31">
        <v>870883.60601600003</v>
      </c>
      <c r="G42" s="31">
        <v>24746.958900000001</v>
      </c>
      <c r="H42" s="31">
        <f t="shared" si="15"/>
        <v>895630.564916</v>
      </c>
      <c r="I42" s="31">
        <f t="shared" si="16"/>
        <v>4390.3459064509807</v>
      </c>
      <c r="J42" s="31">
        <v>823.60601600003429</v>
      </c>
      <c r="K42" s="31">
        <v>13993.286261241385</v>
      </c>
      <c r="L42" s="31"/>
      <c r="M42" s="31"/>
      <c r="N42" s="32"/>
      <c r="O42" s="30">
        <v>205</v>
      </c>
      <c r="P42" s="33"/>
      <c r="Q42" s="31">
        <v>906017.21989106538</v>
      </c>
      <c r="R42" s="31">
        <f t="shared" si="17"/>
        <v>4419.5961945905628</v>
      </c>
      <c r="S42" s="31">
        <v>0</v>
      </c>
      <c r="T42" s="31">
        <v>0</v>
      </c>
      <c r="U42" s="31"/>
      <c r="V42" s="34"/>
      <c r="W42" s="34">
        <f t="shared" si="18"/>
        <v>10386.654975065379</v>
      </c>
      <c r="X42" s="35">
        <f t="shared" si="19"/>
        <v>1.159703049665306E-2</v>
      </c>
      <c r="Y42" s="36">
        <f t="shared" si="20"/>
        <v>1</v>
      </c>
      <c r="Z42" s="36">
        <f t="shared" si="21"/>
        <v>29.250288139582153</v>
      </c>
      <c r="AA42" s="35">
        <f t="shared" si="22"/>
        <v>6.6624108356936329E-3</v>
      </c>
      <c r="AB42" s="37">
        <v>7.3596739381549536E-3</v>
      </c>
      <c r="AD42" s="38">
        <f t="shared" si="23"/>
        <v>35133.613875065348</v>
      </c>
      <c r="AE42" s="38">
        <f t="shared" si="24"/>
        <v>-823.60601600003429</v>
      </c>
      <c r="AF42" s="38" t="e">
        <f>#REF!-#REF!</f>
        <v>#REF!</v>
      </c>
      <c r="AG42" s="38">
        <f t="shared" si="25"/>
        <v>0</v>
      </c>
      <c r="AH42" s="38">
        <f t="shared" si="26"/>
        <v>-13993.286261241385</v>
      </c>
      <c r="AI42" s="38" t="e">
        <f t="shared" si="14"/>
        <v>#REF!</v>
      </c>
      <c r="AK42" s="56"/>
      <c r="AL42" s="57"/>
    </row>
    <row r="43" spans="1:38" x14ac:dyDescent="0.35">
      <c r="A43" s="26" t="s">
        <v>12</v>
      </c>
      <c r="B43" s="27" t="s">
        <v>62</v>
      </c>
      <c r="C43" s="28">
        <v>2147</v>
      </c>
      <c r="D43" s="29" t="s">
        <v>63</v>
      </c>
      <c r="E43" s="30">
        <v>211</v>
      </c>
      <c r="F43" s="31">
        <v>903484.65673006035</v>
      </c>
      <c r="G43" s="31">
        <v>26106.176299999999</v>
      </c>
      <c r="H43" s="31">
        <f t="shared" si="15"/>
        <v>929590.8330300604</v>
      </c>
      <c r="I43" s="31">
        <f t="shared" si="16"/>
        <v>4405.6437584363048</v>
      </c>
      <c r="J43" s="31">
        <v>3569.6567300603492</v>
      </c>
      <c r="K43" s="31">
        <v>8055.2539189278759</v>
      </c>
      <c r="L43" s="31"/>
      <c r="M43" s="31"/>
      <c r="N43" s="32"/>
      <c r="O43" s="30">
        <v>206</v>
      </c>
      <c r="P43" s="33"/>
      <c r="Q43" s="31">
        <v>921067.44418076624</v>
      </c>
      <c r="R43" s="31">
        <f t="shared" si="17"/>
        <v>4471.2011853435251</v>
      </c>
      <c r="S43" s="31">
        <v>0</v>
      </c>
      <c r="T43" s="31">
        <v>0</v>
      </c>
      <c r="U43" s="31"/>
      <c r="V43" s="34"/>
      <c r="W43" s="34">
        <f t="shared" si="18"/>
        <v>-8523.3888492941624</v>
      </c>
      <c r="X43" s="35">
        <f t="shared" si="19"/>
        <v>-9.1689682669434669E-3</v>
      </c>
      <c r="Y43" s="36">
        <f t="shared" si="20"/>
        <v>-5</v>
      </c>
      <c r="Z43" s="36">
        <f t="shared" si="21"/>
        <v>65.557426907220361</v>
      </c>
      <c r="AA43" s="35">
        <f t="shared" si="22"/>
        <v>1.4880328619781169E-2</v>
      </c>
      <c r="AB43" s="37">
        <v>1.1537682486170375E-2</v>
      </c>
      <c r="AD43" s="38">
        <f t="shared" si="23"/>
        <v>17582.787450705888</v>
      </c>
      <c r="AE43" s="38">
        <f t="shared" si="24"/>
        <v>-3569.6567300603492</v>
      </c>
      <c r="AF43" s="38" t="e">
        <f>#REF!-#REF!</f>
        <v>#REF!</v>
      </c>
      <c r="AG43" s="38">
        <f t="shared" si="25"/>
        <v>0</v>
      </c>
      <c r="AH43" s="38">
        <f t="shared" si="26"/>
        <v>-8055.2539189278759</v>
      </c>
      <c r="AI43" s="38" t="e">
        <f t="shared" si="14"/>
        <v>#REF!</v>
      </c>
      <c r="AK43" s="56"/>
      <c r="AL43" s="57"/>
    </row>
    <row r="44" spans="1:38" x14ac:dyDescent="0.35">
      <c r="A44" s="26" t="s">
        <v>12</v>
      </c>
      <c r="B44" s="27" t="s">
        <v>64</v>
      </c>
      <c r="C44" s="28">
        <v>2120</v>
      </c>
      <c r="D44" s="29" t="s">
        <v>300</v>
      </c>
      <c r="E44" s="30">
        <v>388</v>
      </c>
      <c r="F44" s="31">
        <v>1850342.5488464013</v>
      </c>
      <c r="G44" s="31">
        <v>51609.256200000003</v>
      </c>
      <c r="H44" s="31">
        <f t="shared" si="15"/>
        <v>1901951.8050464012</v>
      </c>
      <c r="I44" s="31">
        <f t="shared" si="16"/>
        <v>4901.9376418721677</v>
      </c>
      <c r="J44" s="31">
        <v>6903.785179940518</v>
      </c>
      <c r="K44" s="31">
        <v>0</v>
      </c>
      <c r="L44" s="31"/>
      <c r="M44" s="31"/>
      <c r="N44" s="32"/>
      <c r="O44" s="30">
        <v>380</v>
      </c>
      <c r="P44" s="33"/>
      <c r="Q44" s="31">
        <v>1907128.3551031738</v>
      </c>
      <c r="R44" s="31">
        <f t="shared" si="17"/>
        <v>5018.7588292188784</v>
      </c>
      <c r="S44" s="31">
        <v>0</v>
      </c>
      <c r="T44" s="31">
        <v>0</v>
      </c>
      <c r="U44" s="31"/>
      <c r="V44" s="34"/>
      <c r="W44" s="34">
        <f t="shared" si="18"/>
        <v>5176.5500567725394</v>
      </c>
      <c r="X44" s="35">
        <f t="shared" si="19"/>
        <v>2.7217041162861388E-3</v>
      </c>
      <c r="Y44" s="36">
        <f t="shared" si="20"/>
        <v>-8</v>
      </c>
      <c r="Z44" s="36">
        <f t="shared" si="21"/>
        <v>116.82118734671076</v>
      </c>
      <c r="AA44" s="35">
        <f t="shared" si="22"/>
        <v>2.3831634729260642E-2</v>
      </c>
      <c r="AB44" s="37">
        <v>2.2414580946493956E-2</v>
      </c>
      <c r="AD44" s="38">
        <f t="shared" si="23"/>
        <v>56785.806256772485</v>
      </c>
      <c r="AE44" s="38">
        <f t="shared" si="24"/>
        <v>-6903.785179940518</v>
      </c>
      <c r="AF44" s="38" t="e">
        <f>#REF!-#REF!</f>
        <v>#REF!</v>
      </c>
      <c r="AG44" s="38">
        <f t="shared" si="25"/>
        <v>0</v>
      </c>
      <c r="AH44" s="38">
        <f t="shared" si="26"/>
        <v>0</v>
      </c>
      <c r="AI44" s="38" t="e">
        <f t="shared" si="14"/>
        <v>#REF!</v>
      </c>
      <c r="AK44" s="56"/>
      <c r="AL44" s="57"/>
    </row>
    <row r="45" spans="1:38" x14ac:dyDescent="0.35">
      <c r="A45" s="26" t="s">
        <v>12</v>
      </c>
      <c r="B45" s="27" t="s">
        <v>65</v>
      </c>
      <c r="C45" s="28">
        <v>2113</v>
      </c>
      <c r="D45" s="39" t="s">
        <v>66</v>
      </c>
      <c r="E45" s="30">
        <v>523</v>
      </c>
      <c r="F45" s="31">
        <v>2230595</v>
      </c>
      <c r="G45" s="31">
        <v>56375.018600000003</v>
      </c>
      <c r="H45" s="31">
        <f t="shared" si="15"/>
        <v>2286970.0186000001</v>
      </c>
      <c r="I45" s="31">
        <f t="shared" si="16"/>
        <v>4372.791622562142</v>
      </c>
      <c r="J45" s="31">
        <v>0</v>
      </c>
      <c r="K45" s="31">
        <v>276679.44080951647</v>
      </c>
      <c r="L45" s="31"/>
      <c r="M45" s="31"/>
      <c r="N45" s="32"/>
      <c r="O45" s="30">
        <v>517</v>
      </c>
      <c r="P45" s="33"/>
      <c r="Q45" s="31">
        <v>2277385</v>
      </c>
      <c r="R45" s="31">
        <f t="shared" si="17"/>
        <v>4405</v>
      </c>
      <c r="S45" s="31">
        <v>0</v>
      </c>
      <c r="T45" s="61">
        <v>240440.76452908889</v>
      </c>
      <c r="U45" s="31"/>
      <c r="V45" s="34"/>
      <c r="W45" s="34">
        <f t="shared" si="18"/>
        <v>-9585.0186000000685</v>
      </c>
      <c r="X45" s="35">
        <f t="shared" si="19"/>
        <v>-4.1911430941572458E-3</v>
      </c>
      <c r="Y45" s="36">
        <f t="shared" si="20"/>
        <v>-6</v>
      </c>
      <c r="Z45" s="36">
        <f t="shared" si="21"/>
        <v>32.208377437857962</v>
      </c>
      <c r="AA45" s="35">
        <f t="shared" si="22"/>
        <v>7.3656328080380362E-3</v>
      </c>
      <c r="AB45" s="37">
        <v>7.3656328080380362E-3</v>
      </c>
      <c r="AD45" s="38">
        <f t="shared" si="23"/>
        <v>46790</v>
      </c>
      <c r="AE45" s="38">
        <f t="shared" si="24"/>
        <v>0</v>
      </c>
      <c r="AF45" s="38" t="e">
        <f>#REF!-#REF!</f>
        <v>#REF!</v>
      </c>
      <c r="AG45" s="38">
        <f t="shared" si="25"/>
        <v>0</v>
      </c>
      <c r="AH45" s="38">
        <f t="shared" si="26"/>
        <v>-36238.676280427579</v>
      </c>
      <c r="AI45" s="38" t="e">
        <f t="shared" si="14"/>
        <v>#REF!</v>
      </c>
      <c r="AK45" s="56"/>
      <c r="AL45" s="57"/>
    </row>
    <row r="46" spans="1:38" x14ac:dyDescent="0.35">
      <c r="A46" s="26" t="s">
        <v>12</v>
      </c>
      <c r="B46" s="27" t="s">
        <v>67</v>
      </c>
      <c r="C46" s="28">
        <v>2103</v>
      </c>
      <c r="D46" s="29" t="s">
        <v>68</v>
      </c>
      <c r="E46" s="30">
        <v>213</v>
      </c>
      <c r="F46" s="31">
        <v>1151378.3496719399</v>
      </c>
      <c r="G46" s="31">
        <v>32931.268199999999</v>
      </c>
      <c r="H46" s="31">
        <f t="shared" si="15"/>
        <v>1184309.6178719399</v>
      </c>
      <c r="I46" s="31">
        <f t="shared" si="16"/>
        <v>5560.1390510419715</v>
      </c>
      <c r="J46" s="31">
        <v>4187.726420917199</v>
      </c>
      <c r="K46" s="31">
        <v>0</v>
      </c>
      <c r="L46" s="31"/>
      <c r="M46" s="31"/>
      <c r="N46" s="32"/>
      <c r="O46" s="30">
        <v>215</v>
      </c>
      <c r="P46" s="33"/>
      <c r="Q46" s="31">
        <v>1221419.5048493794</v>
      </c>
      <c r="R46" s="31">
        <f t="shared" si="17"/>
        <v>5681.0209527878114</v>
      </c>
      <c r="S46" s="31">
        <v>0</v>
      </c>
      <c r="T46" s="31">
        <v>0</v>
      </c>
      <c r="U46" s="31"/>
      <c r="V46" s="34"/>
      <c r="W46" s="34">
        <f t="shared" si="18"/>
        <v>37109.886977439513</v>
      </c>
      <c r="X46" s="35">
        <f t="shared" si="19"/>
        <v>3.1334615895564077E-2</v>
      </c>
      <c r="Y46" s="36">
        <f t="shared" si="20"/>
        <v>2</v>
      </c>
      <c r="Z46" s="36">
        <f t="shared" si="21"/>
        <v>120.88190174583997</v>
      </c>
      <c r="AA46" s="35">
        <f t="shared" si="22"/>
        <v>2.1740805515140238E-2</v>
      </c>
      <c r="AB46" s="37">
        <v>2.2746360285678557E-2</v>
      </c>
      <c r="AD46" s="38">
        <f t="shared" si="23"/>
        <v>70041.155177439563</v>
      </c>
      <c r="AE46" s="38">
        <f t="shared" si="24"/>
        <v>-4187.726420917199</v>
      </c>
      <c r="AF46" s="38" t="e">
        <f>#REF!-#REF!</f>
        <v>#REF!</v>
      </c>
      <c r="AG46" s="38">
        <f t="shared" si="25"/>
        <v>0</v>
      </c>
      <c r="AH46" s="38">
        <f t="shared" si="26"/>
        <v>0</v>
      </c>
      <c r="AI46" s="38" t="e">
        <f t="shared" si="14"/>
        <v>#REF!</v>
      </c>
      <c r="AK46" s="56"/>
      <c r="AL46" s="57"/>
    </row>
    <row r="47" spans="1:38" x14ac:dyDescent="0.35">
      <c r="A47" s="26" t="s">
        <v>12</v>
      </c>
      <c r="B47" s="27" t="s">
        <v>69</v>
      </c>
      <c r="C47" s="28">
        <v>2084</v>
      </c>
      <c r="D47" s="29" t="s">
        <v>70</v>
      </c>
      <c r="E47" s="30">
        <v>389</v>
      </c>
      <c r="F47" s="31">
        <v>1975430.366324309</v>
      </c>
      <c r="G47" s="31">
        <v>60623.413999999997</v>
      </c>
      <c r="H47" s="31">
        <f t="shared" si="15"/>
        <v>2036053.7803243091</v>
      </c>
      <c r="I47" s="31">
        <f t="shared" si="16"/>
        <v>5234.0714147154476</v>
      </c>
      <c r="J47" s="31">
        <v>0</v>
      </c>
      <c r="K47" s="31">
        <v>0</v>
      </c>
      <c r="L47" s="31"/>
      <c r="M47" s="31"/>
      <c r="N47" s="32"/>
      <c r="O47" s="30">
        <v>367</v>
      </c>
      <c r="P47" s="33"/>
      <c r="Q47" s="31">
        <v>1980293.6876038711</v>
      </c>
      <c r="R47" s="31">
        <f t="shared" si="17"/>
        <v>5395.8956065500579</v>
      </c>
      <c r="S47" s="31">
        <v>0</v>
      </c>
      <c r="T47" s="31">
        <v>0</v>
      </c>
      <c r="U47" s="31"/>
      <c r="V47" s="34"/>
      <c r="W47" s="34">
        <f t="shared" si="18"/>
        <v>-55760.092720438028</v>
      </c>
      <c r="X47" s="35">
        <f t="shared" si="19"/>
        <v>-2.7386355537011631E-2</v>
      </c>
      <c r="Y47" s="36">
        <f t="shared" si="20"/>
        <v>-22</v>
      </c>
      <c r="Z47" s="36">
        <f t="shared" si="21"/>
        <v>161.82419183461025</v>
      </c>
      <c r="AA47" s="35">
        <f t="shared" si="22"/>
        <v>3.0917459662404667E-2</v>
      </c>
      <c r="AB47" s="37">
        <v>2.7148280144026149E-2</v>
      </c>
      <c r="AD47" s="38">
        <f t="shared" si="23"/>
        <v>4863.3212795620784</v>
      </c>
      <c r="AE47" s="38">
        <f t="shared" si="24"/>
        <v>0</v>
      </c>
      <c r="AF47" s="38" t="e">
        <f>#REF!-#REF!</f>
        <v>#REF!</v>
      </c>
      <c r="AG47" s="38">
        <f t="shared" si="25"/>
        <v>0</v>
      </c>
      <c r="AH47" s="38">
        <f t="shared" si="26"/>
        <v>0</v>
      </c>
      <c r="AI47" s="38" t="e">
        <f t="shared" si="14"/>
        <v>#REF!</v>
      </c>
      <c r="AK47" s="56"/>
      <c r="AL47" s="57"/>
    </row>
    <row r="48" spans="1:38" x14ac:dyDescent="0.35">
      <c r="A48" s="26" t="s">
        <v>12</v>
      </c>
      <c r="B48" s="27"/>
      <c r="C48" s="28">
        <v>2183</v>
      </c>
      <c r="D48" s="29" t="s">
        <v>71</v>
      </c>
      <c r="E48" s="30">
        <v>418</v>
      </c>
      <c r="F48" s="31">
        <v>2005113.5758291872</v>
      </c>
      <c r="G48" s="31">
        <v>52572.590100000001</v>
      </c>
      <c r="H48" s="31">
        <f t="shared" si="15"/>
        <v>2057686.1659291871</v>
      </c>
      <c r="I48" s="31">
        <f t="shared" si="16"/>
        <v>4922.6941768640836</v>
      </c>
      <c r="J48" s="31">
        <v>0</v>
      </c>
      <c r="K48" s="31">
        <v>0</v>
      </c>
      <c r="L48" s="31"/>
      <c r="M48" s="31"/>
      <c r="N48" s="32"/>
      <c r="O48" s="30">
        <v>411</v>
      </c>
      <c r="P48" s="33"/>
      <c r="Q48" s="31">
        <v>2077863.7214624383</v>
      </c>
      <c r="R48" s="31">
        <f t="shared" si="17"/>
        <v>5055.6294926093387</v>
      </c>
      <c r="S48" s="31">
        <v>0</v>
      </c>
      <c r="T48" s="31">
        <v>0</v>
      </c>
      <c r="U48" s="31"/>
      <c r="V48" s="34"/>
      <c r="W48" s="34">
        <f t="shared" si="18"/>
        <v>20177.555533251259</v>
      </c>
      <c r="X48" s="35">
        <f t="shared" si="19"/>
        <v>9.8059441071955966E-3</v>
      </c>
      <c r="Y48" s="36">
        <f t="shared" si="20"/>
        <v>-7</v>
      </c>
      <c r="Z48" s="36">
        <f t="shared" si="21"/>
        <v>132.93531574525514</v>
      </c>
      <c r="AA48" s="35">
        <f t="shared" si="22"/>
        <v>2.7004585491016586E-2</v>
      </c>
      <c r="AB48" s="37">
        <v>2.5944949913120796E-2</v>
      </c>
      <c r="AD48" s="38">
        <f t="shared" si="23"/>
        <v>72750.145633251173</v>
      </c>
      <c r="AE48" s="38">
        <f t="shared" si="24"/>
        <v>0</v>
      </c>
      <c r="AF48" s="38" t="e">
        <f>#REF!-#REF!</f>
        <v>#REF!</v>
      </c>
      <c r="AG48" s="38">
        <f t="shared" si="25"/>
        <v>0</v>
      </c>
      <c r="AH48" s="38">
        <f t="shared" si="26"/>
        <v>0</v>
      </c>
      <c r="AI48" s="38" t="e">
        <f t="shared" si="14"/>
        <v>#REF!</v>
      </c>
      <c r="AK48" s="56"/>
      <c r="AL48" s="57"/>
    </row>
    <row r="49" spans="1:38" x14ac:dyDescent="0.35">
      <c r="A49" s="26" t="s">
        <v>12</v>
      </c>
      <c r="B49" s="27" t="s">
        <v>72</v>
      </c>
      <c r="C49" s="28">
        <v>2065</v>
      </c>
      <c r="D49" s="29" t="s">
        <v>301</v>
      </c>
      <c r="E49" s="30">
        <v>319</v>
      </c>
      <c r="F49" s="31">
        <v>1714440.7512978495</v>
      </c>
      <c r="G49" s="31">
        <v>50271.042099999999</v>
      </c>
      <c r="H49" s="31">
        <f t="shared" si="15"/>
        <v>1764711.7933978494</v>
      </c>
      <c r="I49" s="31">
        <f t="shared" si="16"/>
        <v>5532.0118915293087</v>
      </c>
      <c r="J49" s="31">
        <v>0</v>
      </c>
      <c r="K49" s="31">
        <v>0</v>
      </c>
      <c r="L49" s="31"/>
      <c r="M49" s="31"/>
      <c r="N49" s="32"/>
      <c r="O49" s="30">
        <v>309</v>
      </c>
      <c r="P49" s="33"/>
      <c r="Q49" s="31">
        <v>1758539.7637395295</v>
      </c>
      <c r="R49" s="31">
        <f t="shared" si="17"/>
        <v>5691.0671965680567</v>
      </c>
      <c r="S49" s="31">
        <v>0</v>
      </c>
      <c r="T49" s="31">
        <v>0</v>
      </c>
      <c r="U49" s="31"/>
      <c r="V49" s="34"/>
      <c r="W49" s="34">
        <f t="shared" si="18"/>
        <v>-6172.0296583198942</v>
      </c>
      <c r="X49" s="35">
        <f t="shared" si="19"/>
        <v>-3.4974717579441261E-3</v>
      </c>
      <c r="Y49" s="36">
        <f t="shared" si="20"/>
        <v>-10</v>
      </c>
      <c r="Z49" s="36">
        <f t="shared" si="21"/>
        <v>159.05530503874797</v>
      </c>
      <c r="AA49" s="35">
        <f t="shared" si="22"/>
        <v>2.8751801000698407E-2</v>
      </c>
      <c r="AB49" s="37">
        <v>2.6404076222029893E-2</v>
      </c>
      <c r="AD49" s="38">
        <f t="shared" si="23"/>
        <v>44099.012441680068</v>
      </c>
      <c r="AE49" s="38">
        <f t="shared" si="24"/>
        <v>0</v>
      </c>
      <c r="AF49" s="38" t="e">
        <f>#REF!-#REF!</f>
        <v>#REF!</v>
      </c>
      <c r="AG49" s="38">
        <f t="shared" si="25"/>
        <v>0</v>
      </c>
      <c r="AH49" s="38">
        <f t="shared" si="26"/>
        <v>0</v>
      </c>
      <c r="AI49" s="38" t="e">
        <f t="shared" si="14"/>
        <v>#REF!</v>
      </c>
      <c r="AK49" s="56"/>
      <c r="AL49" s="57"/>
    </row>
    <row r="50" spans="1:38" x14ac:dyDescent="0.35">
      <c r="A50" s="26" t="s">
        <v>12</v>
      </c>
      <c r="B50" s="27"/>
      <c r="C50" s="28">
        <v>2007</v>
      </c>
      <c r="D50" s="29" t="s">
        <v>73</v>
      </c>
      <c r="E50" s="30">
        <v>403</v>
      </c>
      <c r="F50" s="31">
        <v>1943336.9441567066</v>
      </c>
      <c r="G50" s="31">
        <v>52521.953500000003</v>
      </c>
      <c r="H50" s="31">
        <f t="shared" si="15"/>
        <v>1995858.8976567066</v>
      </c>
      <c r="I50" s="31">
        <f t="shared" si="16"/>
        <v>4952.5034681307852</v>
      </c>
      <c r="J50" s="31">
        <v>6512.2833217259031</v>
      </c>
      <c r="K50" s="31">
        <v>0</v>
      </c>
      <c r="L50" s="31"/>
      <c r="M50" s="31"/>
      <c r="N50" s="32"/>
      <c r="O50" s="30">
        <v>392</v>
      </c>
      <c r="P50" s="33"/>
      <c r="Q50" s="31">
        <v>1989344.0923548834</v>
      </c>
      <c r="R50" s="31">
        <f t="shared" si="17"/>
        <v>5074.857378456335</v>
      </c>
      <c r="S50" s="31">
        <v>0</v>
      </c>
      <c r="T50" s="31">
        <v>0</v>
      </c>
      <c r="U50" s="31"/>
      <c r="V50" s="34"/>
      <c r="W50" s="34">
        <f t="shared" si="18"/>
        <v>-6514.8053018231876</v>
      </c>
      <c r="X50" s="35">
        <f t="shared" si="19"/>
        <v>-3.2641612638408812E-3</v>
      </c>
      <c r="Y50" s="36">
        <f t="shared" si="20"/>
        <v>-11</v>
      </c>
      <c r="Z50" s="36">
        <f t="shared" si="21"/>
        <v>122.3539103255498</v>
      </c>
      <c r="AA50" s="35">
        <f t="shared" si="22"/>
        <v>2.4705466863959469E-2</v>
      </c>
      <c r="AB50" s="37">
        <v>2.2905534297499752E-2</v>
      </c>
      <c r="AD50" s="38">
        <f t="shared" si="23"/>
        <v>46007.148198176874</v>
      </c>
      <c r="AE50" s="38">
        <f t="shared" si="24"/>
        <v>-6512.2833217259031</v>
      </c>
      <c r="AF50" s="38" t="e">
        <f>#REF!-#REF!</f>
        <v>#REF!</v>
      </c>
      <c r="AG50" s="38">
        <f t="shared" si="25"/>
        <v>0</v>
      </c>
      <c r="AH50" s="38">
        <f t="shared" si="26"/>
        <v>0</v>
      </c>
      <c r="AI50" s="38" t="e">
        <f t="shared" si="14"/>
        <v>#REF!</v>
      </c>
      <c r="AK50" s="56"/>
      <c r="AL50" s="57"/>
    </row>
    <row r="51" spans="1:38" x14ac:dyDescent="0.35">
      <c r="A51" s="26" t="s">
        <v>12</v>
      </c>
      <c r="B51" s="27" t="s">
        <v>74</v>
      </c>
      <c r="C51" s="28">
        <v>5201</v>
      </c>
      <c r="D51" s="39" t="s">
        <v>75</v>
      </c>
      <c r="E51" s="30">
        <v>206</v>
      </c>
      <c r="F51" s="31">
        <v>891385.87234546163</v>
      </c>
      <c r="G51" s="31">
        <v>25621.098699999999</v>
      </c>
      <c r="H51" s="31">
        <f t="shared" si="15"/>
        <v>917006.9710454616</v>
      </c>
      <c r="I51" s="31">
        <f t="shared" si="16"/>
        <v>4451.490150706124</v>
      </c>
      <c r="J51" s="31">
        <v>12795.87234546151</v>
      </c>
      <c r="K51" s="31">
        <v>21281.136616358395</v>
      </c>
      <c r="L51" s="31"/>
      <c r="M51" s="31"/>
      <c r="N51" s="32"/>
      <c r="O51" s="30">
        <v>208</v>
      </c>
      <c r="P51" s="33"/>
      <c r="Q51" s="31">
        <v>928650.26678951457</v>
      </c>
      <c r="R51" s="31">
        <f t="shared" si="17"/>
        <v>4464.6647441803589</v>
      </c>
      <c r="S51" s="61">
        <v>12410.266789514688</v>
      </c>
      <c r="T51" s="61">
        <v>4059.4619288959366</v>
      </c>
      <c r="U51" s="31"/>
      <c r="V51" s="34"/>
      <c r="W51" s="34">
        <f t="shared" si="18"/>
        <v>11643.295744052972</v>
      </c>
      <c r="X51" s="35">
        <f t="shared" si="19"/>
        <v>1.2697063502994599E-2</v>
      </c>
      <c r="Y51" s="36">
        <f t="shared" si="20"/>
        <v>2</v>
      </c>
      <c r="Z51" s="36">
        <f t="shared" si="21"/>
        <v>13.174593474234825</v>
      </c>
      <c r="AA51" s="35">
        <f t="shared" si="22"/>
        <v>2.9595917385427661E-3</v>
      </c>
      <c r="AB51" s="37">
        <v>4.3019655619858099E-3</v>
      </c>
      <c r="AD51" s="38">
        <f t="shared" si="23"/>
        <v>37264.394444052945</v>
      </c>
      <c r="AE51" s="38">
        <f t="shared" si="24"/>
        <v>-385.60555594682228</v>
      </c>
      <c r="AF51" s="38" t="e">
        <f>#REF!-#REF!</f>
        <v>#REF!</v>
      </c>
      <c r="AG51" s="38">
        <f t="shared" si="25"/>
        <v>0</v>
      </c>
      <c r="AH51" s="38">
        <f t="shared" si="26"/>
        <v>-17221.674687462459</v>
      </c>
      <c r="AI51" s="38" t="e">
        <f t="shared" si="14"/>
        <v>#REF!</v>
      </c>
      <c r="AK51" s="56"/>
      <c r="AL51" s="57"/>
    </row>
    <row r="52" spans="1:38" x14ac:dyDescent="0.35">
      <c r="A52" s="26" t="s">
        <v>12</v>
      </c>
      <c r="B52" s="27" t="s">
        <v>76</v>
      </c>
      <c r="C52" s="28">
        <v>2027</v>
      </c>
      <c r="D52" s="29" t="s">
        <v>77</v>
      </c>
      <c r="E52" s="30">
        <v>380</v>
      </c>
      <c r="F52" s="31">
        <v>1776049.5309000022</v>
      </c>
      <c r="G52" s="31">
        <v>49557.928</v>
      </c>
      <c r="H52" s="31">
        <f t="shared" si="15"/>
        <v>1825607.4589000023</v>
      </c>
      <c r="I52" s="31">
        <f t="shared" si="16"/>
        <v>4804.2301550000057</v>
      </c>
      <c r="J52" s="31">
        <v>0</v>
      </c>
      <c r="K52" s="31">
        <v>0</v>
      </c>
      <c r="L52" s="31"/>
      <c r="M52" s="31"/>
      <c r="N52" s="32"/>
      <c r="O52" s="30">
        <v>368</v>
      </c>
      <c r="P52" s="33"/>
      <c r="Q52" s="31">
        <v>1816624.5228400123</v>
      </c>
      <c r="R52" s="31">
        <f t="shared" si="17"/>
        <v>4936.4796816304679</v>
      </c>
      <c r="S52" s="31">
        <v>0</v>
      </c>
      <c r="T52" s="31">
        <v>0</v>
      </c>
      <c r="U52" s="31"/>
      <c r="V52" s="34"/>
      <c r="W52" s="34">
        <f t="shared" si="18"/>
        <v>-8982.9360599899665</v>
      </c>
      <c r="X52" s="35">
        <f t="shared" si="19"/>
        <v>-4.9205189298484608E-3</v>
      </c>
      <c r="Y52" s="36">
        <f t="shared" si="20"/>
        <v>-12</v>
      </c>
      <c r="Z52" s="36">
        <f t="shared" si="21"/>
        <v>132.24952663046224</v>
      </c>
      <c r="AA52" s="35">
        <f t="shared" si="22"/>
        <v>2.7527725018091198E-2</v>
      </c>
      <c r="AB52" s="37">
        <v>2.5241044576925109E-2</v>
      </c>
      <c r="AD52" s="38">
        <f t="shared" si="23"/>
        <v>40574.991940010106</v>
      </c>
      <c r="AE52" s="38">
        <f t="shared" si="24"/>
        <v>0</v>
      </c>
      <c r="AF52" s="38" t="e">
        <f>#REF!-#REF!</f>
        <v>#REF!</v>
      </c>
      <c r="AG52" s="38">
        <f t="shared" si="25"/>
        <v>0</v>
      </c>
      <c r="AH52" s="38">
        <f t="shared" si="26"/>
        <v>0</v>
      </c>
      <c r="AI52" s="38" t="e">
        <f t="shared" si="14"/>
        <v>#REF!</v>
      </c>
      <c r="AK52" s="56"/>
      <c r="AL52" s="57"/>
    </row>
    <row r="53" spans="1:38" x14ac:dyDescent="0.35">
      <c r="A53" s="26" t="s">
        <v>12</v>
      </c>
      <c r="B53" s="27" t="s">
        <v>78</v>
      </c>
      <c r="C53" s="28">
        <v>2182</v>
      </c>
      <c r="D53" s="29" t="s">
        <v>79</v>
      </c>
      <c r="E53" s="30">
        <v>415</v>
      </c>
      <c r="F53" s="31">
        <v>2008568.9564656694</v>
      </c>
      <c r="G53" s="31">
        <v>55843.933599999997</v>
      </c>
      <c r="H53" s="31">
        <f t="shared" si="15"/>
        <v>2064412.8900656695</v>
      </c>
      <c r="I53" s="31">
        <f t="shared" si="16"/>
        <v>4974.4888917245053</v>
      </c>
      <c r="J53" s="31">
        <v>0</v>
      </c>
      <c r="K53" s="31">
        <v>0</v>
      </c>
      <c r="L53" s="31"/>
      <c r="M53" s="31"/>
      <c r="N53" s="32"/>
      <c r="O53" s="30">
        <v>409</v>
      </c>
      <c r="P53" s="33"/>
      <c r="Q53" s="31">
        <v>2088763.0877423703</v>
      </c>
      <c r="R53" s="31">
        <f t="shared" si="17"/>
        <v>5107.0002145290227</v>
      </c>
      <c r="S53" s="31">
        <v>0</v>
      </c>
      <c r="T53" s="31">
        <v>0</v>
      </c>
      <c r="U53" s="31"/>
      <c r="V53" s="34"/>
      <c r="W53" s="34">
        <f t="shared" si="18"/>
        <v>24350.197676700773</v>
      </c>
      <c r="X53" s="35">
        <f t="shared" si="19"/>
        <v>1.1795216835681632E-2</v>
      </c>
      <c r="Y53" s="36">
        <f t="shared" si="20"/>
        <v>-6</v>
      </c>
      <c r="Z53" s="36">
        <f t="shared" si="21"/>
        <v>132.51132280451748</v>
      </c>
      <c r="AA53" s="35">
        <f t="shared" si="22"/>
        <v>2.6638178451853012E-2</v>
      </c>
      <c r="AB53" s="37">
        <v>2.5728451981747558E-2</v>
      </c>
      <c r="AD53" s="38">
        <f t="shared" si="23"/>
        <v>80194.131276700879</v>
      </c>
      <c r="AE53" s="38">
        <f t="shared" si="24"/>
        <v>0</v>
      </c>
      <c r="AF53" s="38" t="e">
        <f>#REF!-#REF!</f>
        <v>#REF!</v>
      </c>
      <c r="AG53" s="38">
        <f t="shared" si="25"/>
        <v>0</v>
      </c>
      <c r="AH53" s="38">
        <f t="shared" si="26"/>
        <v>0</v>
      </c>
      <c r="AI53" s="38" t="e">
        <f t="shared" si="14"/>
        <v>#REF!</v>
      </c>
      <c r="AK53" s="56"/>
      <c r="AL53" s="57"/>
    </row>
    <row r="54" spans="1:38" x14ac:dyDescent="0.35">
      <c r="A54" s="26" t="s">
        <v>12</v>
      </c>
      <c r="B54" s="27" t="s">
        <v>80</v>
      </c>
      <c r="C54" s="28">
        <v>2157</v>
      </c>
      <c r="D54" s="39" t="s">
        <v>81</v>
      </c>
      <c r="E54" s="30">
        <v>170</v>
      </c>
      <c r="F54" s="31">
        <v>876804.80199595599</v>
      </c>
      <c r="G54" s="31">
        <v>26634.2608</v>
      </c>
      <c r="H54" s="31">
        <f t="shared" si="15"/>
        <v>903439.06279595604</v>
      </c>
      <c r="I54" s="31">
        <f t="shared" si="16"/>
        <v>5314.3474282115058</v>
      </c>
      <c r="J54" s="31">
        <v>24945.591919148457</v>
      </c>
      <c r="K54" s="31">
        <v>0</v>
      </c>
      <c r="L54" s="31"/>
      <c r="M54" s="31"/>
      <c r="N54" s="32"/>
      <c r="O54" s="30">
        <v>156</v>
      </c>
      <c r="P54" s="33"/>
      <c r="Q54" s="31">
        <v>843138.86477284716</v>
      </c>
      <c r="R54" s="31">
        <f t="shared" si="17"/>
        <v>5404.7363126464561</v>
      </c>
      <c r="S54" s="61">
        <v>5631.3279469910776</v>
      </c>
      <c r="T54" s="31">
        <v>0</v>
      </c>
      <c r="U54" s="31"/>
      <c r="V54" s="34"/>
      <c r="W54" s="34">
        <f t="shared" si="18"/>
        <v>-60300.198023108882</v>
      </c>
      <c r="X54" s="35">
        <f t="shared" si="19"/>
        <v>-6.6745174640215676E-2</v>
      </c>
      <c r="Y54" s="36">
        <f t="shared" si="20"/>
        <v>-14</v>
      </c>
      <c r="Z54" s="36">
        <f t="shared" si="21"/>
        <v>90.388884434950342</v>
      </c>
      <c r="AA54" s="35">
        <f t="shared" si="22"/>
        <v>1.7008463533098261E-2</v>
      </c>
      <c r="AB54" s="37">
        <v>4.2914824891957526E-3</v>
      </c>
      <c r="AD54" s="38">
        <f t="shared" si="23"/>
        <v>-33665.937223108835</v>
      </c>
      <c r="AE54" s="38">
        <f t="shared" si="24"/>
        <v>-19314.26397215738</v>
      </c>
      <c r="AF54" s="38" t="e">
        <f>#REF!-#REF!</f>
        <v>#REF!</v>
      </c>
      <c r="AG54" s="38">
        <f t="shared" si="25"/>
        <v>0</v>
      </c>
      <c r="AH54" s="38">
        <f t="shared" si="26"/>
        <v>0</v>
      </c>
      <c r="AI54" s="38" t="e">
        <f t="shared" si="14"/>
        <v>#REF!</v>
      </c>
      <c r="AK54" s="56"/>
      <c r="AL54" s="57"/>
    </row>
    <row r="55" spans="1:38" x14ac:dyDescent="0.35">
      <c r="A55" s="26" t="s">
        <v>12</v>
      </c>
      <c r="B55" s="27"/>
      <c r="C55" s="28">
        <v>2034</v>
      </c>
      <c r="D55" s="29" t="s">
        <v>302</v>
      </c>
      <c r="E55" s="30">
        <v>540</v>
      </c>
      <c r="F55" s="31">
        <v>2653925.1858482794</v>
      </c>
      <c r="G55" s="31">
        <v>71525.793000000005</v>
      </c>
      <c r="H55" s="31">
        <f t="shared" si="15"/>
        <v>2725450.9788482795</v>
      </c>
      <c r="I55" s="31">
        <f t="shared" si="16"/>
        <v>5047.1314423116282</v>
      </c>
      <c r="J55" s="31">
        <v>23035.956767707597</v>
      </c>
      <c r="K55" s="31">
        <v>0</v>
      </c>
      <c r="L55" s="31"/>
      <c r="M55" s="31"/>
      <c r="N55" s="32"/>
      <c r="O55" s="30">
        <v>512</v>
      </c>
      <c r="P55" s="33"/>
      <c r="Q55" s="31">
        <v>2637228.1668513087</v>
      </c>
      <c r="R55" s="31">
        <f t="shared" si="17"/>
        <v>5150.8362633814622</v>
      </c>
      <c r="S55" s="31">
        <v>0</v>
      </c>
      <c r="T55" s="31">
        <v>0</v>
      </c>
      <c r="U55" s="31"/>
      <c r="V55" s="34"/>
      <c r="W55" s="34">
        <f t="shared" si="18"/>
        <v>-88222.811996970791</v>
      </c>
      <c r="X55" s="35">
        <f t="shared" si="19"/>
        <v>-3.2369986722069699E-2</v>
      </c>
      <c r="Y55" s="36">
        <f t="shared" si="20"/>
        <v>-28</v>
      </c>
      <c r="Z55" s="36">
        <f t="shared" si="21"/>
        <v>103.704821069834</v>
      </c>
      <c r="AA55" s="35">
        <f t="shared" si="22"/>
        <v>2.0547279629067106E-2</v>
      </c>
      <c r="AB55" s="37">
        <v>1.7978486407570937E-2</v>
      </c>
      <c r="AD55" s="38">
        <f t="shared" si="23"/>
        <v>-16697.018996970728</v>
      </c>
      <c r="AE55" s="38">
        <f t="shared" si="24"/>
        <v>-23035.956767707597</v>
      </c>
      <c r="AF55" s="38" t="e">
        <f>#REF!-#REF!</f>
        <v>#REF!</v>
      </c>
      <c r="AG55" s="38">
        <f t="shared" si="25"/>
        <v>0</v>
      </c>
      <c r="AH55" s="38">
        <f t="shared" si="26"/>
        <v>0</v>
      </c>
      <c r="AI55" s="38" t="e">
        <f t="shared" si="14"/>
        <v>#REF!</v>
      </c>
      <c r="AK55" s="56"/>
      <c r="AL55" s="57"/>
    </row>
    <row r="56" spans="1:38" x14ac:dyDescent="0.35">
      <c r="A56" s="26" t="s">
        <v>12</v>
      </c>
      <c r="B56" s="27" t="s">
        <v>82</v>
      </c>
      <c r="C56" s="28">
        <v>2033</v>
      </c>
      <c r="D56" s="29" t="s">
        <v>83</v>
      </c>
      <c r="E56" s="30">
        <v>198</v>
      </c>
      <c r="F56" s="31">
        <v>956383.23220096086</v>
      </c>
      <c r="G56" s="31">
        <v>28500.559399999998</v>
      </c>
      <c r="H56" s="31">
        <f t="shared" si="15"/>
        <v>984883.79160096089</v>
      </c>
      <c r="I56" s="31">
        <f t="shared" si="16"/>
        <v>4974.1605636412169</v>
      </c>
      <c r="J56" s="31">
        <v>0</v>
      </c>
      <c r="K56" s="31">
        <v>0</v>
      </c>
      <c r="L56" s="31"/>
      <c r="M56" s="31"/>
      <c r="N56" s="32"/>
      <c r="O56" s="30">
        <v>201</v>
      </c>
      <c r="P56" s="33"/>
      <c r="Q56" s="31">
        <v>1023843.5151480131</v>
      </c>
      <c r="R56" s="31">
        <f t="shared" si="17"/>
        <v>5093.7488315821547</v>
      </c>
      <c r="S56" s="31">
        <v>0</v>
      </c>
      <c r="T56" s="31">
        <v>0</v>
      </c>
      <c r="U56" s="31"/>
      <c r="V56" s="34"/>
      <c r="W56" s="34">
        <f t="shared" si="18"/>
        <v>38959.723547052243</v>
      </c>
      <c r="X56" s="35">
        <f t="shared" si="19"/>
        <v>3.9557685768918827E-2</v>
      </c>
      <c r="Y56" s="36">
        <f t="shared" si="20"/>
        <v>3</v>
      </c>
      <c r="Z56" s="36">
        <f t="shared" si="21"/>
        <v>119.58826794093784</v>
      </c>
      <c r="AA56" s="35">
        <f t="shared" si="22"/>
        <v>2.4041899414158907E-2</v>
      </c>
      <c r="AB56" s="37">
        <v>2.598197950190495E-2</v>
      </c>
      <c r="AD56" s="38">
        <f t="shared" si="23"/>
        <v>67460.28294705227</v>
      </c>
      <c r="AE56" s="38">
        <f t="shared" si="24"/>
        <v>0</v>
      </c>
      <c r="AF56" s="38" t="e">
        <f>#REF!-#REF!</f>
        <v>#REF!</v>
      </c>
      <c r="AG56" s="38">
        <f t="shared" si="25"/>
        <v>0</v>
      </c>
      <c r="AH56" s="38">
        <f t="shared" si="26"/>
        <v>0</v>
      </c>
      <c r="AI56" s="38" t="e">
        <f t="shared" si="14"/>
        <v>#REF!</v>
      </c>
      <c r="AK56" s="56"/>
      <c r="AL56" s="57"/>
    </row>
    <row r="57" spans="1:38" x14ac:dyDescent="0.35">
      <c r="A57" s="26" t="s">
        <v>12</v>
      </c>
      <c r="B57" s="27" t="s">
        <v>84</v>
      </c>
      <c r="C57" s="28">
        <v>2093</v>
      </c>
      <c r="D57" s="29" t="s">
        <v>85</v>
      </c>
      <c r="E57" s="30">
        <v>395</v>
      </c>
      <c r="F57" s="31">
        <v>1783292.3821755752</v>
      </c>
      <c r="G57" s="31">
        <v>52132.2281</v>
      </c>
      <c r="H57" s="31">
        <f t="shared" si="15"/>
        <v>1835424.6102755752</v>
      </c>
      <c r="I57" s="31">
        <f t="shared" si="16"/>
        <v>4646.6445829761396</v>
      </c>
      <c r="J57" s="31">
        <v>0</v>
      </c>
      <c r="K57" s="31">
        <v>0</v>
      </c>
      <c r="L57" s="31"/>
      <c r="M57" s="31"/>
      <c r="N57" s="32"/>
      <c r="O57" s="30">
        <v>393</v>
      </c>
      <c r="P57" s="33"/>
      <c r="Q57" s="31">
        <v>1873663.8230161662</v>
      </c>
      <c r="R57" s="31">
        <f t="shared" si="17"/>
        <v>4767.5924249775226</v>
      </c>
      <c r="S57" s="31">
        <v>0</v>
      </c>
      <c r="T57" s="31">
        <v>0</v>
      </c>
      <c r="U57" s="31"/>
      <c r="V57" s="34"/>
      <c r="W57" s="34">
        <f t="shared" si="18"/>
        <v>38239.212740591029</v>
      </c>
      <c r="X57" s="35">
        <f t="shared" si="19"/>
        <v>2.0833987147447885E-2</v>
      </c>
      <c r="Y57" s="36">
        <f t="shared" si="20"/>
        <v>-2</v>
      </c>
      <c r="Z57" s="36">
        <f t="shared" si="21"/>
        <v>120.94784200138292</v>
      </c>
      <c r="AA57" s="35">
        <f t="shared" si="22"/>
        <v>2.6029071051506314E-2</v>
      </c>
      <c r="AB57" s="37">
        <v>2.5674110291280527E-2</v>
      </c>
      <c r="AD57" s="38">
        <f t="shared" si="23"/>
        <v>90371.440840590978</v>
      </c>
      <c r="AE57" s="38">
        <f t="shared" si="24"/>
        <v>0</v>
      </c>
      <c r="AF57" s="38" t="e">
        <f>#REF!-#REF!</f>
        <v>#REF!</v>
      </c>
      <c r="AG57" s="38">
        <f t="shared" si="25"/>
        <v>0</v>
      </c>
      <c r="AH57" s="38">
        <f t="shared" si="26"/>
        <v>0</v>
      </c>
      <c r="AI57" s="38" t="e">
        <f t="shared" si="14"/>
        <v>#REF!</v>
      </c>
      <c r="AK57" s="56"/>
      <c r="AL57" s="57"/>
    </row>
    <row r="58" spans="1:38" x14ac:dyDescent="0.35">
      <c r="A58" s="26" t="s">
        <v>12</v>
      </c>
      <c r="B58" s="27"/>
      <c r="C58" s="28">
        <v>2114</v>
      </c>
      <c r="D58" s="39" t="s">
        <v>86</v>
      </c>
      <c r="E58" s="30">
        <v>212</v>
      </c>
      <c r="F58" s="31">
        <v>904179.99999999988</v>
      </c>
      <c r="G58" s="31">
        <v>26033.1646</v>
      </c>
      <c r="H58" s="31">
        <f t="shared" si="15"/>
        <v>930213.1645999999</v>
      </c>
      <c r="I58" s="31">
        <f t="shared" si="16"/>
        <v>4387.7979462264148</v>
      </c>
      <c r="J58" s="31">
        <v>0</v>
      </c>
      <c r="K58" s="31">
        <v>31798.025912997</v>
      </c>
      <c r="L58" s="31"/>
      <c r="M58" s="31"/>
      <c r="N58" s="32"/>
      <c r="O58" s="30">
        <v>207</v>
      </c>
      <c r="P58" s="33"/>
      <c r="Q58" s="31">
        <v>915209.89104132552</v>
      </c>
      <c r="R58" s="31">
        <f t="shared" si="17"/>
        <v>4421.3038214556791</v>
      </c>
      <c r="S58" s="61">
        <v>3374.8910413255217</v>
      </c>
      <c r="T58" s="61">
        <v>10178.513917836148</v>
      </c>
      <c r="U58" s="31"/>
      <c r="V58" s="34"/>
      <c r="W58" s="34">
        <f t="shared" si="18"/>
        <v>-15003.27355867438</v>
      </c>
      <c r="X58" s="35">
        <f t="shared" si="19"/>
        <v>-1.6128855330837966E-2</v>
      </c>
      <c r="Y58" s="36">
        <f t="shared" si="20"/>
        <v>-5</v>
      </c>
      <c r="Z58" s="36">
        <f t="shared" si="21"/>
        <v>33.505875229264348</v>
      </c>
      <c r="AA58" s="35">
        <f t="shared" si="22"/>
        <v>7.6361481635862649E-3</v>
      </c>
      <c r="AB58" s="37">
        <v>4.3118755739441905E-3</v>
      </c>
      <c r="AD58" s="38">
        <f t="shared" si="23"/>
        <v>11029.891041325638</v>
      </c>
      <c r="AE58" s="38">
        <f t="shared" si="24"/>
        <v>3374.8910413255217</v>
      </c>
      <c r="AF58" s="38" t="e">
        <f>#REF!-#REF!</f>
        <v>#REF!</v>
      </c>
      <c r="AG58" s="38">
        <f t="shared" si="25"/>
        <v>0</v>
      </c>
      <c r="AH58" s="38">
        <f t="shared" si="26"/>
        <v>-21619.51199516085</v>
      </c>
      <c r="AI58" s="38" t="e">
        <f t="shared" si="14"/>
        <v>#REF!</v>
      </c>
      <c r="AK58" s="56"/>
      <c r="AL58" s="57"/>
    </row>
    <row r="59" spans="1:38" x14ac:dyDescent="0.35">
      <c r="A59" s="26" t="s">
        <v>12</v>
      </c>
      <c r="B59" s="27"/>
      <c r="C59" s="28">
        <v>2121</v>
      </c>
      <c r="D59" s="39" t="s">
        <v>87</v>
      </c>
      <c r="E59" s="30">
        <v>291</v>
      </c>
      <c r="F59" s="31">
        <v>1244347.18224</v>
      </c>
      <c r="G59" s="31">
        <v>35227.635499999997</v>
      </c>
      <c r="H59" s="31">
        <f t="shared" si="15"/>
        <v>1279574.8177400001</v>
      </c>
      <c r="I59" s="31">
        <f t="shared" si="16"/>
        <v>4397.1643221305849</v>
      </c>
      <c r="J59" s="31">
        <v>3232.1822399999946</v>
      </c>
      <c r="K59" s="31">
        <v>33115.594388421669</v>
      </c>
      <c r="L59" s="31"/>
      <c r="M59" s="31"/>
      <c r="N59" s="32"/>
      <c r="O59" s="30">
        <v>289</v>
      </c>
      <c r="P59" s="33"/>
      <c r="Q59" s="31">
        <v>1277378.5542724277</v>
      </c>
      <c r="R59" s="31">
        <f t="shared" si="17"/>
        <v>4419.9949974824485</v>
      </c>
      <c r="S59" s="61">
        <v>4333.5542724276893</v>
      </c>
      <c r="T59" s="61">
        <v>6920.0946204051361</v>
      </c>
      <c r="U59" s="31"/>
      <c r="V59" s="34"/>
      <c r="W59" s="34">
        <f t="shared" si="18"/>
        <v>-2196.2634675723966</v>
      </c>
      <c r="X59" s="35">
        <f t="shared" si="19"/>
        <v>-1.7164009772022704E-3</v>
      </c>
      <c r="Y59" s="36">
        <f t="shared" si="20"/>
        <v>-2</v>
      </c>
      <c r="Z59" s="36">
        <f t="shared" si="21"/>
        <v>22.830675351863647</v>
      </c>
      <c r="AA59" s="35">
        <f t="shared" si="22"/>
        <v>5.1921360402562566E-3</v>
      </c>
      <c r="AB59" s="37">
        <v>4.4997537999922343E-3</v>
      </c>
      <c r="AD59" s="38">
        <f t="shared" si="23"/>
        <v>33031.372032427695</v>
      </c>
      <c r="AE59" s="38">
        <f t="shared" si="24"/>
        <v>1101.3720324276946</v>
      </c>
      <c r="AF59" s="38" t="e">
        <f>#REF!-#REF!</f>
        <v>#REF!</v>
      </c>
      <c r="AG59" s="38">
        <f t="shared" si="25"/>
        <v>0</v>
      </c>
      <c r="AH59" s="38">
        <f t="shared" si="26"/>
        <v>-26195.499768016532</v>
      </c>
      <c r="AI59" s="38" t="e">
        <f t="shared" si="14"/>
        <v>#REF!</v>
      </c>
      <c r="AK59" s="56"/>
      <c r="AL59" s="57"/>
    </row>
    <row r="60" spans="1:38" x14ac:dyDescent="0.35">
      <c r="A60" s="26" t="s">
        <v>12</v>
      </c>
      <c r="B60" s="27" t="s">
        <v>88</v>
      </c>
      <c r="C60" s="28">
        <v>3308</v>
      </c>
      <c r="D60" s="39" t="s">
        <v>89</v>
      </c>
      <c r="E60" s="30">
        <v>415</v>
      </c>
      <c r="F60" s="31">
        <v>1894612.4339851616</v>
      </c>
      <c r="G60" s="31">
        <v>51848.294399999999</v>
      </c>
      <c r="H60" s="31">
        <f t="shared" si="15"/>
        <v>1946460.7283851616</v>
      </c>
      <c r="I60" s="31">
        <f t="shared" si="16"/>
        <v>4690.2668153859313</v>
      </c>
      <c r="J60" s="31">
        <v>124637.4339851616</v>
      </c>
      <c r="K60" s="31">
        <v>36883.966145971164</v>
      </c>
      <c r="L60" s="31"/>
      <c r="M60" s="31"/>
      <c r="N60" s="32"/>
      <c r="O60" s="30">
        <v>414</v>
      </c>
      <c r="P60" s="33"/>
      <c r="Q60" s="31">
        <v>1951149.2369922602</v>
      </c>
      <c r="R60" s="31">
        <f t="shared" si="17"/>
        <v>4712.920862300145</v>
      </c>
      <c r="S60" s="61">
        <v>125081.24705265579</v>
      </c>
      <c r="T60" s="31">
        <v>0</v>
      </c>
      <c r="U60" s="31"/>
      <c r="V60" s="34"/>
      <c r="W60" s="34">
        <f t="shared" si="18"/>
        <v>4688.5086070985999</v>
      </c>
      <c r="X60" s="35">
        <f t="shared" si="19"/>
        <v>2.4087352694694975E-3</v>
      </c>
      <c r="Y60" s="36">
        <f t="shared" si="20"/>
        <v>-1</v>
      </c>
      <c r="Z60" s="36">
        <f t="shared" si="21"/>
        <v>22.654046914213723</v>
      </c>
      <c r="AA60" s="35">
        <f t="shared" si="22"/>
        <v>4.8300124078015649E-3</v>
      </c>
      <c r="AB60" s="37">
        <v>4.671145492044726E-3</v>
      </c>
      <c r="AD60" s="38">
        <f t="shared" si="23"/>
        <v>56536.803007098613</v>
      </c>
      <c r="AE60" s="38">
        <f t="shared" si="24"/>
        <v>443.81306749419309</v>
      </c>
      <c r="AF60" s="38" t="e">
        <f>#REF!-#REF!</f>
        <v>#REF!</v>
      </c>
      <c r="AG60" s="38">
        <f t="shared" si="25"/>
        <v>0</v>
      </c>
      <c r="AH60" s="38">
        <f t="shared" si="26"/>
        <v>-36883.966145971164</v>
      </c>
      <c r="AI60" s="38" t="e">
        <f t="shared" si="14"/>
        <v>#REF!</v>
      </c>
      <c r="AK60" s="56"/>
      <c r="AL60" s="57"/>
    </row>
    <row r="61" spans="1:38" x14ac:dyDescent="0.35">
      <c r="A61" s="26" t="s">
        <v>12</v>
      </c>
      <c r="B61" s="27" t="s">
        <v>90</v>
      </c>
      <c r="C61" s="28">
        <v>2026</v>
      </c>
      <c r="D61" s="29" t="s">
        <v>91</v>
      </c>
      <c r="E61" s="30">
        <v>343</v>
      </c>
      <c r="F61" s="31">
        <v>1652985.6832876308</v>
      </c>
      <c r="G61" s="31">
        <v>51664.264999999999</v>
      </c>
      <c r="H61" s="31">
        <f t="shared" si="15"/>
        <v>1704649.9482876307</v>
      </c>
      <c r="I61" s="31">
        <f t="shared" si="16"/>
        <v>4969.8249221213719</v>
      </c>
      <c r="J61" s="31">
        <v>12758.359466994647</v>
      </c>
      <c r="K61" s="31">
        <v>0</v>
      </c>
      <c r="L61" s="31"/>
      <c r="M61" s="31"/>
      <c r="N61" s="32"/>
      <c r="O61" s="30">
        <v>339</v>
      </c>
      <c r="P61" s="33"/>
      <c r="Q61" s="31">
        <v>1717933.7116872531</v>
      </c>
      <c r="R61" s="31">
        <f t="shared" si="17"/>
        <v>5067.6510669240506</v>
      </c>
      <c r="S61" s="31">
        <v>0</v>
      </c>
      <c r="T61" s="31">
        <v>0</v>
      </c>
      <c r="U61" s="31"/>
      <c r="V61" s="34"/>
      <c r="W61" s="34">
        <f t="shared" si="18"/>
        <v>13283.763399622403</v>
      </c>
      <c r="X61" s="35">
        <f t="shared" si="19"/>
        <v>7.7926634808316297E-3</v>
      </c>
      <c r="Y61" s="36">
        <f t="shared" si="20"/>
        <v>-4</v>
      </c>
      <c r="Z61" s="36">
        <f t="shared" si="21"/>
        <v>97.826144802678755</v>
      </c>
      <c r="AA61" s="35">
        <f t="shared" si="22"/>
        <v>1.9684022341962315E-2</v>
      </c>
      <c r="AB61" s="37">
        <v>1.8797877865747825E-2</v>
      </c>
      <c r="AD61" s="38">
        <f t="shared" si="23"/>
        <v>64948.028399622301</v>
      </c>
      <c r="AE61" s="38">
        <f t="shared" si="24"/>
        <v>-12758.359466994647</v>
      </c>
      <c r="AF61" s="38" t="e">
        <f>#REF!-#REF!</f>
        <v>#REF!</v>
      </c>
      <c r="AG61" s="38">
        <f t="shared" si="25"/>
        <v>0</v>
      </c>
      <c r="AH61" s="38">
        <f t="shared" si="26"/>
        <v>0</v>
      </c>
      <c r="AI61" s="38" t="e">
        <f t="shared" si="14"/>
        <v>#REF!</v>
      </c>
      <c r="AK61" s="56"/>
      <c r="AL61" s="57"/>
    </row>
    <row r="62" spans="1:38" x14ac:dyDescent="0.35">
      <c r="A62" s="26" t="s">
        <v>12</v>
      </c>
      <c r="B62" s="27" t="s">
        <v>92</v>
      </c>
      <c r="C62" s="28">
        <v>5203</v>
      </c>
      <c r="D62" s="29" t="s">
        <v>93</v>
      </c>
      <c r="E62" s="30">
        <v>208</v>
      </c>
      <c r="F62" s="31">
        <v>953730.5949555079</v>
      </c>
      <c r="G62" s="31">
        <v>27685.429</v>
      </c>
      <c r="H62" s="31">
        <f t="shared" si="15"/>
        <v>981416.0239555079</v>
      </c>
      <c r="I62" s="31">
        <f t="shared" si="16"/>
        <v>4718.3462690168653</v>
      </c>
      <c r="J62" s="31">
        <v>0</v>
      </c>
      <c r="K62" s="31">
        <v>0</v>
      </c>
      <c r="L62" s="31"/>
      <c r="M62" s="31"/>
      <c r="N62" s="32"/>
      <c r="O62" s="30">
        <v>208</v>
      </c>
      <c r="P62" s="33"/>
      <c r="Q62" s="31">
        <v>1006687.3700548419</v>
      </c>
      <c r="R62" s="31">
        <f t="shared" si="17"/>
        <v>4839.8431252636628</v>
      </c>
      <c r="S62" s="31">
        <v>0</v>
      </c>
      <c r="T62" s="31">
        <v>0</v>
      </c>
      <c r="U62" s="31"/>
      <c r="V62" s="34"/>
      <c r="W62" s="34">
        <f t="shared" si="18"/>
        <v>25271.346099333954</v>
      </c>
      <c r="X62" s="35">
        <f t="shared" si="19"/>
        <v>2.5749881276117881E-2</v>
      </c>
      <c r="Y62" s="36">
        <f t="shared" si="20"/>
        <v>0</v>
      </c>
      <c r="Z62" s="36">
        <f t="shared" si="21"/>
        <v>121.49685624679751</v>
      </c>
      <c r="AA62" s="35">
        <f t="shared" si="22"/>
        <v>2.5749881276117659E-2</v>
      </c>
      <c r="AB62" s="37">
        <v>2.5749881276110553E-2</v>
      </c>
      <c r="AD62" s="38">
        <f t="shared" si="23"/>
        <v>52956.775099333958</v>
      </c>
      <c r="AE62" s="38">
        <f t="shared" si="24"/>
        <v>0</v>
      </c>
      <c r="AF62" s="38" t="e">
        <f>#REF!-#REF!</f>
        <v>#REF!</v>
      </c>
      <c r="AG62" s="38">
        <f t="shared" si="25"/>
        <v>0</v>
      </c>
      <c r="AH62" s="38">
        <f t="shared" si="26"/>
        <v>0</v>
      </c>
      <c r="AI62" s="38" t="e">
        <f t="shared" si="14"/>
        <v>#REF!</v>
      </c>
      <c r="AK62" s="56"/>
      <c r="AL62" s="57"/>
    </row>
    <row r="63" spans="1:38" x14ac:dyDescent="0.35">
      <c r="A63" s="26" t="s">
        <v>12</v>
      </c>
      <c r="B63" s="27"/>
      <c r="C63" s="28">
        <v>5204</v>
      </c>
      <c r="D63" s="29" t="s">
        <v>94</v>
      </c>
      <c r="E63" s="30">
        <v>423</v>
      </c>
      <c r="F63" s="31">
        <v>1943837.1506611183</v>
      </c>
      <c r="G63" s="31">
        <v>54154.663399999998</v>
      </c>
      <c r="H63" s="31">
        <f t="shared" si="15"/>
        <v>1997991.8140611183</v>
      </c>
      <c r="I63" s="31">
        <f t="shared" si="16"/>
        <v>4723.3849032177741</v>
      </c>
      <c r="J63" s="31">
        <v>0</v>
      </c>
      <c r="K63" s="31">
        <v>0</v>
      </c>
      <c r="L63" s="31"/>
      <c r="M63" s="31"/>
      <c r="N63" s="32"/>
      <c r="O63" s="30">
        <v>421</v>
      </c>
      <c r="P63" s="33"/>
      <c r="Q63" s="31">
        <v>2040006.0688645134</v>
      </c>
      <c r="R63" s="31">
        <f t="shared" si="17"/>
        <v>4845.6201160677274</v>
      </c>
      <c r="S63" s="31">
        <v>0</v>
      </c>
      <c r="T63" s="31">
        <v>0</v>
      </c>
      <c r="U63" s="31"/>
      <c r="V63" s="34"/>
      <c r="W63" s="34">
        <f t="shared" si="18"/>
        <v>42014.254803395132</v>
      </c>
      <c r="X63" s="35">
        <f t="shared" si="19"/>
        <v>2.1028241711359641E-2</v>
      </c>
      <c r="Y63" s="36">
        <f t="shared" si="20"/>
        <v>-2</v>
      </c>
      <c r="Z63" s="36">
        <f t="shared" si="21"/>
        <v>122.23521284995331</v>
      </c>
      <c r="AA63" s="35">
        <f t="shared" si="22"/>
        <v>2.5878732170795837E-2</v>
      </c>
      <c r="AB63" s="37">
        <v>2.5574339881817343E-2</v>
      </c>
      <c r="AD63" s="38">
        <f t="shared" si="23"/>
        <v>96168.918203395093</v>
      </c>
      <c r="AE63" s="38">
        <f t="shared" si="24"/>
        <v>0</v>
      </c>
      <c r="AF63" s="38" t="e">
        <f>#REF!-#REF!</f>
        <v>#REF!</v>
      </c>
      <c r="AG63" s="38">
        <f t="shared" si="25"/>
        <v>0</v>
      </c>
      <c r="AH63" s="38">
        <f t="shared" si="26"/>
        <v>0</v>
      </c>
      <c r="AI63" s="38" t="e">
        <f t="shared" si="14"/>
        <v>#REF!</v>
      </c>
      <c r="AK63" s="56"/>
      <c r="AL63" s="57"/>
    </row>
    <row r="64" spans="1:38" x14ac:dyDescent="0.35">
      <c r="A64" s="26" t="s">
        <v>12</v>
      </c>
      <c r="B64" s="27"/>
      <c r="C64" s="28">
        <v>2196</v>
      </c>
      <c r="D64" s="39" t="s">
        <v>95</v>
      </c>
      <c r="E64" s="30">
        <v>215</v>
      </c>
      <c r="F64" s="31">
        <v>1194911.2517182499</v>
      </c>
      <c r="G64" s="31">
        <v>35930.748</v>
      </c>
      <c r="H64" s="31">
        <f t="shared" si="15"/>
        <v>1230841.9997182498</v>
      </c>
      <c r="I64" s="31">
        <f t="shared" si="16"/>
        <v>5724.8465103174412</v>
      </c>
      <c r="J64" s="31">
        <v>32556.028677809052</v>
      </c>
      <c r="K64" s="31">
        <v>0</v>
      </c>
      <c r="L64" s="31"/>
      <c r="M64" s="31"/>
      <c r="N64" s="32"/>
      <c r="O64" s="30">
        <v>212</v>
      </c>
      <c r="P64" s="33"/>
      <c r="Q64" s="31">
        <v>1220890.9590106138</v>
      </c>
      <c r="R64" s="31">
        <f t="shared" si="17"/>
        <v>5758.9196179745941</v>
      </c>
      <c r="S64" s="61">
        <v>5629.4449064140208</v>
      </c>
      <c r="T64" s="31">
        <v>0</v>
      </c>
      <c r="U64" s="31"/>
      <c r="V64" s="34"/>
      <c r="W64" s="34">
        <f t="shared" si="18"/>
        <v>-9951.0407076359261</v>
      </c>
      <c r="X64" s="35">
        <f t="shared" si="19"/>
        <v>-8.0847425664006822E-3</v>
      </c>
      <c r="Y64" s="36">
        <f t="shared" si="20"/>
        <v>-3</v>
      </c>
      <c r="Z64" s="36">
        <f t="shared" si="21"/>
        <v>34.073107657152832</v>
      </c>
      <c r="AA64" s="35">
        <f t="shared" si="22"/>
        <v>5.9517940953954795E-3</v>
      </c>
      <c r="AB64" s="37">
        <v>4.4799475330807859E-3</v>
      </c>
      <c r="AD64" s="38">
        <f t="shared" si="23"/>
        <v>25979.707292363979</v>
      </c>
      <c r="AE64" s="38">
        <f t="shared" si="24"/>
        <v>-26926.583771395031</v>
      </c>
      <c r="AF64" s="38" t="e">
        <f>#REF!-#REF!</f>
        <v>#REF!</v>
      </c>
      <c r="AG64" s="38">
        <f t="shared" si="25"/>
        <v>0</v>
      </c>
      <c r="AH64" s="38">
        <f t="shared" si="26"/>
        <v>0</v>
      </c>
      <c r="AI64" s="38" t="e">
        <f t="shared" si="14"/>
        <v>#REF!</v>
      </c>
      <c r="AK64" s="56"/>
      <c r="AL64" s="57"/>
    </row>
    <row r="65" spans="1:38" x14ac:dyDescent="0.35">
      <c r="A65" s="26" t="s">
        <v>12</v>
      </c>
      <c r="B65" s="27" t="s">
        <v>96</v>
      </c>
      <c r="C65" s="28">
        <v>2123</v>
      </c>
      <c r="D65" s="29" t="s">
        <v>303</v>
      </c>
      <c r="E65" s="30">
        <v>338</v>
      </c>
      <c r="F65" s="31">
        <v>1649612.7850347504</v>
      </c>
      <c r="G65" s="31">
        <v>47693.629800000002</v>
      </c>
      <c r="H65" s="31">
        <f t="shared" si="15"/>
        <v>1697306.4148347504</v>
      </c>
      <c r="I65" s="31">
        <f t="shared" si="16"/>
        <v>5021.616611937131</v>
      </c>
      <c r="J65" s="31">
        <v>24843.759578619851</v>
      </c>
      <c r="K65" s="31">
        <v>0</v>
      </c>
      <c r="L65" s="31"/>
      <c r="M65" s="31"/>
      <c r="N65" s="32"/>
      <c r="O65" s="30">
        <v>307</v>
      </c>
      <c r="P65" s="33"/>
      <c r="Q65" s="31">
        <v>1570488.2868664395</v>
      </c>
      <c r="R65" s="31">
        <f t="shared" si="17"/>
        <v>5115.5970256235814</v>
      </c>
      <c r="S65" s="31">
        <v>0</v>
      </c>
      <c r="T65" s="31">
        <v>0</v>
      </c>
      <c r="U65" s="31"/>
      <c r="V65" s="34"/>
      <c r="W65" s="34">
        <f t="shared" si="18"/>
        <v>-126818.12796831084</v>
      </c>
      <c r="X65" s="35">
        <f t="shared" si="19"/>
        <v>-7.4717285494179775E-2</v>
      </c>
      <c r="Y65" s="36">
        <f t="shared" si="20"/>
        <v>-31</v>
      </c>
      <c r="Z65" s="36">
        <f t="shared" si="21"/>
        <v>93.980413686450447</v>
      </c>
      <c r="AA65" s="35">
        <f t="shared" si="22"/>
        <v>1.8715171019437316E-2</v>
      </c>
      <c r="AB65" s="37">
        <v>1.1098897768492932E-2</v>
      </c>
      <c r="AD65" s="38">
        <f t="shared" si="23"/>
        <v>-79124.498168310849</v>
      </c>
      <c r="AE65" s="38">
        <f t="shared" si="24"/>
        <v>-24843.759578619851</v>
      </c>
      <c r="AF65" s="38" t="e">
        <f>#REF!-#REF!</f>
        <v>#REF!</v>
      </c>
      <c r="AG65" s="38">
        <f t="shared" si="25"/>
        <v>0</v>
      </c>
      <c r="AH65" s="38">
        <f t="shared" si="26"/>
        <v>0</v>
      </c>
      <c r="AI65" s="38" t="e">
        <f t="shared" si="14"/>
        <v>#REF!</v>
      </c>
      <c r="AK65" s="56"/>
      <c r="AL65" s="57"/>
    </row>
    <row r="66" spans="1:38" x14ac:dyDescent="0.35">
      <c r="A66" s="26" t="s">
        <v>12</v>
      </c>
      <c r="B66" s="27" t="s">
        <v>97</v>
      </c>
      <c r="C66" s="28">
        <v>3379</v>
      </c>
      <c r="D66" s="29" t="s">
        <v>98</v>
      </c>
      <c r="E66" s="30">
        <v>418</v>
      </c>
      <c r="F66" s="31">
        <v>1919114.0200684262</v>
      </c>
      <c r="G66" s="31">
        <v>54788.244299999998</v>
      </c>
      <c r="H66" s="31">
        <f t="shared" si="15"/>
        <v>1973902.2643684261</v>
      </c>
      <c r="I66" s="31">
        <f t="shared" si="16"/>
        <v>4722.2542209770954</v>
      </c>
      <c r="J66" s="31">
        <v>0</v>
      </c>
      <c r="K66" s="31">
        <v>0</v>
      </c>
      <c r="L66" s="31"/>
      <c r="M66" s="31"/>
      <c r="N66" s="32"/>
      <c r="O66" s="30">
        <v>412</v>
      </c>
      <c r="P66" s="33"/>
      <c r="Q66" s="31">
        <v>1998166.5889949608</v>
      </c>
      <c r="R66" s="31">
        <f t="shared" si="17"/>
        <v>4849.918905327575</v>
      </c>
      <c r="S66" s="31">
        <v>0</v>
      </c>
      <c r="T66" s="31">
        <v>0</v>
      </c>
      <c r="U66" s="31"/>
      <c r="V66" s="34"/>
      <c r="W66" s="34">
        <f t="shared" si="18"/>
        <v>24264.324626534712</v>
      </c>
      <c r="X66" s="35">
        <f t="shared" si="19"/>
        <v>1.2292566387170245E-2</v>
      </c>
      <c r="Y66" s="36">
        <f t="shared" si="20"/>
        <v>-6</v>
      </c>
      <c r="Z66" s="36">
        <f t="shared" si="21"/>
        <v>127.66468435047955</v>
      </c>
      <c r="AA66" s="35">
        <f t="shared" si="22"/>
        <v>2.7034691140381595E-2</v>
      </c>
      <c r="AB66" s="37">
        <v>2.6090178356753535E-2</v>
      </c>
      <c r="AD66" s="38">
        <f t="shared" si="23"/>
        <v>79052.568926534615</v>
      </c>
      <c r="AE66" s="38">
        <f t="shared" si="24"/>
        <v>0</v>
      </c>
      <c r="AF66" s="38" t="e">
        <f>#REF!-#REF!</f>
        <v>#REF!</v>
      </c>
      <c r="AG66" s="38">
        <f t="shared" si="25"/>
        <v>0</v>
      </c>
      <c r="AH66" s="38">
        <f t="shared" si="26"/>
        <v>0</v>
      </c>
      <c r="AI66" s="38" t="e">
        <f t="shared" si="14"/>
        <v>#REF!</v>
      </c>
      <c r="AK66" s="56"/>
      <c r="AL66" s="57"/>
    </row>
    <row r="67" spans="1:38" x14ac:dyDescent="0.35">
      <c r="A67" s="26" t="s">
        <v>12</v>
      </c>
      <c r="B67" s="27"/>
      <c r="C67" s="28">
        <v>2029</v>
      </c>
      <c r="D67" s="29" t="s">
        <v>304</v>
      </c>
      <c r="E67" s="30">
        <v>626</v>
      </c>
      <c r="F67" s="31">
        <v>3075992.7289767792</v>
      </c>
      <c r="G67" s="31">
        <v>83285.323499999999</v>
      </c>
      <c r="H67" s="31">
        <f t="shared" si="15"/>
        <v>3159278.0524767791</v>
      </c>
      <c r="I67" s="31">
        <f t="shared" si="16"/>
        <v>5046.7700518798392</v>
      </c>
      <c r="J67" s="31">
        <v>0</v>
      </c>
      <c r="K67" s="31">
        <v>0</v>
      </c>
      <c r="L67" s="31"/>
      <c r="M67" s="31"/>
      <c r="N67" s="32"/>
      <c r="O67" s="30">
        <v>618</v>
      </c>
      <c r="P67" s="33"/>
      <c r="Q67" s="31">
        <v>3201478.7919911221</v>
      </c>
      <c r="R67" s="31">
        <f t="shared" si="17"/>
        <v>5180.3863948076405</v>
      </c>
      <c r="S67" s="31">
        <v>0</v>
      </c>
      <c r="T67" s="31">
        <v>0</v>
      </c>
      <c r="U67" s="31"/>
      <c r="V67" s="34"/>
      <c r="W67" s="34">
        <f t="shared" si="18"/>
        <v>42200.739514342975</v>
      </c>
      <c r="X67" s="35">
        <f t="shared" si="19"/>
        <v>1.3357716165963485E-2</v>
      </c>
      <c r="Y67" s="36">
        <f t="shared" si="20"/>
        <v>-8</v>
      </c>
      <c r="Z67" s="36">
        <f t="shared" si="21"/>
        <v>133.61634292780127</v>
      </c>
      <c r="AA67" s="35">
        <f t="shared" si="22"/>
        <v>2.6475615404357722E-2</v>
      </c>
      <c r="AB67" s="37">
        <v>2.5951057890113427E-2</v>
      </c>
      <c r="AD67" s="38">
        <f t="shared" si="23"/>
        <v>125486.06301434292</v>
      </c>
      <c r="AE67" s="38">
        <f t="shared" si="24"/>
        <v>0</v>
      </c>
      <c r="AF67" s="38" t="e">
        <f>#REF!-#REF!</f>
        <v>#REF!</v>
      </c>
      <c r="AG67" s="38">
        <f t="shared" si="25"/>
        <v>0</v>
      </c>
      <c r="AH67" s="38">
        <f t="shared" si="26"/>
        <v>0</v>
      </c>
      <c r="AI67" s="38" t="e">
        <f t="shared" si="14"/>
        <v>#REF!</v>
      </c>
      <c r="AK67" s="56"/>
      <c r="AL67" s="57"/>
    </row>
    <row r="68" spans="1:38" x14ac:dyDescent="0.35">
      <c r="A68" s="26" t="s">
        <v>12</v>
      </c>
      <c r="B68" s="27"/>
      <c r="C68" s="28">
        <v>2180</v>
      </c>
      <c r="D68" s="39" t="s">
        <v>305</v>
      </c>
      <c r="E68" s="30">
        <v>437</v>
      </c>
      <c r="F68" s="31">
        <v>2345482.6801426746</v>
      </c>
      <c r="G68" s="31">
        <v>64213.9928</v>
      </c>
      <c r="H68" s="31">
        <f t="shared" si="15"/>
        <v>2409696.6729426747</v>
      </c>
      <c r="I68" s="31">
        <f t="shared" si="16"/>
        <v>5514.180029617105</v>
      </c>
      <c r="J68" s="31">
        <v>146694.34931559605</v>
      </c>
      <c r="K68" s="31">
        <v>0</v>
      </c>
      <c r="L68" s="31"/>
      <c r="M68" s="31"/>
      <c r="N68" s="32"/>
      <c r="O68" s="30">
        <v>431</v>
      </c>
      <c r="P68" s="33"/>
      <c r="Q68" s="31">
        <v>2394808.2122224048</v>
      </c>
      <c r="R68" s="31">
        <f t="shared" si="17"/>
        <v>5556.3995643211247</v>
      </c>
      <c r="S68" s="61">
        <v>101294.67523532268</v>
      </c>
      <c r="T68" s="31">
        <v>0</v>
      </c>
      <c r="U68" s="31"/>
      <c r="V68" s="34"/>
      <c r="W68" s="34">
        <f t="shared" si="18"/>
        <v>-14888.460720269941</v>
      </c>
      <c r="X68" s="35">
        <f t="shared" si="19"/>
        <v>-6.1785621764951504E-3</v>
      </c>
      <c r="Y68" s="36">
        <f t="shared" si="20"/>
        <v>-6</v>
      </c>
      <c r="Z68" s="36">
        <f t="shared" si="21"/>
        <v>42.219534704019679</v>
      </c>
      <c r="AA68" s="35">
        <f t="shared" si="22"/>
        <v>7.6565390461056371E-3</v>
      </c>
      <c r="AB68" s="37">
        <v>4.734363809737685E-3</v>
      </c>
      <c r="AD68" s="38">
        <f t="shared" si="23"/>
        <v>49325.532079730183</v>
      </c>
      <c r="AE68" s="38">
        <f t="shared" si="24"/>
        <v>-45399.674080273369</v>
      </c>
      <c r="AF68" s="38" t="e">
        <f>#REF!-#REF!</f>
        <v>#REF!</v>
      </c>
      <c r="AG68" s="38">
        <f t="shared" si="25"/>
        <v>0</v>
      </c>
      <c r="AH68" s="38">
        <f t="shared" si="26"/>
        <v>0</v>
      </c>
      <c r="AI68" s="38" t="e">
        <f t="shared" si="14"/>
        <v>#REF!</v>
      </c>
      <c r="AK68" s="56"/>
      <c r="AL68" s="57"/>
    </row>
    <row r="69" spans="1:38" x14ac:dyDescent="0.35">
      <c r="A69" s="26" t="s">
        <v>12</v>
      </c>
      <c r="B69" s="27" t="s">
        <v>99</v>
      </c>
      <c r="C69" s="28">
        <v>2168</v>
      </c>
      <c r="D69" s="29" t="s">
        <v>100</v>
      </c>
      <c r="E69" s="30">
        <v>301</v>
      </c>
      <c r="F69" s="31">
        <v>1283765</v>
      </c>
      <c r="G69" s="31">
        <v>37988.360500000003</v>
      </c>
      <c r="H69" s="31">
        <f t="shared" si="15"/>
        <v>1321753.3605</v>
      </c>
      <c r="I69" s="31">
        <f t="shared" si="16"/>
        <v>4391.2071777408637</v>
      </c>
      <c r="J69" s="31">
        <v>0</v>
      </c>
      <c r="K69" s="31">
        <v>10814.674100007407</v>
      </c>
      <c r="L69" s="31"/>
      <c r="M69" s="31"/>
      <c r="N69" s="32"/>
      <c r="O69" s="30">
        <v>286</v>
      </c>
      <c r="P69" s="33"/>
      <c r="Q69" s="31">
        <v>1283435.5476854648</v>
      </c>
      <c r="R69" s="31">
        <f t="shared" si="17"/>
        <v>4487.5368800191081</v>
      </c>
      <c r="S69" s="31">
        <v>0</v>
      </c>
      <c r="T69" s="31">
        <v>0</v>
      </c>
      <c r="U69" s="31"/>
      <c r="V69" s="34"/>
      <c r="W69" s="34">
        <f t="shared" si="18"/>
        <v>-38317.812814535107</v>
      </c>
      <c r="X69" s="35">
        <f t="shared" si="19"/>
        <v>-2.8990138371987939E-2</v>
      </c>
      <c r="Y69" s="36">
        <f t="shared" si="20"/>
        <v>-15</v>
      </c>
      <c r="Z69" s="36">
        <f t="shared" si="21"/>
        <v>96.32970227824444</v>
      </c>
      <c r="AA69" s="35">
        <f t="shared" si="22"/>
        <v>2.1936952272837873E-2</v>
      </c>
      <c r="AB69" s="37">
        <v>1.6857062907834841E-2</v>
      </c>
      <c r="AD69" s="38">
        <f t="shared" si="23"/>
        <v>-329.45231453515589</v>
      </c>
      <c r="AE69" s="38">
        <f t="shared" si="24"/>
        <v>0</v>
      </c>
      <c r="AF69" s="38" t="e">
        <f>#REF!-#REF!</f>
        <v>#REF!</v>
      </c>
      <c r="AG69" s="38">
        <f t="shared" si="25"/>
        <v>0</v>
      </c>
      <c r="AH69" s="38">
        <f t="shared" si="26"/>
        <v>-10814.674100007407</v>
      </c>
      <c r="AI69" s="38" t="e">
        <f t="shared" si="14"/>
        <v>#REF!</v>
      </c>
      <c r="AK69" s="56"/>
      <c r="AL69" s="57"/>
    </row>
    <row r="70" spans="1:38" x14ac:dyDescent="0.35">
      <c r="A70" s="26" t="s">
        <v>12</v>
      </c>
      <c r="B70" s="27" t="s">
        <v>101</v>
      </c>
      <c r="C70" s="28">
        <v>3304</v>
      </c>
      <c r="D70" s="39" t="s">
        <v>102</v>
      </c>
      <c r="E70" s="30">
        <v>425</v>
      </c>
      <c r="F70" s="31">
        <v>1812625</v>
      </c>
      <c r="G70" s="31">
        <v>48134.775999999998</v>
      </c>
      <c r="H70" s="31">
        <f t="shared" ref="H70:H101" si="27">F70+G70</f>
        <v>1860759.7760000001</v>
      </c>
      <c r="I70" s="31">
        <f t="shared" ref="I70:I101" si="28">H70/E70</f>
        <v>4378.258296470588</v>
      </c>
      <c r="J70" s="31">
        <v>0</v>
      </c>
      <c r="K70" s="31">
        <v>185550.72899562269</v>
      </c>
      <c r="L70" s="31"/>
      <c r="M70" s="31"/>
      <c r="N70" s="32"/>
      <c r="O70" s="30">
        <v>422</v>
      </c>
      <c r="P70" s="33"/>
      <c r="Q70" s="31">
        <v>1865306.6805356028</v>
      </c>
      <c r="R70" s="31">
        <f t="shared" ref="R70:R101" si="29">Q70/O70</f>
        <v>4420.158010747874</v>
      </c>
      <c r="S70" s="61">
        <v>6396.680535602849</v>
      </c>
      <c r="T70" s="61">
        <v>153204.42817704778</v>
      </c>
      <c r="U70" s="31"/>
      <c r="V70" s="34"/>
      <c r="W70" s="34">
        <f t="shared" ref="W70:W101" si="30">Q70-H70</f>
        <v>4546.9045356027782</v>
      </c>
      <c r="X70" s="35">
        <f t="shared" ref="X70:X101" si="31">Q70/H70-1</f>
        <v>2.4435741755859386E-3</v>
      </c>
      <c r="Y70" s="36">
        <f t="shared" ref="Y70:Y101" si="32">O70-E70</f>
        <v>-3</v>
      </c>
      <c r="Z70" s="36">
        <f t="shared" ref="Z70:Z101" si="33">R70-I70</f>
        <v>41.899714277285966</v>
      </c>
      <c r="AA70" s="35">
        <f t="shared" ref="AA70:AA101" si="34">R70/I70-1</f>
        <v>9.5699502953177085E-3</v>
      </c>
      <c r="AB70" s="37">
        <v>6.1078405426580051E-3</v>
      </c>
      <c r="AD70" s="38">
        <f t="shared" ref="AD70:AD101" si="35">Q70-F70</f>
        <v>52681.680535602849</v>
      </c>
      <c r="AE70" s="38">
        <f t="shared" ref="AE70:AE101" si="36">S70-J70</f>
        <v>6396.680535602849</v>
      </c>
      <c r="AF70" s="38" t="e">
        <f>#REF!-#REF!</f>
        <v>#REF!</v>
      </c>
      <c r="AG70" s="38">
        <f t="shared" ref="AG70:AG101" si="37">U70-L70</f>
        <v>0</v>
      </c>
      <c r="AH70" s="38">
        <f t="shared" ref="AH70:AH101" si="38">T70-K70</f>
        <v>-32346.300818574906</v>
      </c>
      <c r="AI70" s="38" t="e">
        <f t="shared" si="14"/>
        <v>#REF!</v>
      </c>
      <c r="AK70" s="56"/>
      <c r="AL70" s="57"/>
    </row>
    <row r="71" spans="1:38" x14ac:dyDescent="0.35">
      <c r="A71" s="26" t="s">
        <v>12</v>
      </c>
      <c r="B71" s="27" t="s">
        <v>103</v>
      </c>
      <c r="C71" s="28">
        <v>2124</v>
      </c>
      <c r="D71" s="39" t="s">
        <v>104</v>
      </c>
      <c r="E71" s="30">
        <v>387</v>
      </c>
      <c r="F71" s="31">
        <v>1920341.5773072273</v>
      </c>
      <c r="G71" s="31">
        <v>57803.247000000003</v>
      </c>
      <c r="H71" s="31">
        <f t="shared" si="27"/>
        <v>1978144.8243072273</v>
      </c>
      <c r="I71" s="31">
        <f t="shared" si="28"/>
        <v>5111.4853341272019</v>
      </c>
      <c r="J71" s="31">
        <v>61869.21232866263</v>
      </c>
      <c r="K71" s="31">
        <v>0</v>
      </c>
      <c r="L71" s="31"/>
      <c r="M71" s="31"/>
      <c r="N71" s="32"/>
      <c r="O71" s="30">
        <v>370</v>
      </c>
      <c r="P71" s="33"/>
      <c r="Q71" s="31">
        <v>1905717.475841783</v>
      </c>
      <c r="R71" s="31">
        <f t="shared" si="29"/>
        <v>5150.5877725453593</v>
      </c>
      <c r="S71" s="61">
        <v>18909.916857673554</v>
      </c>
      <c r="T71" s="31">
        <v>0</v>
      </c>
      <c r="U71" s="31"/>
      <c r="V71" s="34"/>
      <c r="W71" s="34">
        <f t="shared" si="30"/>
        <v>-72427.348465444287</v>
      </c>
      <c r="X71" s="35">
        <f t="shared" si="31"/>
        <v>-3.661377446962677E-2</v>
      </c>
      <c r="Y71" s="36">
        <f t="shared" si="32"/>
        <v>-17</v>
      </c>
      <c r="Z71" s="36">
        <f t="shared" si="33"/>
        <v>39.102438418157362</v>
      </c>
      <c r="AA71" s="35">
        <f t="shared" si="34"/>
        <v>7.6499169736607975E-3</v>
      </c>
      <c r="AB71" s="37">
        <v>4.6764127176646131E-3</v>
      </c>
      <c r="AD71" s="38">
        <f t="shared" si="35"/>
        <v>-14624.101465444313</v>
      </c>
      <c r="AE71" s="38">
        <f t="shared" si="36"/>
        <v>-42959.295470989076</v>
      </c>
      <c r="AF71" s="38" t="e">
        <f>#REF!-#REF!</f>
        <v>#REF!</v>
      </c>
      <c r="AG71" s="38">
        <f t="shared" si="37"/>
        <v>0</v>
      </c>
      <c r="AH71" s="38">
        <f t="shared" si="38"/>
        <v>0</v>
      </c>
      <c r="AI71" s="38" t="e">
        <f t="shared" ref="AI71:AI134" si="39">SUM(AE71:AH71)</f>
        <v>#REF!</v>
      </c>
      <c r="AK71" s="56"/>
      <c r="AL71" s="57"/>
    </row>
    <row r="72" spans="1:38" x14ac:dyDescent="0.35">
      <c r="A72" s="26" t="s">
        <v>12</v>
      </c>
      <c r="B72" s="27"/>
      <c r="C72" s="28">
        <v>2195</v>
      </c>
      <c r="D72" s="39" t="s">
        <v>105</v>
      </c>
      <c r="E72" s="30">
        <v>622</v>
      </c>
      <c r="F72" s="31">
        <v>2844925.3954653125</v>
      </c>
      <c r="G72" s="31">
        <v>74145.286500000002</v>
      </c>
      <c r="H72" s="31">
        <f t="shared" si="27"/>
        <v>2919070.6819653125</v>
      </c>
      <c r="I72" s="31">
        <f t="shared" si="28"/>
        <v>4693.0396816162583</v>
      </c>
      <c r="J72" s="31">
        <v>110205.55303326016</v>
      </c>
      <c r="K72" s="31">
        <v>0</v>
      </c>
      <c r="L72" s="31"/>
      <c r="M72" s="31"/>
      <c r="N72" s="32"/>
      <c r="O72" s="30">
        <v>613</v>
      </c>
      <c r="P72" s="33"/>
      <c r="Q72" s="31">
        <v>2896890.5970614008</v>
      </c>
      <c r="R72" s="31">
        <f t="shared" si="29"/>
        <v>4725.7595384362166</v>
      </c>
      <c r="S72" s="61">
        <v>54226.309294923209</v>
      </c>
      <c r="T72" s="31">
        <v>0</v>
      </c>
      <c r="U72" s="31"/>
      <c r="V72" s="34"/>
      <c r="W72" s="34">
        <f t="shared" si="30"/>
        <v>-22180.084903911687</v>
      </c>
      <c r="X72" s="35">
        <f t="shared" si="31"/>
        <v>-7.5983377315751444E-3</v>
      </c>
      <c r="Y72" s="36">
        <f t="shared" si="32"/>
        <v>-9</v>
      </c>
      <c r="Z72" s="36">
        <f t="shared" si="33"/>
        <v>32.719856819958295</v>
      </c>
      <c r="AA72" s="35">
        <f t="shared" si="34"/>
        <v>6.971996624731247E-3</v>
      </c>
      <c r="AB72" s="37">
        <v>4.7807170723566106E-3</v>
      </c>
      <c r="AD72" s="38">
        <f t="shared" si="35"/>
        <v>51965.201596088242</v>
      </c>
      <c r="AE72" s="38">
        <f t="shared" si="36"/>
        <v>-55979.243738336954</v>
      </c>
      <c r="AF72" s="38" t="e">
        <f>#REF!-#REF!</f>
        <v>#REF!</v>
      </c>
      <c r="AG72" s="38">
        <f t="shared" si="37"/>
        <v>0</v>
      </c>
      <c r="AH72" s="38">
        <f t="shared" si="38"/>
        <v>0</v>
      </c>
      <c r="AI72" s="38" t="e">
        <f t="shared" si="39"/>
        <v>#REF!</v>
      </c>
      <c r="AK72" s="56"/>
      <c r="AL72" s="57"/>
    </row>
    <row r="73" spans="1:38" x14ac:dyDescent="0.35">
      <c r="A73" s="26" t="s">
        <v>12</v>
      </c>
      <c r="B73" s="27" t="s">
        <v>106</v>
      </c>
      <c r="C73" s="28">
        <v>5207</v>
      </c>
      <c r="D73" s="39" t="s">
        <v>107</v>
      </c>
      <c r="E73" s="30">
        <v>107</v>
      </c>
      <c r="F73" s="31">
        <v>545305.26010312617</v>
      </c>
      <c r="G73" s="31">
        <v>14650.7588</v>
      </c>
      <c r="H73" s="31">
        <f t="shared" si="27"/>
        <v>559956.01890312613</v>
      </c>
      <c r="I73" s="31">
        <f t="shared" si="28"/>
        <v>5233.2338215245436</v>
      </c>
      <c r="J73" s="31">
        <v>38972.969269083405</v>
      </c>
      <c r="K73" s="31">
        <v>0</v>
      </c>
      <c r="L73" s="31"/>
      <c r="M73" s="31"/>
      <c r="N73" s="32"/>
      <c r="O73" s="30">
        <v>107</v>
      </c>
      <c r="P73" s="33"/>
      <c r="Q73" s="31">
        <v>566210.93448690092</v>
      </c>
      <c r="R73" s="31">
        <f t="shared" si="29"/>
        <v>5291.6909765130931</v>
      </c>
      <c r="S73" s="61">
        <v>32273.011974055495</v>
      </c>
      <c r="T73" s="31">
        <v>0</v>
      </c>
      <c r="U73" s="31"/>
      <c r="V73" s="34"/>
      <c r="W73" s="34">
        <f t="shared" si="30"/>
        <v>6254.9155837747967</v>
      </c>
      <c r="X73" s="35">
        <f t="shared" si="31"/>
        <v>1.1170369408703307E-2</v>
      </c>
      <c r="Y73" s="36">
        <f t="shared" si="32"/>
        <v>0</v>
      </c>
      <c r="Z73" s="36">
        <f t="shared" si="33"/>
        <v>58.457154988549519</v>
      </c>
      <c r="AA73" s="35">
        <f t="shared" si="34"/>
        <v>1.1170369408703307E-2</v>
      </c>
      <c r="AB73" s="37">
        <v>3.8568702156365209E-3</v>
      </c>
      <c r="AD73" s="38">
        <f t="shared" si="35"/>
        <v>20905.674383774749</v>
      </c>
      <c r="AE73" s="38">
        <f t="shared" si="36"/>
        <v>-6699.9572950279107</v>
      </c>
      <c r="AF73" s="38" t="e">
        <f>#REF!-#REF!</f>
        <v>#REF!</v>
      </c>
      <c r="AG73" s="38">
        <f t="shared" si="37"/>
        <v>0</v>
      </c>
      <c r="AH73" s="38">
        <f t="shared" si="38"/>
        <v>0</v>
      </c>
      <c r="AI73" s="38" t="e">
        <f t="shared" si="39"/>
        <v>#REF!</v>
      </c>
      <c r="AK73" s="56"/>
      <c r="AL73" s="57"/>
    </row>
    <row r="74" spans="1:38" x14ac:dyDescent="0.35">
      <c r="A74" s="26" t="s">
        <v>12</v>
      </c>
      <c r="B74" s="27" t="s">
        <v>108</v>
      </c>
      <c r="C74" s="28">
        <v>3363</v>
      </c>
      <c r="D74" s="29" t="s">
        <v>109</v>
      </c>
      <c r="E74" s="30">
        <v>340</v>
      </c>
      <c r="F74" s="31">
        <v>1687406.0809823053</v>
      </c>
      <c r="G74" s="31">
        <v>44827.171199999997</v>
      </c>
      <c r="H74" s="31">
        <f t="shared" si="27"/>
        <v>1732233.2521823053</v>
      </c>
      <c r="I74" s="31">
        <f t="shared" si="28"/>
        <v>5094.8036828891336</v>
      </c>
      <c r="J74" s="31">
        <v>0</v>
      </c>
      <c r="K74" s="31">
        <v>0</v>
      </c>
      <c r="L74" s="31"/>
      <c r="M74" s="31"/>
      <c r="N74" s="32"/>
      <c r="O74" s="30">
        <v>325</v>
      </c>
      <c r="P74" s="33"/>
      <c r="Q74" s="31">
        <v>1704145.1006664077</v>
      </c>
      <c r="R74" s="31">
        <f t="shared" si="29"/>
        <v>5243.52338666587</v>
      </c>
      <c r="S74" s="31">
        <v>0</v>
      </c>
      <c r="T74" s="31">
        <v>0</v>
      </c>
      <c r="U74" s="31"/>
      <c r="V74" s="34"/>
      <c r="W74" s="34">
        <f t="shared" si="30"/>
        <v>-28088.151515897596</v>
      </c>
      <c r="X74" s="35">
        <f t="shared" si="31"/>
        <v>-1.6214993841338399E-2</v>
      </c>
      <c r="Y74" s="36">
        <f t="shared" si="32"/>
        <v>-15</v>
      </c>
      <c r="Z74" s="36">
        <f t="shared" si="33"/>
        <v>148.71970377673642</v>
      </c>
      <c r="AA74" s="35">
        <f t="shared" si="34"/>
        <v>2.9190467981369039E-2</v>
      </c>
      <c r="AB74" s="37">
        <v>2.5779473803219988E-2</v>
      </c>
      <c r="AD74" s="38">
        <f t="shared" si="35"/>
        <v>16739.019684102386</v>
      </c>
      <c r="AE74" s="38">
        <f t="shared" si="36"/>
        <v>0</v>
      </c>
      <c r="AF74" s="38" t="e">
        <f>#REF!-#REF!</f>
        <v>#REF!</v>
      </c>
      <c r="AG74" s="38">
        <f t="shared" si="37"/>
        <v>0</v>
      </c>
      <c r="AH74" s="38">
        <f t="shared" si="38"/>
        <v>0</v>
      </c>
      <c r="AI74" s="38" t="e">
        <f t="shared" si="39"/>
        <v>#REF!</v>
      </c>
      <c r="AK74" s="56"/>
      <c r="AL74" s="57"/>
    </row>
    <row r="75" spans="1:38" x14ac:dyDescent="0.35">
      <c r="A75" s="26" t="s">
        <v>12</v>
      </c>
      <c r="B75" s="27" t="s">
        <v>110</v>
      </c>
      <c r="C75" s="28">
        <v>5200</v>
      </c>
      <c r="D75" s="29" t="s">
        <v>111</v>
      </c>
      <c r="E75" s="30">
        <v>623</v>
      </c>
      <c r="F75" s="31">
        <v>2882792.6474782815</v>
      </c>
      <c r="G75" s="31">
        <v>77383.379400000005</v>
      </c>
      <c r="H75" s="31">
        <f t="shared" si="27"/>
        <v>2960176.0268782815</v>
      </c>
      <c r="I75" s="31">
        <f t="shared" si="28"/>
        <v>4751.4863994835978</v>
      </c>
      <c r="J75" s="31">
        <v>15447.360985457897</v>
      </c>
      <c r="K75" s="31">
        <v>0</v>
      </c>
      <c r="L75" s="31"/>
      <c r="M75" s="31"/>
      <c r="N75" s="32"/>
      <c r="O75" s="30">
        <v>620</v>
      </c>
      <c r="P75" s="33"/>
      <c r="Q75" s="31">
        <v>3007578.2996806009</v>
      </c>
      <c r="R75" s="31">
        <f t="shared" si="29"/>
        <v>4850.9327414203244</v>
      </c>
      <c r="S75" s="31">
        <v>0</v>
      </c>
      <c r="T75" s="31">
        <v>0</v>
      </c>
      <c r="U75" s="31"/>
      <c r="V75" s="34"/>
      <c r="W75" s="34">
        <f t="shared" si="30"/>
        <v>47402.272802319378</v>
      </c>
      <c r="X75" s="35">
        <f t="shared" si="31"/>
        <v>1.6013329062835702E-2</v>
      </c>
      <c r="Y75" s="36">
        <f t="shared" si="32"/>
        <v>-3</v>
      </c>
      <c r="Z75" s="36">
        <f t="shared" si="33"/>
        <v>99.44634193672664</v>
      </c>
      <c r="AA75" s="35">
        <f t="shared" si="34"/>
        <v>2.0929522590559246E-2</v>
      </c>
      <c r="AB75" s="37">
        <v>2.0720260056892537E-2</v>
      </c>
      <c r="AD75" s="38">
        <f t="shared" si="35"/>
        <v>124785.65220231935</v>
      </c>
      <c r="AE75" s="38">
        <f t="shared" si="36"/>
        <v>-15447.360985457897</v>
      </c>
      <c r="AF75" s="38" t="e">
        <f>#REF!-#REF!</f>
        <v>#REF!</v>
      </c>
      <c r="AG75" s="38">
        <f t="shared" si="37"/>
        <v>0</v>
      </c>
      <c r="AH75" s="38">
        <f t="shared" si="38"/>
        <v>0</v>
      </c>
      <c r="AI75" s="38" t="e">
        <f t="shared" si="39"/>
        <v>#REF!</v>
      </c>
      <c r="AK75" s="56"/>
      <c r="AL75" s="57"/>
    </row>
    <row r="76" spans="1:38" x14ac:dyDescent="0.35">
      <c r="A76" s="26" t="s">
        <v>12</v>
      </c>
      <c r="B76" s="27" t="s">
        <v>112</v>
      </c>
      <c r="C76" s="28">
        <v>2198</v>
      </c>
      <c r="D76" s="29" t="s">
        <v>113</v>
      </c>
      <c r="E76" s="30">
        <v>372</v>
      </c>
      <c r="F76" s="31">
        <v>1980567.6335873471</v>
      </c>
      <c r="G76" s="31">
        <v>59534.906799999997</v>
      </c>
      <c r="H76" s="31">
        <f t="shared" si="27"/>
        <v>2040102.5403873471</v>
      </c>
      <c r="I76" s="31">
        <f t="shared" si="28"/>
        <v>5484.146613944481</v>
      </c>
      <c r="J76" s="31">
        <v>0</v>
      </c>
      <c r="K76" s="31">
        <v>0</v>
      </c>
      <c r="L76" s="31"/>
      <c r="M76" s="31"/>
      <c r="N76" s="32"/>
      <c r="O76" s="30">
        <v>361</v>
      </c>
      <c r="P76" s="33"/>
      <c r="Q76" s="31">
        <v>2037950.0428877161</v>
      </c>
      <c r="R76" s="31">
        <f t="shared" si="29"/>
        <v>5645.2909775282997</v>
      </c>
      <c r="S76" s="31">
        <v>0</v>
      </c>
      <c r="T76" s="31">
        <v>0</v>
      </c>
      <c r="U76" s="31"/>
      <c r="V76" s="34"/>
      <c r="W76" s="34">
        <f t="shared" si="30"/>
        <v>-2152.4974996310193</v>
      </c>
      <c r="X76" s="35">
        <f t="shared" si="31"/>
        <v>-1.0550927990229386E-3</v>
      </c>
      <c r="Y76" s="36">
        <f t="shared" si="32"/>
        <v>-11</v>
      </c>
      <c r="Z76" s="36">
        <f t="shared" si="33"/>
        <v>161.14436358381863</v>
      </c>
      <c r="AA76" s="35">
        <f t="shared" si="34"/>
        <v>2.9383671686325608E-2</v>
      </c>
      <c r="AB76" s="37">
        <v>2.7471561399984301E-2</v>
      </c>
      <c r="AD76" s="38">
        <f t="shared" si="35"/>
        <v>57382.409300368978</v>
      </c>
      <c r="AE76" s="38">
        <f t="shared" si="36"/>
        <v>0</v>
      </c>
      <c r="AF76" s="38" t="e">
        <f>#REF!-#REF!</f>
        <v>#REF!</v>
      </c>
      <c r="AG76" s="38">
        <f t="shared" si="37"/>
        <v>0</v>
      </c>
      <c r="AH76" s="38">
        <f t="shared" si="38"/>
        <v>0</v>
      </c>
      <c r="AI76" s="38" t="e">
        <f t="shared" si="39"/>
        <v>#REF!</v>
      </c>
      <c r="AK76" s="56"/>
      <c r="AL76" s="57"/>
    </row>
    <row r="77" spans="1:38" x14ac:dyDescent="0.35">
      <c r="A77" s="26" t="s">
        <v>12</v>
      </c>
      <c r="B77" s="27"/>
      <c r="C77" s="28">
        <v>2041</v>
      </c>
      <c r="D77" s="29" t="s">
        <v>114</v>
      </c>
      <c r="E77" s="30">
        <v>632</v>
      </c>
      <c r="F77" s="31">
        <v>2942891.1370799486</v>
      </c>
      <c r="G77" s="31">
        <v>79822.526299999998</v>
      </c>
      <c r="H77" s="31">
        <f t="shared" si="27"/>
        <v>3022713.6633799486</v>
      </c>
      <c r="I77" s="31">
        <f t="shared" si="28"/>
        <v>4782.7747838290325</v>
      </c>
      <c r="J77" s="31">
        <v>28993.687074702233</v>
      </c>
      <c r="K77" s="31">
        <v>0</v>
      </c>
      <c r="L77" s="31"/>
      <c r="M77" s="31"/>
      <c r="N77" s="32"/>
      <c r="O77" s="30">
        <v>613</v>
      </c>
      <c r="P77" s="33"/>
      <c r="Q77" s="31">
        <v>2983639.8404959613</v>
      </c>
      <c r="R77" s="31">
        <f t="shared" si="29"/>
        <v>4867.2754331092356</v>
      </c>
      <c r="S77" s="31">
        <v>0</v>
      </c>
      <c r="T77" s="31">
        <v>0</v>
      </c>
      <c r="U77" s="31"/>
      <c r="V77" s="34"/>
      <c r="W77" s="34">
        <f t="shared" si="30"/>
        <v>-39073.822883987334</v>
      </c>
      <c r="X77" s="35">
        <f t="shared" si="31"/>
        <v>-1.2926736447902765E-2</v>
      </c>
      <c r="Y77" s="36">
        <f t="shared" si="32"/>
        <v>-19</v>
      </c>
      <c r="Z77" s="36">
        <f t="shared" si="33"/>
        <v>84.500649280203106</v>
      </c>
      <c r="AA77" s="35">
        <f t="shared" si="34"/>
        <v>1.7667704021085529E-2</v>
      </c>
      <c r="AB77" s="37">
        <v>1.6354973543034168E-2</v>
      </c>
      <c r="AD77" s="38">
        <f t="shared" si="35"/>
        <v>40748.703416012693</v>
      </c>
      <c r="AE77" s="38">
        <f t="shared" si="36"/>
        <v>-28993.687074702233</v>
      </c>
      <c r="AF77" s="38" t="e">
        <f>#REF!-#REF!</f>
        <v>#REF!</v>
      </c>
      <c r="AG77" s="38">
        <f t="shared" si="37"/>
        <v>0</v>
      </c>
      <c r="AH77" s="38">
        <f t="shared" si="38"/>
        <v>0</v>
      </c>
      <c r="AI77" s="38" t="e">
        <f t="shared" si="39"/>
        <v>#REF!</v>
      </c>
      <c r="AK77" s="56"/>
      <c r="AL77" s="57"/>
    </row>
    <row r="78" spans="1:38" x14ac:dyDescent="0.35">
      <c r="A78" s="26" t="s">
        <v>12</v>
      </c>
      <c r="B78" s="27"/>
      <c r="C78" s="28">
        <v>2126</v>
      </c>
      <c r="D78" s="39" t="s">
        <v>115</v>
      </c>
      <c r="E78" s="30">
        <v>98</v>
      </c>
      <c r="F78" s="31">
        <v>610365.55804016744</v>
      </c>
      <c r="G78" s="31">
        <v>15738.5178</v>
      </c>
      <c r="H78" s="31">
        <f t="shared" si="27"/>
        <v>626104.07584016747</v>
      </c>
      <c r="I78" s="31">
        <f t="shared" si="28"/>
        <v>6388.8171004098722</v>
      </c>
      <c r="J78" s="31">
        <v>63442.46313411626</v>
      </c>
      <c r="K78" s="31">
        <v>0</v>
      </c>
      <c r="L78" s="31"/>
      <c r="M78" s="31"/>
      <c r="N78" s="32"/>
      <c r="O78" s="30">
        <v>94</v>
      </c>
      <c r="P78" s="33"/>
      <c r="Q78" s="31">
        <v>608162.90137985721</v>
      </c>
      <c r="R78" s="31">
        <f t="shared" si="29"/>
        <v>6469.8180997857153</v>
      </c>
      <c r="S78" s="61">
        <v>48928.734566186438</v>
      </c>
      <c r="T78" s="31">
        <v>0</v>
      </c>
      <c r="U78" s="31"/>
      <c r="V78" s="34"/>
      <c r="W78" s="34">
        <f t="shared" si="30"/>
        <v>-17941.174460310256</v>
      </c>
      <c r="X78" s="35">
        <f t="shared" si="31"/>
        <v>-2.8655259009830014E-2</v>
      </c>
      <c r="Y78" s="36">
        <f t="shared" si="32"/>
        <v>-4</v>
      </c>
      <c r="Z78" s="36">
        <f t="shared" si="33"/>
        <v>81.000999375843094</v>
      </c>
      <c r="AA78" s="35">
        <f t="shared" si="34"/>
        <v>1.2678559755709085E-2</v>
      </c>
      <c r="AB78" s="37">
        <v>3.9776421124406713E-3</v>
      </c>
      <c r="AD78" s="38">
        <f t="shared" si="35"/>
        <v>-2202.6566603102256</v>
      </c>
      <c r="AE78" s="38">
        <f t="shared" si="36"/>
        <v>-14513.728567929822</v>
      </c>
      <c r="AF78" s="38" t="e">
        <f>#REF!-#REF!</f>
        <v>#REF!</v>
      </c>
      <c r="AG78" s="38">
        <f t="shared" si="37"/>
        <v>0</v>
      </c>
      <c r="AH78" s="38">
        <f t="shared" si="38"/>
        <v>0</v>
      </c>
      <c r="AI78" s="38" t="e">
        <f t="shared" si="39"/>
        <v>#REF!</v>
      </c>
      <c r="AK78" s="56"/>
      <c r="AL78" s="57"/>
    </row>
    <row r="79" spans="1:38" x14ac:dyDescent="0.35">
      <c r="A79" s="26" t="s">
        <v>12</v>
      </c>
      <c r="B79" s="27"/>
      <c r="C79" s="28">
        <v>2127</v>
      </c>
      <c r="D79" s="39" t="s">
        <v>116</v>
      </c>
      <c r="E79" s="30">
        <v>203</v>
      </c>
      <c r="F79" s="31">
        <v>881354.45963776635</v>
      </c>
      <c r="G79" s="31">
        <v>25585.093000000001</v>
      </c>
      <c r="H79" s="31">
        <f t="shared" si="27"/>
        <v>906939.55263776635</v>
      </c>
      <c r="I79" s="31">
        <f t="shared" si="28"/>
        <v>4467.6825253091938</v>
      </c>
      <c r="J79" s="31">
        <v>15559.459637766471</v>
      </c>
      <c r="K79" s="31">
        <v>8944.0651827556212</v>
      </c>
      <c r="L79" s="31"/>
      <c r="M79" s="31"/>
      <c r="N79" s="32"/>
      <c r="O79" s="30">
        <v>208</v>
      </c>
      <c r="P79" s="33"/>
      <c r="Q79" s="31">
        <v>930115.27299562551</v>
      </c>
      <c r="R79" s="31">
        <f t="shared" si="29"/>
        <v>4471.7080432481998</v>
      </c>
      <c r="S79" s="61">
        <v>6733.7214726236416</v>
      </c>
      <c r="T79" s="31">
        <v>0</v>
      </c>
      <c r="U79" s="31"/>
      <c r="V79" s="34"/>
      <c r="W79" s="34">
        <f t="shared" si="30"/>
        <v>23175.720357859158</v>
      </c>
      <c r="X79" s="35">
        <f t="shared" si="31"/>
        <v>2.5553765177022347E-2</v>
      </c>
      <c r="Y79" s="36">
        <f t="shared" si="32"/>
        <v>5</v>
      </c>
      <c r="Z79" s="36">
        <f t="shared" si="33"/>
        <v>4.0255179390060221</v>
      </c>
      <c r="AA79" s="35">
        <f t="shared" si="34"/>
        <v>9.0103043719014231E-4</v>
      </c>
      <c r="AB79" s="37">
        <v>4.294217310190529E-3</v>
      </c>
      <c r="AD79" s="38">
        <f t="shared" si="35"/>
        <v>48760.813357859151</v>
      </c>
      <c r="AE79" s="38">
        <f t="shared" si="36"/>
        <v>-8825.7381651428295</v>
      </c>
      <c r="AF79" s="38" t="e">
        <f>#REF!-#REF!</f>
        <v>#REF!</v>
      </c>
      <c r="AG79" s="38">
        <f t="shared" si="37"/>
        <v>0</v>
      </c>
      <c r="AH79" s="38">
        <f t="shared" si="38"/>
        <v>-8944.0651827556212</v>
      </c>
      <c r="AI79" s="38" t="e">
        <f t="shared" si="39"/>
        <v>#REF!</v>
      </c>
      <c r="AK79" s="56"/>
      <c r="AL79" s="57"/>
    </row>
    <row r="80" spans="1:38" x14ac:dyDescent="0.35">
      <c r="A80" s="26" t="s">
        <v>12</v>
      </c>
      <c r="B80" s="27" t="s">
        <v>117</v>
      </c>
      <c r="C80" s="28">
        <v>2090</v>
      </c>
      <c r="D80" s="29" t="s">
        <v>118</v>
      </c>
      <c r="E80" s="30">
        <v>379</v>
      </c>
      <c r="F80" s="31">
        <v>1889737.0862168509</v>
      </c>
      <c r="G80" s="31">
        <v>56579.178500000002</v>
      </c>
      <c r="H80" s="31">
        <f t="shared" si="27"/>
        <v>1946316.2647168508</v>
      </c>
      <c r="I80" s="31">
        <f t="shared" si="28"/>
        <v>5135.399115347891</v>
      </c>
      <c r="J80" s="31">
        <v>0</v>
      </c>
      <c r="K80" s="31">
        <v>0</v>
      </c>
      <c r="L80" s="31"/>
      <c r="M80" s="31"/>
      <c r="N80" s="32"/>
      <c r="O80" s="30">
        <v>364</v>
      </c>
      <c r="P80" s="33"/>
      <c r="Q80" s="31">
        <v>1924907.224191708</v>
      </c>
      <c r="R80" s="31">
        <f t="shared" si="29"/>
        <v>5288.20665986733</v>
      </c>
      <c r="S80" s="31">
        <v>0</v>
      </c>
      <c r="T80" s="31">
        <v>0</v>
      </c>
      <c r="U80" s="31"/>
      <c r="V80" s="34"/>
      <c r="W80" s="34">
        <f t="shared" si="30"/>
        <v>-21409.040525142802</v>
      </c>
      <c r="X80" s="35">
        <f t="shared" si="31"/>
        <v>-1.0999774760787617E-2</v>
      </c>
      <c r="Y80" s="36">
        <f t="shared" si="32"/>
        <v>-15</v>
      </c>
      <c r="Z80" s="36">
        <f t="shared" si="33"/>
        <v>152.80754451943903</v>
      </c>
      <c r="AA80" s="35">
        <f t="shared" si="34"/>
        <v>2.9755729026542665E-2</v>
      </c>
      <c r="AB80" s="37">
        <v>2.7045188439474455E-2</v>
      </c>
      <c r="AD80" s="38">
        <f t="shared" si="35"/>
        <v>35170.13797485712</v>
      </c>
      <c r="AE80" s="38">
        <f t="shared" si="36"/>
        <v>0</v>
      </c>
      <c r="AF80" s="38" t="e">
        <f>#REF!-#REF!</f>
        <v>#REF!</v>
      </c>
      <c r="AG80" s="38">
        <f t="shared" si="37"/>
        <v>0</v>
      </c>
      <c r="AH80" s="38">
        <f t="shared" si="38"/>
        <v>0</v>
      </c>
      <c r="AI80" s="38" t="e">
        <f t="shared" si="39"/>
        <v>#REF!</v>
      </c>
      <c r="AK80" s="56"/>
      <c r="AL80" s="57"/>
    </row>
    <row r="81" spans="1:38" x14ac:dyDescent="0.35">
      <c r="A81" s="26" t="s">
        <v>12</v>
      </c>
      <c r="B81" s="27" t="s">
        <v>119</v>
      </c>
      <c r="C81" s="28">
        <v>2043</v>
      </c>
      <c r="D81" s="29" t="s">
        <v>120</v>
      </c>
      <c r="E81" s="30">
        <v>559</v>
      </c>
      <c r="F81" s="31">
        <v>2697598.2433453039</v>
      </c>
      <c r="G81" s="31">
        <v>71980.565400000007</v>
      </c>
      <c r="H81" s="31">
        <f t="shared" si="27"/>
        <v>2769578.8087453041</v>
      </c>
      <c r="I81" s="31">
        <f t="shared" si="28"/>
        <v>4954.5238081311345</v>
      </c>
      <c r="J81" s="31">
        <v>0</v>
      </c>
      <c r="K81" s="31">
        <v>0</v>
      </c>
      <c r="L81" s="31"/>
      <c r="M81" s="31"/>
      <c r="N81" s="32"/>
      <c r="O81" s="30">
        <v>541</v>
      </c>
      <c r="P81" s="33"/>
      <c r="Q81" s="31">
        <v>2755132.6239041528</v>
      </c>
      <c r="R81" s="31">
        <f t="shared" si="29"/>
        <v>5092.6665876232028</v>
      </c>
      <c r="S81" s="31">
        <v>0</v>
      </c>
      <c r="T81" s="31">
        <v>0</v>
      </c>
      <c r="U81" s="31"/>
      <c r="V81" s="34"/>
      <c r="W81" s="34">
        <f t="shared" si="30"/>
        <v>-14446.184841151349</v>
      </c>
      <c r="X81" s="35">
        <f t="shared" si="31"/>
        <v>-5.2160223047401644E-3</v>
      </c>
      <c r="Y81" s="36">
        <f t="shared" si="32"/>
        <v>-18</v>
      </c>
      <c r="Z81" s="36">
        <f t="shared" si="33"/>
        <v>138.14277949206826</v>
      </c>
      <c r="AA81" s="35">
        <f t="shared" si="34"/>
        <v>2.788215070545319E-2</v>
      </c>
      <c r="AB81" s="37">
        <v>2.6344205141923815E-2</v>
      </c>
      <c r="AD81" s="38">
        <f t="shared" si="35"/>
        <v>57534.380558848847</v>
      </c>
      <c r="AE81" s="38">
        <f t="shared" si="36"/>
        <v>0</v>
      </c>
      <c r="AF81" s="38" t="e">
        <f>#REF!-#REF!</f>
        <v>#REF!</v>
      </c>
      <c r="AG81" s="38">
        <f t="shared" si="37"/>
        <v>0</v>
      </c>
      <c r="AH81" s="38">
        <f t="shared" si="38"/>
        <v>0</v>
      </c>
      <c r="AI81" s="38" t="e">
        <f t="shared" si="39"/>
        <v>#REF!</v>
      </c>
      <c r="AK81" s="56"/>
      <c r="AL81" s="57"/>
    </row>
    <row r="82" spans="1:38" x14ac:dyDescent="0.35">
      <c r="A82" s="26" t="s">
        <v>12</v>
      </c>
      <c r="B82" s="27"/>
      <c r="C82" s="28">
        <v>2044</v>
      </c>
      <c r="D82" s="29" t="s">
        <v>121</v>
      </c>
      <c r="E82" s="30">
        <v>407</v>
      </c>
      <c r="F82" s="31">
        <v>1943943.7106123085</v>
      </c>
      <c r="G82" s="31">
        <v>54642.741399999999</v>
      </c>
      <c r="H82" s="31">
        <f t="shared" si="27"/>
        <v>1998586.4520123084</v>
      </c>
      <c r="I82" s="31">
        <f t="shared" si="28"/>
        <v>4910.5318231260653</v>
      </c>
      <c r="J82" s="31">
        <v>0</v>
      </c>
      <c r="K82" s="31">
        <v>0</v>
      </c>
      <c r="L82" s="31"/>
      <c r="M82" s="31"/>
      <c r="N82" s="32"/>
      <c r="O82" s="30">
        <v>400</v>
      </c>
      <c r="P82" s="33"/>
      <c r="Q82" s="31">
        <v>2017989.2213946183</v>
      </c>
      <c r="R82" s="31">
        <f t="shared" si="29"/>
        <v>5044.9730534865457</v>
      </c>
      <c r="S82" s="31">
        <v>0</v>
      </c>
      <c r="T82" s="31">
        <v>0</v>
      </c>
      <c r="U82" s="31"/>
      <c r="V82" s="34"/>
      <c r="W82" s="34">
        <f t="shared" si="30"/>
        <v>19402.769382309867</v>
      </c>
      <c r="X82" s="35">
        <f t="shared" si="31"/>
        <v>9.7082462271140813E-3</v>
      </c>
      <c r="Y82" s="36">
        <f t="shared" si="32"/>
        <v>-7</v>
      </c>
      <c r="Z82" s="36">
        <f t="shared" si="33"/>
        <v>134.4412303604804</v>
      </c>
      <c r="AA82" s="35">
        <f t="shared" si="34"/>
        <v>2.7378140536088447E-2</v>
      </c>
      <c r="AB82" s="37">
        <v>2.6257169062608554E-2</v>
      </c>
      <c r="AD82" s="38">
        <f t="shared" si="35"/>
        <v>74045.510782309808</v>
      </c>
      <c r="AE82" s="38">
        <f t="shared" si="36"/>
        <v>0</v>
      </c>
      <c r="AF82" s="38" t="e">
        <f>#REF!-#REF!</f>
        <v>#REF!</v>
      </c>
      <c r="AG82" s="38">
        <f t="shared" si="37"/>
        <v>0</v>
      </c>
      <c r="AH82" s="38">
        <f t="shared" si="38"/>
        <v>0</v>
      </c>
      <c r="AI82" s="38" t="e">
        <f t="shared" si="39"/>
        <v>#REF!</v>
      </c>
      <c r="AK82" s="56"/>
      <c r="AL82" s="57"/>
    </row>
    <row r="83" spans="1:38" x14ac:dyDescent="0.35">
      <c r="A83" s="26" t="s">
        <v>12</v>
      </c>
      <c r="B83" s="27" t="s">
        <v>122</v>
      </c>
      <c r="C83" s="28">
        <v>2002</v>
      </c>
      <c r="D83" s="29" t="s">
        <v>318</v>
      </c>
      <c r="E83" s="30">
        <v>293</v>
      </c>
      <c r="F83" s="31">
        <v>1448046.8564004079</v>
      </c>
      <c r="G83" s="31">
        <v>39958.306400000001</v>
      </c>
      <c r="H83" s="31">
        <f t="shared" si="27"/>
        <v>1488005.162800408</v>
      </c>
      <c r="I83" s="31">
        <f t="shared" si="28"/>
        <v>5078.5159139945663</v>
      </c>
      <c r="J83" s="31">
        <v>0</v>
      </c>
      <c r="K83" s="31">
        <v>0</v>
      </c>
      <c r="L83" s="31"/>
      <c r="M83" s="31"/>
      <c r="N83" s="32"/>
      <c r="O83" s="30">
        <v>262</v>
      </c>
      <c r="P83" s="33"/>
      <c r="Q83" s="31">
        <v>1378677.8383403555</v>
      </c>
      <c r="R83" s="31">
        <f t="shared" si="29"/>
        <v>5262.1291539708227</v>
      </c>
      <c r="S83" s="31">
        <v>0</v>
      </c>
      <c r="T83" s="31">
        <v>0</v>
      </c>
      <c r="U83" s="31"/>
      <c r="V83" s="34"/>
      <c r="W83" s="34">
        <f t="shared" si="30"/>
        <v>-109327.32446005242</v>
      </c>
      <c r="X83" s="35">
        <f t="shared" si="31"/>
        <v>-7.3472409366039937E-2</v>
      </c>
      <c r="Y83" s="36">
        <f t="shared" si="32"/>
        <v>-31</v>
      </c>
      <c r="Z83" s="36">
        <f t="shared" si="33"/>
        <v>183.61323997625641</v>
      </c>
      <c r="AA83" s="35">
        <f t="shared" si="34"/>
        <v>3.6154900976146154E-2</v>
      </c>
      <c r="AB83" s="37">
        <v>2.5975190749085497E-2</v>
      </c>
      <c r="AD83" s="38">
        <f t="shared" si="35"/>
        <v>-69369.018060052302</v>
      </c>
      <c r="AE83" s="38">
        <f t="shared" si="36"/>
        <v>0</v>
      </c>
      <c r="AF83" s="38" t="e">
        <f>#REF!-#REF!</f>
        <v>#REF!</v>
      </c>
      <c r="AG83" s="38">
        <f t="shared" si="37"/>
        <v>0</v>
      </c>
      <c r="AH83" s="38">
        <f t="shared" si="38"/>
        <v>0</v>
      </c>
      <c r="AI83" s="38" t="e">
        <f t="shared" si="39"/>
        <v>#REF!</v>
      </c>
      <c r="AK83" s="56"/>
      <c r="AL83" s="57"/>
    </row>
    <row r="84" spans="1:38" x14ac:dyDescent="0.35">
      <c r="A84" s="26" t="s">
        <v>12</v>
      </c>
      <c r="B84" s="27" t="s">
        <v>123</v>
      </c>
      <c r="C84" s="28">
        <v>2128</v>
      </c>
      <c r="D84" s="29" t="s">
        <v>124</v>
      </c>
      <c r="E84" s="30">
        <v>377</v>
      </c>
      <c r="F84" s="31">
        <v>1684680.067234887</v>
      </c>
      <c r="G84" s="31">
        <v>49719.180500000002</v>
      </c>
      <c r="H84" s="31">
        <f t="shared" si="27"/>
        <v>1734399.2477348871</v>
      </c>
      <c r="I84" s="31">
        <f t="shared" si="28"/>
        <v>4600.5285085806026</v>
      </c>
      <c r="J84" s="31">
        <v>0</v>
      </c>
      <c r="K84" s="31">
        <v>0</v>
      </c>
      <c r="L84" s="31"/>
      <c r="M84" s="31"/>
      <c r="N84" s="32"/>
      <c r="O84" s="30">
        <v>357</v>
      </c>
      <c r="P84" s="33"/>
      <c r="Q84" s="31">
        <v>1691830.6774149628</v>
      </c>
      <c r="R84" s="31">
        <f t="shared" si="29"/>
        <v>4739.0215053640413</v>
      </c>
      <c r="S84" s="31">
        <v>0</v>
      </c>
      <c r="T84" s="31">
        <v>0</v>
      </c>
      <c r="U84" s="31"/>
      <c r="V84" s="34"/>
      <c r="W84" s="34">
        <f t="shared" si="30"/>
        <v>-42568.570319924271</v>
      </c>
      <c r="X84" s="35">
        <f t="shared" si="31"/>
        <v>-2.4543697407340637E-2</v>
      </c>
      <c r="Y84" s="36">
        <f t="shared" si="32"/>
        <v>-20</v>
      </c>
      <c r="Z84" s="36">
        <f t="shared" si="33"/>
        <v>138.49299678343868</v>
      </c>
      <c r="AA84" s="35">
        <f t="shared" si="34"/>
        <v>3.0103714502612178E-2</v>
      </c>
      <c r="AB84" s="37">
        <v>2.5968556063375114E-2</v>
      </c>
      <c r="AD84" s="38">
        <f t="shared" si="35"/>
        <v>7150.610180075746</v>
      </c>
      <c r="AE84" s="38">
        <f t="shared" si="36"/>
        <v>0</v>
      </c>
      <c r="AF84" s="38" t="e">
        <f>#REF!-#REF!</f>
        <v>#REF!</v>
      </c>
      <c r="AG84" s="38">
        <f t="shared" si="37"/>
        <v>0</v>
      </c>
      <c r="AH84" s="38">
        <f t="shared" si="38"/>
        <v>0</v>
      </c>
      <c r="AI84" s="38" t="e">
        <f t="shared" si="39"/>
        <v>#REF!</v>
      </c>
      <c r="AK84" s="56"/>
      <c r="AL84" s="57"/>
    </row>
    <row r="85" spans="1:38" x14ac:dyDescent="0.35">
      <c r="A85" s="26" t="s">
        <v>12</v>
      </c>
      <c r="B85" s="27" t="s">
        <v>125</v>
      </c>
      <c r="C85" s="28">
        <v>2145</v>
      </c>
      <c r="D85" s="39" t="s">
        <v>126</v>
      </c>
      <c r="E85" s="30">
        <v>439</v>
      </c>
      <c r="F85" s="31">
        <v>1872335</v>
      </c>
      <c r="G85" s="31">
        <v>52391.381300000001</v>
      </c>
      <c r="H85" s="31">
        <f t="shared" si="27"/>
        <v>1924726.3813</v>
      </c>
      <c r="I85" s="31">
        <f t="shared" si="28"/>
        <v>4384.3425542141231</v>
      </c>
      <c r="J85" s="31">
        <v>0</v>
      </c>
      <c r="K85" s="31">
        <v>58959.989361807049</v>
      </c>
      <c r="L85" s="31"/>
      <c r="M85" s="31"/>
      <c r="N85" s="32"/>
      <c r="O85" s="30">
        <v>440</v>
      </c>
      <c r="P85" s="33"/>
      <c r="Q85" s="31">
        <v>1938200</v>
      </c>
      <c r="R85" s="31">
        <f t="shared" si="29"/>
        <v>4405</v>
      </c>
      <c r="S85" s="31">
        <v>0</v>
      </c>
      <c r="T85" s="61">
        <v>21647.69675331685</v>
      </c>
      <c r="U85" s="31"/>
      <c r="V85" s="34"/>
      <c r="W85" s="34">
        <f t="shared" si="30"/>
        <v>13473.618699999992</v>
      </c>
      <c r="X85" s="35">
        <f t="shared" si="31"/>
        <v>7.0002774580870675E-3</v>
      </c>
      <c r="Y85" s="36">
        <f t="shared" si="32"/>
        <v>1</v>
      </c>
      <c r="Z85" s="36">
        <f t="shared" si="33"/>
        <v>20.657445785876916</v>
      </c>
      <c r="AA85" s="35">
        <f t="shared" si="34"/>
        <v>4.7116404638640752E-3</v>
      </c>
      <c r="AB85" s="37">
        <v>4.7116404638642972E-3</v>
      </c>
      <c r="AD85" s="38">
        <f t="shared" si="35"/>
        <v>65865</v>
      </c>
      <c r="AE85" s="38">
        <f t="shared" si="36"/>
        <v>0</v>
      </c>
      <c r="AF85" s="38" t="e">
        <f>#REF!-#REF!</f>
        <v>#REF!</v>
      </c>
      <c r="AG85" s="38">
        <f t="shared" si="37"/>
        <v>0</v>
      </c>
      <c r="AH85" s="38">
        <f t="shared" si="38"/>
        <v>-37312.292608490199</v>
      </c>
      <c r="AI85" s="38" t="e">
        <f t="shared" si="39"/>
        <v>#REF!</v>
      </c>
      <c r="AK85" s="56"/>
      <c r="AL85" s="57"/>
    </row>
    <row r="86" spans="1:38" x14ac:dyDescent="0.35">
      <c r="A86" s="26" t="s">
        <v>12</v>
      </c>
      <c r="B86" s="27" t="s">
        <v>127</v>
      </c>
      <c r="C86" s="28">
        <v>3023</v>
      </c>
      <c r="D86" s="39" t="s">
        <v>128</v>
      </c>
      <c r="E86" s="30">
        <v>414</v>
      </c>
      <c r="F86" s="31">
        <v>1765710</v>
      </c>
      <c r="G86" s="31">
        <v>50391.061300000001</v>
      </c>
      <c r="H86" s="31">
        <f t="shared" si="27"/>
        <v>1816101.0612999999</v>
      </c>
      <c r="I86" s="31">
        <f t="shared" si="28"/>
        <v>4386.7175393719808</v>
      </c>
      <c r="J86" s="31">
        <v>0</v>
      </c>
      <c r="K86" s="31">
        <v>86352.290812570791</v>
      </c>
      <c r="L86" s="31"/>
      <c r="M86" s="31"/>
      <c r="N86" s="32"/>
      <c r="O86" s="30">
        <v>415</v>
      </c>
      <c r="P86" s="33"/>
      <c r="Q86" s="31">
        <v>1828639.3409799456</v>
      </c>
      <c r="R86" s="31">
        <f t="shared" si="29"/>
        <v>4406.3598577830016</v>
      </c>
      <c r="S86" s="61">
        <v>564.34097994538024</v>
      </c>
      <c r="T86" s="61">
        <v>50602.971437810113</v>
      </c>
      <c r="U86" s="31"/>
      <c r="V86" s="34"/>
      <c r="W86" s="34">
        <f t="shared" si="30"/>
        <v>12538.27967994567</v>
      </c>
      <c r="X86" s="35">
        <f t="shared" si="31"/>
        <v>6.9039548222997738E-3</v>
      </c>
      <c r="Y86" s="36">
        <f t="shared" si="32"/>
        <v>1</v>
      </c>
      <c r="Z86" s="36">
        <f t="shared" si="33"/>
        <v>19.642318411020824</v>
      </c>
      <c r="AA86" s="35">
        <f t="shared" si="34"/>
        <v>4.4776802323662768E-3</v>
      </c>
      <c r="AB86" s="37">
        <v>4.6475403194017328E-3</v>
      </c>
      <c r="AD86" s="38">
        <f t="shared" si="35"/>
        <v>62929.340979945613</v>
      </c>
      <c r="AE86" s="38">
        <f t="shared" si="36"/>
        <v>564.34097994538024</v>
      </c>
      <c r="AF86" s="38" t="e">
        <f>#REF!-#REF!</f>
        <v>#REF!</v>
      </c>
      <c r="AG86" s="38">
        <f t="shared" si="37"/>
        <v>0</v>
      </c>
      <c r="AH86" s="38">
        <f t="shared" si="38"/>
        <v>-35749.319374760678</v>
      </c>
      <c r="AI86" s="38" t="e">
        <f t="shared" si="39"/>
        <v>#REF!</v>
      </c>
      <c r="AK86" s="56"/>
      <c r="AL86" s="57"/>
    </row>
    <row r="87" spans="1:38" x14ac:dyDescent="0.35">
      <c r="A87" s="26" t="s">
        <v>12</v>
      </c>
      <c r="B87" s="27" t="s">
        <v>129</v>
      </c>
      <c r="C87" s="28">
        <v>2199</v>
      </c>
      <c r="D87" s="29" t="s">
        <v>130</v>
      </c>
      <c r="E87" s="30">
        <v>375</v>
      </c>
      <c r="F87" s="31">
        <v>1866565.0994882388</v>
      </c>
      <c r="G87" s="31">
        <v>52983.476000000002</v>
      </c>
      <c r="H87" s="31">
        <f t="shared" si="27"/>
        <v>1919548.5754882388</v>
      </c>
      <c r="I87" s="31">
        <f t="shared" si="28"/>
        <v>5118.7962013019705</v>
      </c>
      <c r="J87" s="31">
        <v>0</v>
      </c>
      <c r="K87" s="31">
        <v>0</v>
      </c>
      <c r="L87" s="31"/>
      <c r="M87" s="31"/>
      <c r="N87" s="32"/>
      <c r="O87" s="30">
        <v>362</v>
      </c>
      <c r="P87" s="33"/>
      <c r="Q87" s="31">
        <v>1906354.8074141182</v>
      </c>
      <c r="R87" s="31">
        <f t="shared" si="29"/>
        <v>5266.1735011439732</v>
      </c>
      <c r="S87" s="31">
        <v>0</v>
      </c>
      <c r="T87" s="31">
        <v>0</v>
      </c>
      <c r="U87" s="31"/>
      <c r="V87" s="34"/>
      <c r="W87" s="34">
        <f t="shared" si="30"/>
        <v>-13193.768074120628</v>
      </c>
      <c r="X87" s="35">
        <f t="shared" si="31"/>
        <v>-6.8733702510054284E-3</v>
      </c>
      <c r="Y87" s="36">
        <f t="shared" si="32"/>
        <v>-13</v>
      </c>
      <c r="Z87" s="36">
        <f t="shared" si="33"/>
        <v>147.37729984200269</v>
      </c>
      <c r="AA87" s="35">
        <f t="shared" si="34"/>
        <v>2.8791398220643583E-2</v>
      </c>
      <c r="AB87" s="37">
        <v>2.6396345232034824E-2</v>
      </c>
      <c r="AD87" s="38">
        <f t="shared" si="35"/>
        <v>39789.707925879396</v>
      </c>
      <c r="AE87" s="38">
        <f t="shared" si="36"/>
        <v>0</v>
      </c>
      <c r="AF87" s="38" t="e">
        <f>#REF!-#REF!</f>
        <v>#REF!</v>
      </c>
      <c r="AG87" s="38">
        <f t="shared" si="37"/>
        <v>0</v>
      </c>
      <c r="AH87" s="38">
        <f t="shared" si="38"/>
        <v>0</v>
      </c>
      <c r="AI87" s="38" t="e">
        <f t="shared" si="39"/>
        <v>#REF!</v>
      </c>
      <c r="AK87" s="56"/>
      <c r="AL87" s="57"/>
    </row>
    <row r="88" spans="1:38" x14ac:dyDescent="0.35">
      <c r="A88" s="26" t="s">
        <v>12</v>
      </c>
      <c r="B88" s="27"/>
      <c r="C88" s="28">
        <v>2179</v>
      </c>
      <c r="D88" s="29" t="s">
        <v>131</v>
      </c>
      <c r="E88" s="30">
        <v>597</v>
      </c>
      <c r="F88" s="31">
        <v>2742635.1687525641</v>
      </c>
      <c r="G88" s="31">
        <v>74425.236600000004</v>
      </c>
      <c r="H88" s="31">
        <f t="shared" si="27"/>
        <v>2817060.4053525641</v>
      </c>
      <c r="I88" s="31">
        <f t="shared" si="28"/>
        <v>4718.6941463192024</v>
      </c>
      <c r="J88" s="31">
        <v>0</v>
      </c>
      <c r="K88" s="31">
        <v>0</v>
      </c>
      <c r="L88" s="31"/>
      <c r="M88" s="31"/>
      <c r="N88" s="32"/>
      <c r="O88" s="30">
        <v>579</v>
      </c>
      <c r="P88" s="33"/>
      <c r="Q88" s="31">
        <v>2806808.119742265</v>
      </c>
      <c r="R88" s="31">
        <f t="shared" si="29"/>
        <v>4847.6824175168649</v>
      </c>
      <c r="S88" s="31">
        <v>0</v>
      </c>
      <c r="T88" s="31">
        <v>0</v>
      </c>
      <c r="U88" s="31"/>
      <c r="V88" s="34"/>
      <c r="W88" s="34">
        <f t="shared" si="30"/>
        <v>-10252.285610299092</v>
      </c>
      <c r="X88" s="35">
        <f t="shared" si="31"/>
        <v>-3.6393559722109892E-3</v>
      </c>
      <c r="Y88" s="36">
        <f t="shared" si="32"/>
        <v>-18</v>
      </c>
      <c r="Z88" s="36">
        <f t="shared" si="33"/>
        <v>128.98827119766247</v>
      </c>
      <c r="AA88" s="35">
        <f t="shared" si="34"/>
        <v>2.7335586329171102E-2</v>
      </c>
      <c r="AB88" s="37">
        <v>2.5922797562648592E-2</v>
      </c>
      <c r="AD88" s="38">
        <f t="shared" si="35"/>
        <v>64172.950989700854</v>
      </c>
      <c r="AE88" s="38">
        <f t="shared" si="36"/>
        <v>0</v>
      </c>
      <c r="AF88" s="38" t="e">
        <f>#REF!-#REF!</f>
        <v>#REF!</v>
      </c>
      <c r="AG88" s="38">
        <f t="shared" si="37"/>
        <v>0</v>
      </c>
      <c r="AH88" s="38">
        <f t="shared" si="38"/>
        <v>0</v>
      </c>
      <c r="AI88" s="38" t="e">
        <f t="shared" si="39"/>
        <v>#REF!</v>
      </c>
      <c r="AK88" s="56"/>
      <c r="AL88" s="57"/>
    </row>
    <row r="89" spans="1:38" x14ac:dyDescent="0.35">
      <c r="A89" s="26" t="s">
        <v>12</v>
      </c>
      <c r="B89" s="27" t="s">
        <v>132</v>
      </c>
      <c r="C89" s="28">
        <v>2048</v>
      </c>
      <c r="D89" s="29" t="s">
        <v>133</v>
      </c>
      <c r="E89" s="30">
        <v>414</v>
      </c>
      <c r="F89" s="31">
        <v>1951991.9358781492</v>
      </c>
      <c r="G89" s="31">
        <v>53621.578099999999</v>
      </c>
      <c r="H89" s="31">
        <f t="shared" si="27"/>
        <v>2005613.5139781493</v>
      </c>
      <c r="I89" s="31">
        <f t="shared" si="28"/>
        <v>4844.477086903742</v>
      </c>
      <c r="J89" s="31">
        <v>0</v>
      </c>
      <c r="K89" s="31">
        <v>0</v>
      </c>
      <c r="L89" s="31"/>
      <c r="M89" s="31"/>
      <c r="N89" s="32"/>
      <c r="O89" s="30">
        <v>404</v>
      </c>
      <c r="P89" s="33"/>
      <c r="Q89" s="31">
        <v>2011341.4508685884</v>
      </c>
      <c r="R89" s="31">
        <f t="shared" si="29"/>
        <v>4978.5679476945261</v>
      </c>
      <c r="S89" s="31">
        <v>0</v>
      </c>
      <c r="T89" s="31">
        <v>0</v>
      </c>
      <c r="U89" s="31"/>
      <c r="V89" s="34"/>
      <c r="W89" s="34">
        <f t="shared" si="30"/>
        <v>5727.9368904391304</v>
      </c>
      <c r="X89" s="35">
        <f t="shared" si="31"/>
        <v>2.855952480633972E-3</v>
      </c>
      <c r="Y89" s="36">
        <f t="shared" si="32"/>
        <v>-10</v>
      </c>
      <c r="Z89" s="36">
        <f t="shared" si="33"/>
        <v>134.09086079078406</v>
      </c>
      <c r="AA89" s="35">
        <f t="shared" si="34"/>
        <v>2.767911962124403E-2</v>
      </c>
      <c r="AB89" s="37">
        <v>2.609914235237043E-2</v>
      </c>
      <c r="AD89" s="38">
        <f t="shared" si="35"/>
        <v>59349.514990439173</v>
      </c>
      <c r="AE89" s="38">
        <f t="shared" si="36"/>
        <v>0</v>
      </c>
      <c r="AF89" s="38" t="e">
        <f>#REF!-#REF!</f>
        <v>#REF!</v>
      </c>
      <c r="AG89" s="38">
        <f t="shared" si="37"/>
        <v>0</v>
      </c>
      <c r="AH89" s="38">
        <f t="shared" si="38"/>
        <v>0</v>
      </c>
      <c r="AI89" s="38" t="e">
        <f t="shared" si="39"/>
        <v>#REF!</v>
      </c>
      <c r="AK89" s="56"/>
      <c r="AL89" s="57"/>
    </row>
    <row r="90" spans="1:38" x14ac:dyDescent="0.35">
      <c r="A90" s="26" t="s">
        <v>12</v>
      </c>
      <c r="B90" s="27" t="s">
        <v>134</v>
      </c>
      <c r="C90" s="28">
        <v>2192</v>
      </c>
      <c r="D90" s="39" t="s">
        <v>135</v>
      </c>
      <c r="E90" s="30">
        <v>405</v>
      </c>
      <c r="F90" s="31">
        <v>1730154.9434239999</v>
      </c>
      <c r="G90" s="31">
        <v>43736.996800000001</v>
      </c>
      <c r="H90" s="31">
        <f t="shared" si="27"/>
        <v>1773891.940224</v>
      </c>
      <c r="I90" s="31">
        <f t="shared" si="28"/>
        <v>4379.9800993185181</v>
      </c>
      <c r="J90" s="31">
        <v>2829.9434239999391</v>
      </c>
      <c r="K90" s="31">
        <v>218126.39293911916</v>
      </c>
      <c r="L90" s="31"/>
      <c r="M90" s="31"/>
      <c r="N90" s="32"/>
      <c r="O90" s="30">
        <v>392</v>
      </c>
      <c r="P90" s="33"/>
      <c r="Q90" s="31">
        <v>1729026.7033589927</v>
      </c>
      <c r="R90" s="31">
        <f t="shared" si="29"/>
        <v>4410.7824065280429</v>
      </c>
      <c r="S90" s="61">
        <v>2266.7033589927014</v>
      </c>
      <c r="T90" s="61">
        <v>183245.99836238343</v>
      </c>
      <c r="U90" s="31"/>
      <c r="V90" s="34"/>
      <c r="W90" s="34">
        <f t="shared" si="30"/>
        <v>-44865.236865007319</v>
      </c>
      <c r="X90" s="35">
        <f t="shared" si="31"/>
        <v>-2.529197852905396E-2</v>
      </c>
      <c r="Y90" s="36">
        <f t="shared" si="32"/>
        <v>-13</v>
      </c>
      <c r="Z90" s="36">
        <f t="shared" si="33"/>
        <v>30.80230720952477</v>
      </c>
      <c r="AA90" s="35">
        <f t="shared" si="34"/>
        <v>7.0325221829927731E-3</v>
      </c>
      <c r="AB90" s="37">
        <v>5.7123320458407623E-3</v>
      </c>
      <c r="AD90" s="38">
        <f t="shared" si="35"/>
        <v>-1128.2400650072377</v>
      </c>
      <c r="AE90" s="38">
        <f t="shared" si="36"/>
        <v>-563.24006500723772</v>
      </c>
      <c r="AF90" s="38" t="e">
        <f>#REF!-#REF!</f>
        <v>#REF!</v>
      </c>
      <c r="AG90" s="38">
        <f t="shared" si="37"/>
        <v>0</v>
      </c>
      <c r="AH90" s="38">
        <f t="shared" si="38"/>
        <v>-34880.394576735736</v>
      </c>
      <c r="AI90" s="38" t="e">
        <f t="shared" si="39"/>
        <v>#REF!</v>
      </c>
      <c r="AK90" s="56"/>
      <c r="AL90" s="57"/>
    </row>
    <row r="91" spans="1:38" x14ac:dyDescent="0.35">
      <c r="A91" s="26" t="s">
        <v>12</v>
      </c>
      <c r="B91" s="27"/>
      <c r="C91" s="28">
        <v>2014</v>
      </c>
      <c r="D91" s="29" t="s">
        <v>136</v>
      </c>
      <c r="E91" s="30">
        <v>304</v>
      </c>
      <c r="F91" s="31">
        <v>1603513.8968008468</v>
      </c>
      <c r="G91" s="31">
        <v>48730.795700000002</v>
      </c>
      <c r="H91" s="31">
        <f t="shared" si="27"/>
        <v>1652244.6925008467</v>
      </c>
      <c r="I91" s="31">
        <f t="shared" si="28"/>
        <v>5435.0154358580485</v>
      </c>
      <c r="J91" s="31">
        <v>25285.16552416468</v>
      </c>
      <c r="K91" s="31">
        <v>0</v>
      </c>
      <c r="L91" s="31"/>
      <c r="M91" s="31"/>
      <c r="N91" s="32"/>
      <c r="O91" s="30">
        <v>305</v>
      </c>
      <c r="P91" s="33"/>
      <c r="Q91" s="31">
        <v>1676121.6800409784</v>
      </c>
      <c r="R91" s="31">
        <f t="shared" si="29"/>
        <v>5495.4809181671426</v>
      </c>
      <c r="S91" s="31">
        <v>0</v>
      </c>
      <c r="T91" s="31">
        <v>0</v>
      </c>
      <c r="U91" s="31"/>
      <c r="V91" s="34"/>
      <c r="W91" s="34">
        <f t="shared" si="30"/>
        <v>23876.987540131668</v>
      </c>
      <c r="X91" s="35">
        <f t="shared" si="31"/>
        <v>1.4451241785495617E-2</v>
      </c>
      <c r="Y91" s="36">
        <f t="shared" si="32"/>
        <v>1</v>
      </c>
      <c r="Z91" s="36">
        <f t="shared" si="33"/>
        <v>60.465482309094114</v>
      </c>
      <c r="AA91" s="35">
        <f t="shared" si="34"/>
        <v>1.1125172140297401E-2</v>
      </c>
      <c r="AB91" s="37">
        <v>1.1379213978403246E-2</v>
      </c>
      <c r="AD91" s="38">
        <f t="shared" si="35"/>
        <v>72607.783240131568</v>
      </c>
      <c r="AE91" s="38">
        <f t="shared" si="36"/>
        <v>-25285.16552416468</v>
      </c>
      <c r="AF91" s="38" t="e">
        <f>#REF!-#REF!</f>
        <v>#REF!</v>
      </c>
      <c r="AG91" s="38">
        <f t="shared" si="37"/>
        <v>0</v>
      </c>
      <c r="AH91" s="38">
        <f t="shared" si="38"/>
        <v>0</v>
      </c>
      <c r="AI91" s="38" t="e">
        <f t="shared" si="39"/>
        <v>#REF!</v>
      </c>
      <c r="AK91" s="56"/>
      <c r="AL91" s="57"/>
    </row>
    <row r="92" spans="1:38" x14ac:dyDescent="0.35">
      <c r="A92" s="26" t="s">
        <v>12</v>
      </c>
      <c r="B92" s="27" t="s">
        <v>137</v>
      </c>
      <c r="C92" s="28">
        <v>2185</v>
      </c>
      <c r="D92" s="29" t="s">
        <v>138</v>
      </c>
      <c r="E92" s="30">
        <v>329</v>
      </c>
      <c r="F92" s="31">
        <v>1611402.2367405088</v>
      </c>
      <c r="G92" s="31">
        <v>44355.095699999998</v>
      </c>
      <c r="H92" s="31">
        <f t="shared" si="27"/>
        <v>1655757.3324405088</v>
      </c>
      <c r="I92" s="31">
        <f t="shared" si="28"/>
        <v>5032.6970590896926</v>
      </c>
      <c r="J92" s="31">
        <v>0</v>
      </c>
      <c r="K92" s="31">
        <v>0</v>
      </c>
      <c r="L92" s="31"/>
      <c r="M92" s="31"/>
      <c r="N92" s="32"/>
      <c r="O92" s="30">
        <v>319</v>
      </c>
      <c r="P92" s="33"/>
      <c r="Q92" s="31">
        <v>1651147.6536213695</v>
      </c>
      <c r="R92" s="31">
        <f t="shared" si="29"/>
        <v>5176.0114533585247</v>
      </c>
      <c r="S92" s="31">
        <v>0</v>
      </c>
      <c r="T92" s="31">
        <v>0</v>
      </c>
      <c r="U92" s="31"/>
      <c r="V92" s="34"/>
      <c r="W92" s="34">
        <f t="shared" si="30"/>
        <v>-4609.6788191392552</v>
      </c>
      <c r="X92" s="35">
        <f t="shared" si="31"/>
        <v>-2.7840304426403062E-3</v>
      </c>
      <c r="Y92" s="36">
        <f t="shared" si="32"/>
        <v>-10</v>
      </c>
      <c r="Z92" s="36">
        <f t="shared" si="33"/>
        <v>143.31439426883207</v>
      </c>
      <c r="AA92" s="35">
        <f t="shared" si="34"/>
        <v>2.8476658258217213E-2</v>
      </c>
      <c r="AB92" s="37">
        <v>2.6052884488858563E-2</v>
      </c>
      <c r="AD92" s="38">
        <f t="shared" si="35"/>
        <v>39745.416880860692</v>
      </c>
      <c r="AE92" s="38">
        <f t="shared" si="36"/>
        <v>0</v>
      </c>
      <c r="AF92" s="38" t="e">
        <f>#REF!-#REF!</f>
        <v>#REF!</v>
      </c>
      <c r="AG92" s="38">
        <f t="shared" si="37"/>
        <v>0</v>
      </c>
      <c r="AH92" s="38">
        <f t="shared" si="38"/>
        <v>0</v>
      </c>
      <c r="AI92" s="38" t="e">
        <f t="shared" si="39"/>
        <v>#REF!</v>
      </c>
      <c r="AK92" s="56"/>
      <c r="AL92" s="57"/>
    </row>
    <row r="93" spans="1:38" x14ac:dyDescent="0.35">
      <c r="A93" s="26" t="s">
        <v>12</v>
      </c>
      <c r="B93" s="27" t="s">
        <v>139</v>
      </c>
      <c r="C93" s="28">
        <v>5206</v>
      </c>
      <c r="D93" s="29" t="s">
        <v>140</v>
      </c>
      <c r="E93" s="30">
        <v>207</v>
      </c>
      <c r="F93" s="31">
        <v>885705.85692932969</v>
      </c>
      <c r="G93" s="31">
        <v>25888.1414</v>
      </c>
      <c r="H93" s="31">
        <f t="shared" si="27"/>
        <v>911593.99832932965</v>
      </c>
      <c r="I93" s="31">
        <f t="shared" si="28"/>
        <v>4403.8357407213989</v>
      </c>
      <c r="J93" s="31">
        <v>2850.8569293296896</v>
      </c>
      <c r="K93" s="31">
        <v>9850.8487029084845</v>
      </c>
      <c r="L93" s="31"/>
      <c r="M93" s="31"/>
      <c r="N93" s="32"/>
      <c r="O93" s="30">
        <v>206</v>
      </c>
      <c r="P93" s="33"/>
      <c r="Q93" s="31">
        <v>917087.84501203336</v>
      </c>
      <c r="R93" s="31">
        <f t="shared" si="29"/>
        <v>4451.8827427768611</v>
      </c>
      <c r="S93" s="31">
        <v>0</v>
      </c>
      <c r="T93" s="31">
        <v>0</v>
      </c>
      <c r="U93" s="31"/>
      <c r="V93" s="34"/>
      <c r="W93" s="34">
        <f t="shared" si="30"/>
        <v>5493.8466827037046</v>
      </c>
      <c r="X93" s="35">
        <f t="shared" si="31"/>
        <v>6.0266376180320158E-3</v>
      </c>
      <c r="Y93" s="36">
        <f t="shared" si="32"/>
        <v>-1</v>
      </c>
      <c r="Z93" s="36">
        <f t="shared" si="33"/>
        <v>48.047002055462144</v>
      </c>
      <c r="AA93" s="35">
        <f t="shared" si="34"/>
        <v>1.0910262072488575E-2</v>
      </c>
      <c r="AB93" s="37">
        <v>1.0228534634720621E-2</v>
      </c>
      <c r="AD93" s="38">
        <f t="shared" si="35"/>
        <v>31381.988082703669</v>
      </c>
      <c r="AE93" s="38">
        <f t="shared" si="36"/>
        <v>-2850.8569293296896</v>
      </c>
      <c r="AF93" s="38" t="e">
        <f>#REF!-#REF!</f>
        <v>#REF!</v>
      </c>
      <c r="AG93" s="38">
        <f t="shared" si="37"/>
        <v>0</v>
      </c>
      <c r="AH93" s="38">
        <f t="shared" si="38"/>
        <v>-9850.8487029084845</v>
      </c>
      <c r="AI93" s="38" t="e">
        <f t="shared" si="39"/>
        <v>#REF!</v>
      </c>
      <c r="AK93" s="56"/>
      <c r="AL93" s="57"/>
    </row>
    <row r="94" spans="1:38" x14ac:dyDescent="0.35">
      <c r="A94" s="26" t="s">
        <v>12</v>
      </c>
      <c r="B94" s="27" t="s">
        <v>141</v>
      </c>
      <c r="C94" s="28">
        <v>2170</v>
      </c>
      <c r="D94" s="29" t="s">
        <v>306</v>
      </c>
      <c r="E94" s="30">
        <v>311</v>
      </c>
      <c r="F94" s="31">
        <v>1366328.3973371044</v>
      </c>
      <c r="G94" s="31">
        <v>39299.109400000001</v>
      </c>
      <c r="H94" s="31">
        <f t="shared" si="27"/>
        <v>1405627.5067371044</v>
      </c>
      <c r="I94" s="31">
        <f t="shared" si="28"/>
        <v>4519.702594009982</v>
      </c>
      <c r="J94" s="31">
        <v>0</v>
      </c>
      <c r="K94" s="31">
        <v>0</v>
      </c>
      <c r="L94" s="31"/>
      <c r="M94" s="31"/>
      <c r="N94" s="32"/>
      <c r="O94" s="30">
        <v>286</v>
      </c>
      <c r="P94" s="33"/>
      <c r="Q94" s="31">
        <v>1335805.4838051891</v>
      </c>
      <c r="R94" s="31">
        <f t="shared" si="29"/>
        <v>4670.6485447733885</v>
      </c>
      <c r="S94" s="31">
        <v>0</v>
      </c>
      <c r="T94" s="31">
        <v>0</v>
      </c>
      <c r="U94" s="31"/>
      <c r="V94" s="34"/>
      <c r="W94" s="34">
        <f t="shared" si="30"/>
        <v>-69822.022931915242</v>
      </c>
      <c r="X94" s="35">
        <f t="shared" si="31"/>
        <v>-4.967320474112924E-2</v>
      </c>
      <c r="Y94" s="36">
        <f t="shared" si="32"/>
        <v>-25</v>
      </c>
      <c r="Z94" s="36">
        <f t="shared" si="33"/>
        <v>150.94595076340647</v>
      </c>
      <c r="AA94" s="35">
        <f t="shared" si="34"/>
        <v>3.3397319319960816E-2</v>
      </c>
      <c r="AB94" s="37">
        <v>2.5436034167987343E-2</v>
      </c>
      <c r="AD94" s="38">
        <f t="shared" si="35"/>
        <v>-30522.913531915285</v>
      </c>
      <c r="AE94" s="38">
        <f t="shared" si="36"/>
        <v>0</v>
      </c>
      <c r="AF94" s="38" t="e">
        <f>#REF!-#REF!</f>
        <v>#REF!</v>
      </c>
      <c r="AG94" s="38">
        <f t="shared" si="37"/>
        <v>0</v>
      </c>
      <c r="AH94" s="38">
        <f t="shared" si="38"/>
        <v>0</v>
      </c>
      <c r="AI94" s="38" t="e">
        <f t="shared" si="39"/>
        <v>#REF!</v>
      </c>
      <c r="AK94" s="56"/>
      <c r="AL94" s="57"/>
    </row>
    <row r="95" spans="1:38" x14ac:dyDescent="0.35">
      <c r="A95" s="26" t="s">
        <v>12</v>
      </c>
      <c r="B95" s="27" t="s">
        <v>142</v>
      </c>
      <c r="C95" s="28">
        <v>2054</v>
      </c>
      <c r="D95" s="29" t="s">
        <v>143</v>
      </c>
      <c r="E95" s="30">
        <v>417</v>
      </c>
      <c r="F95" s="31">
        <v>1940582.2039858631</v>
      </c>
      <c r="G95" s="31">
        <v>55187.828600000001</v>
      </c>
      <c r="H95" s="31">
        <f t="shared" si="27"/>
        <v>1995770.032585863</v>
      </c>
      <c r="I95" s="31">
        <f t="shared" si="28"/>
        <v>4786.0192627958349</v>
      </c>
      <c r="J95" s="31">
        <v>0</v>
      </c>
      <c r="K95" s="31">
        <v>0</v>
      </c>
      <c r="L95" s="31"/>
      <c r="M95" s="31"/>
      <c r="N95" s="32"/>
      <c r="O95" s="30">
        <v>405</v>
      </c>
      <c r="P95" s="33"/>
      <c r="Q95" s="31">
        <v>1993110.0103610989</v>
      </c>
      <c r="R95" s="31">
        <f t="shared" si="29"/>
        <v>4921.2592848422191</v>
      </c>
      <c r="S95" s="31">
        <v>0</v>
      </c>
      <c r="T95" s="31">
        <v>0</v>
      </c>
      <c r="U95" s="31"/>
      <c r="V95" s="34"/>
      <c r="W95" s="34">
        <f t="shared" si="30"/>
        <v>-2660.0222247641068</v>
      </c>
      <c r="X95" s="35">
        <f t="shared" si="31"/>
        <v>-1.332830026171683E-3</v>
      </c>
      <c r="Y95" s="36">
        <f t="shared" si="32"/>
        <v>-12</v>
      </c>
      <c r="Z95" s="36">
        <f t="shared" si="33"/>
        <v>135.24002204638418</v>
      </c>
      <c r="AA95" s="35">
        <f t="shared" si="34"/>
        <v>2.8257308343422993E-2</v>
      </c>
      <c r="AB95" s="37">
        <v>2.6356688860478261E-2</v>
      </c>
      <c r="AD95" s="38">
        <f t="shared" si="35"/>
        <v>52527.806375235785</v>
      </c>
      <c r="AE95" s="38">
        <f t="shared" si="36"/>
        <v>0</v>
      </c>
      <c r="AF95" s="38" t="e">
        <f>#REF!-#REF!</f>
        <v>#REF!</v>
      </c>
      <c r="AG95" s="38">
        <f t="shared" si="37"/>
        <v>0</v>
      </c>
      <c r="AH95" s="38">
        <f t="shared" si="38"/>
        <v>0</v>
      </c>
      <c r="AI95" s="38" t="e">
        <f t="shared" si="39"/>
        <v>#REF!</v>
      </c>
      <c r="AK95" s="56"/>
      <c r="AL95" s="57"/>
    </row>
    <row r="96" spans="1:38" x14ac:dyDescent="0.35">
      <c r="A96" s="26" t="s">
        <v>12</v>
      </c>
      <c r="B96" s="27" t="s">
        <v>144</v>
      </c>
      <c r="C96" s="28">
        <v>2197</v>
      </c>
      <c r="D96" s="29" t="s">
        <v>145</v>
      </c>
      <c r="E96" s="30">
        <v>397</v>
      </c>
      <c r="F96" s="31">
        <v>1847944.9369572389</v>
      </c>
      <c r="G96" s="31">
        <v>54182.667800000003</v>
      </c>
      <c r="H96" s="31">
        <f t="shared" si="27"/>
        <v>1902127.6047572389</v>
      </c>
      <c r="I96" s="31">
        <f t="shared" si="28"/>
        <v>4791.2534124867479</v>
      </c>
      <c r="J96" s="31">
        <v>0</v>
      </c>
      <c r="K96" s="31">
        <v>0</v>
      </c>
      <c r="L96" s="31"/>
      <c r="M96" s="31"/>
      <c r="N96" s="32"/>
      <c r="O96" s="30">
        <v>389</v>
      </c>
      <c r="P96" s="33"/>
      <c r="Q96" s="31">
        <v>1915072.9500639695</v>
      </c>
      <c r="R96" s="31">
        <f t="shared" si="29"/>
        <v>4923.0667096760144</v>
      </c>
      <c r="S96" s="31">
        <v>0</v>
      </c>
      <c r="T96" s="31">
        <v>0</v>
      </c>
      <c r="U96" s="31"/>
      <c r="V96" s="34"/>
      <c r="W96" s="34">
        <f t="shared" si="30"/>
        <v>12945.345306730596</v>
      </c>
      <c r="X96" s="35">
        <f t="shared" si="31"/>
        <v>6.805718645980452E-3</v>
      </c>
      <c r="Y96" s="36">
        <f t="shared" si="32"/>
        <v>-8</v>
      </c>
      <c r="Z96" s="36">
        <f t="shared" si="33"/>
        <v>131.81329718926645</v>
      </c>
      <c r="AA96" s="35">
        <f t="shared" si="34"/>
        <v>2.75112347106794E-2</v>
      </c>
      <c r="AB96" s="37">
        <v>2.6127094171719101E-2</v>
      </c>
      <c r="AD96" s="38">
        <f t="shared" si="35"/>
        <v>67128.013106730534</v>
      </c>
      <c r="AE96" s="38">
        <f t="shared" si="36"/>
        <v>0</v>
      </c>
      <c r="AF96" s="38" t="e">
        <f>#REF!-#REF!</f>
        <v>#REF!</v>
      </c>
      <c r="AG96" s="38">
        <f t="shared" si="37"/>
        <v>0</v>
      </c>
      <c r="AH96" s="38">
        <f t="shared" si="38"/>
        <v>0</v>
      </c>
      <c r="AI96" s="38" t="e">
        <f t="shared" si="39"/>
        <v>#REF!</v>
      </c>
      <c r="AK96" s="56"/>
      <c r="AL96" s="57"/>
    </row>
    <row r="97" spans="1:38" x14ac:dyDescent="0.35">
      <c r="A97" s="26" t="s">
        <v>12</v>
      </c>
      <c r="B97" s="27"/>
      <c r="C97" s="28">
        <v>5205</v>
      </c>
      <c r="D97" s="39" t="s">
        <v>146</v>
      </c>
      <c r="E97" s="30">
        <v>413</v>
      </c>
      <c r="F97" s="31">
        <v>1761445</v>
      </c>
      <c r="G97" s="31">
        <v>46974.560799999999</v>
      </c>
      <c r="H97" s="31">
        <f t="shared" si="27"/>
        <v>1808419.5608000001</v>
      </c>
      <c r="I97" s="31">
        <f t="shared" si="28"/>
        <v>4378.7398566585962</v>
      </c>
      <c r="J97" s="31">
        <v>0</v>
      </c>
      <c r="K97" s="31">
        <v>159138.87760444637</v>
      </c>
      <c r="L97" s="31"/>
      <c r="M97" s="31"/>
      <c r="N97" s="32"/>
      <c r="O97" s="30">
        <v>399</v>
      </c>
      <c r="P97" s="33"/>
      <c r="Q97" s="31">
        <v>1763534.1436053303</v>
      </c>
      <c r="R97" s="31">
        <f t="shared" si="29"/>
        <v>4419.8850716925572</v>
      </c>
      <c r="S97" s="61">
        <v>5939.1436053302605</v>
      </c>
      <c r="T97" s="61">
        <v>120494.86127939846</v>
      </c>
      <c r="U97" s="31"/>
      <c r="V97" s="34"/>
      <c r="W97" s="34">
        <f t="shared" si="30"/>
        <v>-44885.417194669833</v>
      </c>
      <c r="X97" s="35">
        <f t="shared" si="31"/>
        <v>-2.4820245349930659E-2</v>
      </c>
      <c r="Y97" s="36">
        <f t="shared" si="32"/>
        <v>-14</v>
      </c>
      <c r="Z97" s="36">
        <f t="shared" si="33"/>
        <v>41.145215033960994</v>
      </c>
      <c r="AA97" s="35">
        <f t="shared" si="34"/>
        <v>9.3965881465629675E-3</v>
      </c>
      <c r="AB97" s="37">
        <v>5.9971919321653022E-3</v>
      </c>
      <c r="AD97" s="38">
        <f t="shared" si="35"/>
        <v>2089.1436053302605</v>
      </c>
      <c r="AE97" s="38">
        <f t="shared" si="36"/>
        <v>5939.1436053302605</v>
      </c>
      <c r="AF97" s="38" t="e">
        <f>#REF!-#REF!</f>
        <v>#REF!</v>
      </c>
      <c r="AG97" s="38">
        <f t="shared" si="37"/>
        <v>0</v>
      </c>
      <c r="AH97" s="38">
        <f t="shared" si="38"/>
        <v>-38644.016325047909</v>
      </c>
      <c r="AI97" s="38" t="e">
        <f t="shared" si="39"/>
        <v>#REF!</v>
      </c>
      <c r="AK97" s="56"/>
      <c r="AL97" s="57"/>
    </row>
    <row r="98" spans="1:38" x14ac:dyDescent="0.35">
      <c r="A98" s="26" t="s">
        <v>12</v>
      </c>
      <c r="B98" s="27" t="s">
        <v>147</v>
      </c>
      <c r="C98" s="28">
        <v>2130</v>
      </c>
      <c r="D98" s="39" t="s">
        <v>148</v>
      </c>
      <c r="E98" s="30">
        <v>57</v>
      </c>
      <c r="F98" s="31">
        <v>402577.09404739807</v>
      </c>
      <c r="G98" s="31">
        <v>10151.838299999999</v>
      </c>
      <c r="H98" s="31">
        <f t="shared" si="27"/>
        <v>412728.93234739808</v>
      </c>
      <c r="I98" s="31">
        <f t="shared" si="28"/>
        <v>7240.8584622350536</v>
      </c>
      <c r="J98" s="31">
        <v>57225.686300391506</v>
      </c>
      <c r="K98" s="31">
        <v>0</v>
      </c>
      <c r="L98" s="31"/>
      <c r="M98" s="31"/>
      <c r="N98" s="32"/>
      <c r="O98" s="30">
        <v>54</v>
      </c>
      <c r="P98" s="33"/>
      <c r="Q98" s="31">
        <v>403933.47475573211</v>
      </c>
      <c r="R98" s="31">
        <f t="shared" si="29"/>
        <v>7480.2495325135578</v>
      </c>
      <c r="S98" s="61">
        <v>51938.446491986979</v>
      </c>
      <c r="T98" s="31">
        <v>0</v>
      </c>
      <c r="U98" s="31"/>
      <c r="V98" s="34"/>
      <c r="W98" s="34">
        <f t="shared" si="30"/>
        <v>-8795.4575916659669</v>
      </c>
      <c r="X98" s="35">
        <f t="shared" si="31"/>
        <v>-2.1310494376155731E-2</v>
      </c>
      <c r="Y98" s="36">
        <f t="shared" si="32"/>
        <v>-3</v>
      </c>
      <c r="Z98" s="36">
        <f t="shared" si="33"/>
        <v>239.39107027850423</v>
      </c>
      <c r="AA98" s="35">
        <f t="shared" si="34"/>
        <v>3.3061144825168975E-2</v>
      </c>
      <c r="AB98" s="37">
        <v>3.4490972222507299E-3</v>
      </c>
      <c r="AD98" s="38">
        <f t="shared" si="35"/>
        <v>1356.3807083340362</v>
      </c>
      <c r="AE98" s="38">
        <f t="shared" si="36"/>
        <v>-5287.2398084045271</v>
      </c>
      <c r="AF98" s="38" t="e">
        <f>#REF!-#REF!</f>
        <v>#REF!</v>
      </c>
      <c r="AG98" s="38">
        <f t="shared" si="37"/>
        <v>0</v>
      </c>
      <c r="AH98" s="38">
        <f t="shared" si="38"/>
        <v>0</v>
      </c>
      <c r="AI98" s="38" t="e">
        <f t="shared" si="39"/>
        <v>#REF!</v>
      </c>
      <c r="AK98" s="56"/>
      <c r="AL98" s="57"/>
    </row>
    <row r="99" spans="1:38" x14ac:dyDescent="0.35">
      <c r="A99" s="26" t="s">
        <v>12</v>
      </c>
      <c r="B99" s="27" t="s">
        <v>149</v>
      </c>
      <c r="C99" s="28">
        <v>3353</v>
      </c>
      <c r="D99" s="29" t="s">
        <v>150</v>
      </c>
      <c r="E99" s="30">
        <v>192</v>
      </c>
      <c r="F99" s="31">
        <v>991388.42697203439</v>
      </c>
      <c r="G99" s="31">
        <v>27408.384600000001</v>
      </c>
      <c r="H99" s="31">
        <f t="shared" si="27"/>
        <v>1018796.8115720344</v>
      </c>
      <c r="I99" s="31">
        <f t="shared" si="28"/>
        <v>5306.233393604346</v>
      </c>
      <c r="J99" s="31">
        <v>0</v>
      </c>
      <c r="K99" s="31">
        <v>0</v>
      </c>
      <c r="L99" s="31"/>
      <c r="M99" s="31"/>
      <c r="N99" s="32"/>
      <c r="O99" s="30">
        <v>191</v>
      </c>
      <c r="P99" s="33"/>
      <c r="Q99" s="31">
        <v>1041077.1109731513</v>
      </c>
      <c r="R99" s="31">
        <f t="shared" si="29"/>
        <v>5450.6655024772317</v>
      </c>
      <c r="S99" s="31">
        <v>0</v>
      </c>
      <c r="T99" s="31">
        <v>0</v>
      </c>
      <c r="U99" s="31"/>
      <c r="V99" s="34"/>
      <c r="W99" s="34">
        <f t="shared" si="30"/>
        <v>22280.299401116907</v>
      </c>
      <c r="X99" s="35">
        <f t="shared" si="31"/>
        <v>2.1869227649758516E-2</v>
      </c>
      <c r="Y99" s="36">
        <f t="shared" si="32"/>
        <v>-1</v>
      </c>
      <c r="Z99" s="36">
        <f t="shared" si="33"/>
        <v>144.43210887288569</v>
      </c>
      <c r="AA99" s="35">
        <f t="shared" si="34"/>
        <v>2.7219328318081715E-2</v>
      </c>
      <c r="AB99" s="37">
        <v>2.6561430407939124E-2</v>
      </c>
      <c r="AD99" s="38">
        <f t="shared" si="35"/>
        <v>49688.684001116897</v>
      </c>
      <c r="AE99" s="38">
        <f t="shared" si="36"/>
        <v>0</v>
      </c>
      <c r="AF99" s="38" t="e">
        <f>#REF!-#REF!</f>
        <v>#REF!</v>
      </c>
      <c r="AG99" s="38">
        <f t="shared" si="37"/>
        <v>0</v>
      </c>
      <c r="AH99" s="38">
        <f t="shared" si="38"/>
        <v>0</v>
      </c>
      <c r="AI99" s="38" t="e">
        <f t="shared" si="39"/>
        <v>#REF!</v>
      </c>
      <c r="AK99" s="56"/>
      <c r="AL99" s="57"/>
    </row>
    <row r="100" spans="1:38" x14ac:dyDescent="0.35">
      <c r="A100" s="26" t="s">
        <v>12</v>
      </c>
      <c r="B100" s="27"/>
      <c r="C100" s="28">
        <v>3372</v>
      </c>
      <c r="D100" s="29" t="s">
        <v>151</v>
      </c>
      <c r="E100" s="30">
        <v>210</v>
      </c>
      <c r="F100" s="31">
        <v>1042100.9785096194</v>
      </c>
      <c r="G100" s="31">
        <v>27284.364799999999</v>
      </c>
      <c r="H100" s="31">
        <f t="shared" si="27"/>
        <v>1069385.3433096195</v>
      </c>
      <c r="I100" s="31">
        <f t="shared" si="28"/>
        <v>5092.3111586172354</v>
      </c>
      <c r="J100" s="31">
        <v>2509.800588240847</v>
      </c>
      <c r="K100" s="31">
        <v>0</v>
      </c>
      <c r="L100" s="31"/>
      <c r="M100" s="31"/>
      <c r="N100" s="32"/>
      <c r="O100" s="30">
        <v>209</v>
      </c>
      <c r="P100" s="33"/>
      <c r="Q100" s="31">
        <v>1089731.2660766267</v>
      </c>
      <c r="R100" s="31">
        <f t="shared" si="29"/>
        <v>5214.0251965388834</v>
      </c>
      <c r="S100" s="31">
        <v>0</v>
      </c>
      <c r="T100" s="31">
        <v>0</v>
      </c>
      <c r="U100" s="31"/>
      <c r="V100" s="34"/>
      <c r="W100" s="34">
        <f t="shared" si="30"/>
        <v>20345.922767007258</v>
      </c>
      <c r="X100" s="35">
        <f t="shared" si="31"/>
        <v>1.902581038191431E-2</v>
      </c>
      <c r="Y100" s="36">
        <f t="shared" si="32"/>
        <v>-1</v>
      </c>
      <c r="Z100" s="36">
        <f t="shared" si="33"/>
        <v>121.71403792164801</v>
      </c>
      <c r="AA100" s="35">
        <f t="shared" si="34"/>
        <v>2.390153196268896E-2</v>
      </c>
      <c r="AB100" s="37">
        <v>2.3328737332911187E-2</v>
      </c>
      <c r="AD100" s="38">
        <f t="shared" si="35"/>
        <v>47630.287567007355</v>
      </c>
      <c r="AE100" s="38">
        <f t="shared" si="36"/>
        <v>-2509.800588240847</v>
      </c>
      <c r="AF100" s="38" t="e">
        <f>#REF!-#REF!</f>
        <v>#REF!</v>
      </c>
      <c r="AG100" s="38">
        <f t="shared" si="37"/>
        <v>0</v>
      </c>
      <c r="AH100" s="38">
        <f t="shared" si="38"/>
        <v>0</v>
      </c>
      <c r="AI100" s="38" t="e">
        <f t="shared" si="39"/>
        <v>#REF!</v>
      </c>
      <c r="AK100" s="56"/>
      <c r="AL100" s="57"/>
    </row>
    <row r="101" spans="1:38" x14ac:dyDescent="0.35">
      <c r="A101" s="26" t="s">
        <v>12</v>
      </c>
      <c r="B101" s="27"/>
      <c r="C101" s="28">
        <v>3375</v>
      </c>
      <c r="D101" s="29" t="s">
        <v>152</v>
      </c>
      <c r="E101" s="30">
        <v>203</v>
      </c>
      <c r="F101" s="31">
        <v>872272.96411184827</v>
      </c>
      <c r="G101" s="31">
        <v>25245.0386</v>
      </c>
      <c r="H101" s="31">
        <f t="shared" si="27"/>
        <v>897518.00271184824</v>
      </c>
      <c r="I101" s="31">
        <f t="shared" si="28"/>
        <v>4421.2709493194498</v>
      </c>
      <c r="J101" s="31">
        <v>0</v>
      </c>
      <c r="K101" s="31">
        <v>0</v>
      </c>
      <c r="L101" s="31"/>
      <c r="M101" s="31"/>
      <c r="N101" s="32"/>
      <c r="O101" s="30">
        <v>196</v>
      </c>
      <c r="P101" s="33"/>
      <c r="Q101" s="31">
        <v>892066.83698874165</v>
      </c>
      <c r="R101" s="31">
        <f t="shared" si="29"/>
        <v>4551.3614132078656</v>
      </c>
      <c r="S101" s="31">
        <v>0</v>
      </c>
      <c r="T101" s="31">
        <v>0</v>
      </c>
      <c r="U101" s="31"/>
      <c r="V101" s="34"/>
      <c r="W101" s="34">
        <f t="shared" si="30"/>
        <v>-5451.165723106591</v>
      </c>
      <c r="X101" s="35">
        <f t="shared" si="31"/>
        <v>-6.0736004254353659E-3</v>
      </c>
      <c r="Y101" s="36">
        <f t="shared" si="32"/>
        <v>-7</v>
      </c>
      <c r="Z101" s="36">
        <f t="shared" si="33"/>
        <v>130.0904638884158</v>
      </c>
      <c r="AA101" s="35">
        <f t="shared" si="34"/>
        <v>2.9423770987941911E-2</v>
      </c>
      <c r="AB101" s="37">
        <v>2.4329544480962362E-2</v>
      </c>
      <c r="AD101" s="38">
        <f t="shared" si="35"/>
        <v>19793.87287689338</v>
      </c>
      <c r="AE101" s="38">
        <f t="shared" si="36"/>
        <v>0</v>
      </c>
      <c r="AF101" s="38" t="e">
        <f>#REF!-#REF!</f>
        <v>#REF!</v>
      </c>
      <c r="AG101" s="38">
        <f t="shared" si="37"/>
        <v>0</v>
      </c>
      <c r="AH101" s="38">
        <f t="shared" si="38"/>
        <v>0</v>
      </c>
      <c r="AI101" s="38" t="e">
        <f t="shared" si="39"/>
        <v>#REF!</v>
      </c>
      <c r="AK101" s="56"/>
      <c r="AL101" s="57"/>
    </row>
    <row r="102" spans="1:38" x14ac:dyDescent="0.35">
      <c r="A102" s="26" t="s">
        <v>12</v>
      </c>
      <c r="B102" s="27" t="s">
        <v>153</v>
      </c>
      <c r="C102" s="28">
        <v>2064</v>
      </c>
      <c r="D102" s="39" t="s">
        <v>307</v>
      </c>
      <c r="E102" s="30">
        <v>213</v>
      </c>
      <c r="F102" s="31">
        <v>1167759.1089204652</v>
      </c>
      <c r="G102" s="31">
        <v>35095.534200000002</v>
      </c>
      <c r="H102" s="31">
        <f t="shared" ref="H102:H133" si="40">F102+G102</f>
        <v>1202854.6431204653</v>
      </c>
      <c r="I102" s="31">
        <f t="shared" ref="I102:I133" si="41">H102/E102</f>
        <v>5647.2048972791799</v>
      </c>
      <c r="J102" s="31">
        <v>49374.18708302849</v>
      </c>
      <c r="K102" s="31">
        <v>0</v>
      </c>
      <c r="L102" s="31"/>
      <c r="M102" s="31"/>
      <c r="N102" s="32"/>
      <c r="O102" s="30">
        <v>210</v>
      </c>
      <c r="P102" s="33"/>
      <c r="Q102" s="31">
        <v>1198038.1692559202</v>
      </c>
      <c r="R102" s="31">
        <f t="shared" ref="R102:R133" si="42">Q102/O102</f>
        <v>5704.9436631234294</v>
      </c>
      <c r="S102" s="61">
        <v>28328.472586048185</v>
      </c>
      <c r="T102" s="31">
        <v>0</v>
      </c>
      <c r="U102" s="31"/>
      <c r="V102" s="34"/>
      <c r="W102" s="34">
        <f t="shared" ref="W102:W133" si="43">Q102-H102</f>
        <v>-4816.4738645451143</v>
      </c>
      <c r="X102" s="35">
        <f t="shared" ref="X102:X133" si="44">Q102/H102-1</f>
        <v>-4.0042027456036466E-3</v>
      </c>
      <c r="Y102" s="36">
        <f t="shared" ref="Y102:Y133" si="45">O102-E102</f>
        <v>-3</v>
      </c>
      <c r="Z102" s="36">
        <f t="shared" ref="Z102:Z133" si="46">R102-I102</f>
        <v>57.738765844249428</v>
      </c>
      <c r="AA102" s="35">
        <f t="shared" ref="AA102:AA133" si="47">R102/I102-1</f>
        <v>1.0224308643744795E-2</v>
      </c>
      <c r="AB102" s="37">
        <v>4.4678472380446088E-3</v>
      </c>
      <c r="AD102" s="38">
        <f t="shared" ref="AD102:AD133" si="48">Q102-F102</f>
        <v>30279.060335454997</v>
      </c>
      <c r="AE102" s="38">
        <f t="shared" ref="AE102:AE133" si="49">S102-J102</f>
        <v>-21045.714496980305</v>
      </c>
      <c r="AF102" s="38" t="e">
        <f>#REF!-#REF!</f>
        <v>#REF!</v>
      </c>
      <c r="AG102" s="38">
        <f t="shared" ref="AG102:AG133" si="50">U102-L102</f>
        <v>0</v>
      </c>
      <c r="AH102" s="38">
        <f t="shared" ref="AH102:AH133" si="51">T102-K102</f>
        <v>0</v>
      </c>
      <c r="AI102" s="38" t="e">
        <f t="shared" si="39"/>
        <v>#REF!</v>
      </c>
      <c r="AK102" s="56"/>
      <c r="AL102" s="57"/>
    </row>
    <row r="103" spans="1:38" x14ac:dyDescent="0.35">
      <c r="A103" s="26" t="s">
        <v>12</v>
      </c>
      <c r="B103" s="27"/>
      <c r="C103" s="28">
        <v>2132</v>
      </c>
      <c r="D103" s="39" t="s">
        <v>154</v>
      </c>
      <c r="E103" s="30">
        <v>181</v>
      </c>
      <c r="F103" s="31">
        <v>1061734.481266943</v>
      </c>
      <c r="G103" s="31">
        <v>28381.540300000001</v>
      </c>
      <c r="H103" s="31">
        <f t="shared" si="40"/>
        <v>1090116.021566943</v>
      </c>
      <c r="I103" s="31">
        <f t="shared" si="41"/>
        <v>6022.7404506460944</v>
      </c>
      <c r="J103" s="31">
        <v>102875.32386866258</v>
      </c>
      <c r="K103" s="31">
        <v>0</v>
      </c>
      <c r="L103" s="31"/>
      <c r="M103" s="31"/>
      <c r="N103" s="32"/>
      <c r="O103" s="30">
        <v>180</v>
      </c>
      <c r="P103" s="33"/>
      <c r="Q103" s="31">
        <v>1089584.4769928493</v>
      </c>
      <c r="R103" s="31">
        <f t="shared" si="42"/>
        <v>6053.2470944047182</v>
      </c>
      <c r="S103" s="61">
        <v>81272.271487049409</v>
      </c>
      <c r="T103" s="31">
        <v>0</v>
      </c>
      <c r="U103" s="31"/>
      <c r="V103" s="34"/>
      <c r="W103" s="34">
        <f t="shared" si="43"/>
        <v>-531.5445740937721</v>
      </c>
      <c r="X103" s="35">
        <f t="shared" si="44"/>
        <v>-4.8760367114841774E-4</v>
      </c>
      <c r="Y103" s="36">
        <f t="shared" si="45"/>
        <v>-1</v>
      </c>
      <c r="Z103" s="36">
        <f t="shared" si="46"/>
        <v>30.506643758623795</v>
      </c>
      <c r="AA103" s="35">
        <f t="shared" si="47"/>
        <v>5.0652429751230077E-3</v>
      </c>
      <c r="AB103" s="37">
        <v>4.4128125229343507E-3</v>
      </c>
      <c r="AD103" s="38">
        <f t="shared" si="48"/>
        <v>27849.995725906221</v>
      </c>
      <c r="AE103" s="38">
        <f t="shared" si="49"/>
        <v>-21603.052381613175</v>
      </c>
      <c r="AF103" s="38" t="e">
        <f>#REF!-#REF!</f>
        <v>#REF!</v>
      </c>
      <c r="AG103" s="38">
        <f t="shared" si="50"/>
        <v>0</v>
      </c>
      <c r="AH103" s="38">
        <f t="shared" si="51"/>
        <v>0</v>
      </c>
      <c r="AI103" s="38" t="e">
        <f t="shared" si="39"/>
        <v>#REF!</v>
      </c>
      <c r="AK103" s="56"/>
      <c r="AL103" s="57"/>
    </row>
    <row r="104" spans="1:38" x14ac:dyDescent="0.35">
      <c r="A104" s="26" t="s">
        <v>12</v>
      </c>
      <c r="B104" s="27" t="s">
        <v>155</v>
      </c>
      <c r="C104" s="28">
        <v>3377</v>
      </c>
      <c r="D104" s="39" t="s">
        <v>156</v>
      </c>
      <c r="E104" s="30">
        <v>575</v>
      </c>
      <c r="F104" s="31">
        <v>2731880.1883510975</v>
      </c>
      <c r="G104" s="31">
        <v>78145.469800000006</v>
      </c>
      <c r="H104" s="31">
        <f t="shared" si="40"/>
        <v>2810025.6581510976</v>
      </c>
      <c r="I104" s="31">
        <f t="shared" si="41"/>
        <v>4887.0011446106046</v>
      </c>
      <c r="J104" s="31">
        <v>54294.263654137962</v>
      </c>
      <c r="K104" s="31">
        <v>0</v>
      </c>
      <c r="L104" s="31"/>
      <c r="M104" s="31"/>
      <c r="N104" s="32"/>
      <c r="O104" s="30">
        <v>557</v>
      </c>
      <c r="P104" s="33"/>
      <c r="Q104" s="31">
        <v>2752751.7190466183</v>
      </c>
      <c r="R104" s="31">
        <f t="shared" si="42"/>
        <v>4942.1036248592791</v>
      </c>
      <c r="S104" s="61">
        <v>9013.0026177191176</v>
      </c>
      <c r="T104" s="31">
        <v>0</v>
      </c>
      <c r="U104" s="31"/>
      <c r="V104" s="34"/>
      <c r="W104" s="34">
        <f t="shared" si="43"/>
        <v>-57273.939104479272</v>
      </c>
      <c r="X104" s="35">
        <f t="shared" si="44"/>
        <v>-2.0381998626362585E-2</v>
      </c>
      <c r="Y104" s="36">
        <f t="shared" si="45"/>
        <v>-18</v>
      </c>
      <c r="Z104" s="36">
        <f t="shared" si="46"/>
        <v>55.10248024867451</v>
      </c>
      <c r="AA104" s="35">
        <f t="shared" si="47"/>
        <v>1.1275315601151803E-2</v>
      </c>
      <c r="AB104" s="37">
        <v>6.4919522712711952E-3</v>
      </c>
      <c r="AD104" s="38">
        <f t="shared" si="48"/>
        <v>20871.530695520807</v>
      </c>
      <c r="AE104" s="38">
        <f t="shared" si="49"/>
        <v>-45281.261036418844</v>
      </c>
      <c r="AF104" s="38" t="e">
        <f>#REF!-#REF!</f>
        <v>#REF!</v>
      </c>
      <c r="AG104" s="38">
        <f t="shared" si="50"/>
        <v>0</v>
      </c>
      <c r="AH104" s="38">
        <f t="shared" si="51"/>
        <v>0</v>
      </c>
      <c r="AI104" s="38" t="e">
        <f t="shared" si="39"/>
        <v>#REF!</v>
      </c>
      <c r="AK104" s="56"/>
      <c r="AL104" s="57"/>
    </row>
    <row r="105" spans="1:38" x14ac:dyDescent="0.35">
      <c r="A105" s="26" t="s">
        <v>12</v>
      </c>
      <c r="B105" s="27" t="s">
        <v>157</v>
      </c>
      <c r="C105" s="28">
        <v>2101</v>
      </c>
      <c r="D105" s="29" t="s">
        <v>158</v>
      </c>
      <c r="E105" s="30">
        <v>324</v>
      </c>
      <c r="F105" s="31">
        <v>1508806.730771451</v>
      </c>
      <c r="G105" s="31">
        <v>42532.791700000002</v>
      </c>
      <c r="H105" s="31">
        <f t="shared" si="40"/>
        <v>1551339.522471451</v>
      </c>
      <c r="I105" s="31">
        <f t="shared" si="41"/>
        <v>4788.0849458995399</v>
      </c>
      <c r="J105" s="31">
        <v>0</v>
      </c>
      <c r="K105" s="31">
        <v>0</v>
      </c>
      <c r="L105" s="31"/>
      <c r="M105" s="31"/>
      <c r="N105" s="32"/>
      <c r="O105" s="30">
        <v>350</v>
      </c>
      <c r="P105" s="33"/>
      <c r="Q105" s="31">
        <v>1709336.7197853425</v>
      </c>
      <c r="R105" s="31">
        <f t="shared" si="42"/>
        <v>4883.8191993866931</v>
      </c>
      <c r="S105" s="31">
        <v>0</v>
      </c>
      <c r="T105" s="31">
        <v>0</v>
      </c>
      <c r="U105" s="31"/>
      <c r="V105" s="34"/>
      <c r="W105" s="34">
        <f t="shared" si="43"/>
        <v>157997.19731389149</v>
      </c>
      <c r="X105" s="35">
        <f t="shared" si="44"/>
        <v>0.10184565984768112</v>
      </c>
      <c r="Y105" s="36">
        <f t="shared" si="45"/>
        <v>26</v>
      </c>
      <c r="Z105" s="36">
        <f t="shared" si="46"/>
        <v>95.734253487153183</v>
      </c>
      <c r="AA105" s="35">
        <f t="shared" si="47"/>
        <v>1.9994267973282076E-2</v>
      </c>
      <c r="AB105" s="37">
        <v>2.612451390743975E-2</v>
      </c>
      <c r="AD105" s="38">
        <f t="shared" si="48"/>
        <v>200529.98901389143</v>
      </c>
      <c r="AE105" s="38">
        <f t="shared" si="49"/>
        <v>0</v>
      </c>
      <c r="AF105" s="38" t="e">
        <f>#REF!-#REF!</f>
        <v>#REF!</v>
      </c>
      <c r="AG105" s="38">
        <f t="shared" si="50"/>
        <v>0</v>
      </c>
      <c r="AH105" s="38">
        <f t="shared" si="51"/>
        <v>0</v>
      </c>
      <c r="AI105" s="38" t="e">
        <f t="shared" si="39"/>
        <v>#REF!</v>
      </c>
      <c r="AK105" s="56"/>
      <c r="AL105" s="57"/>
    </row>
    <row r="106" spans="1:38" x14ac:dyDescent="0.35">
      <c r="A106" s="26" t="s">
        <v>12</v>
      </c>
      <c r="B106" s="27" t="s">
        <v>159</v>
      </c>
      <c r="C106" s="28">
        <v>2086</v>
      </c>
      <c r="D106" s="29" t="s">
        <v>308</v>
      </c>
      <c r="E106" s="30">
        <v>415</v>
      </c>
      <c r="F106" s="31">
        <v>2046049.8811343967</v>
      </c>
      <c r="G106" s="31">
        <v>56269.001600000003</v>
      </c>
      <c r="H106" s="31">
        <f t="shared" si="40"/>
        <v>2102318.8827343965</v>
      </c>
      <c r="I106" s="31">
        <f t="shared" si="41"/>
        <v>5065.8286330949313</v>
      </c>
      <c r="J106" s="31">
        <v>0</v>
      </c>
      <c r="K106" s="31">
        <v>0</v>
      </c>
      <c r="L106" s="31"/>
      <c r="M106" s="31"/>
      <c r="N106" s="32"/>
      <c r="O106" s="30">
        <v>371</v>
      </c>
      <c r="P106" s="33"/>
      <c r="Q106" s="31">
        <v>1942164.3845671418</v>
      </c>
      <c r="R106" s="31">
        <f t="shared" si="42"/>
        <v>5234.9444327955307</v>
      </c>
      <c r="S106" s="31">
        <v>0</v>
      </c>
      <c r="T106" s="31">
        <v>0</v>
      </c>
      <c r="U106" s="31"/>
      <c r="V106" s="34"/>
      <c r="W106" s="34">
        <f t="shared" si="43"/>
        <v>-160154.49816725473</v>
      </c>
      <c r="X106" s="35">
        <f t="shared" si="44"/>
        <v>-7.6179926595602243E-2</v>
      </c>
      <c r="Y106" s="36">
        <f t="shared" si="45"/>
        <v>-44</v>
      </c>
      <c r="Z106" s="36">
        <f t="shared" si="46"/>
        <v>169.11579970059938</v>
      </c>
      <c r="AA106" s="35">
        <f t="shared" si="47"/>
        <v>3.3383640061523279E-2</v>
      </c>
      <c r="AB106" s="37">
        <v>2.6161604427049401E-2</v>
      </c>
      <c r="AD106" s="38">
        <f t="shared" si="48"/>
        <v>-103885.49656725489</v>
      </c>
      <c r="AE106" s="38">
        <f t="shared" si="49"/>
        <v>0</v>
      </c>
      <c r="AF106" s="38" t="e">
        <f>#REF!-#REF!</f>
        <v>#REF!</v>
      </c>
      <c r="AG106" s="38">
        <f t="shared" si="50"/>
        <v>0</v>
      </c>
      <c r="AH106" s="38">
        <f t="shared" si="51"/>
        <v>0</v>
      </c>
      <c r="AI106" s="38" t="e">
        <f t="shared" si="39"/>
        <v>#REF!</v>
      </c>
      <c r="AK106" s="56"/>
      <c r="AL106" s="57"/>
    </row>
    <row r="107" spans="1:38" x14ac:dyDescent="0.35">
      <c r="A107" s="26" t="s">
        <v>12</v>
      </c>
      <c r="B107" s="27"/>
      <c r="C107" s="28">
        <v>2000</v>
      </c>
      <c r="D107" s="39" t="s">
        <v>319</v>
      </c>
      <c r="E107" s="30">
        <v>292</v>
      </c>
      <c r="F107" s="31">
        <v>1513914.1916788556</v>
      </c>
      <c r="G107" s="31">
        <v>39674.9277</v>
      </c>
      <c r="H107" s="31">
        <f t="shared" si="40"/>
        <v>1553589.1193788555</v>
      </c>
      <c r="I107" s="31">
        <f t="shared" si="41"/>
        <v>5320.5106828042999</v>
      </c>
      <c r="J107" s="31">
        <v>89224.432871813886</v>
      </c>
      <c r="K107" s="31">
        <v>0</v>
      </c>
      <c r="L107" s="31"/>
      <c r="M107" s="31"/>
      <c r="N107" s="32"/>
      <c r="O107" s="30">
        <v>264</v>
      </c>
      <c r="P107" s="33"/>
      <c r="Q107" s="31">
        <v>1427786.3610277523</v>
      </c>
      <c r="R107" s="31">
        <f t="shared" si="42"/>
        <v>5408.2816705596679</v>
      </c>
      <c r="S107" s="61">
        <v>57149.838153088233</v>
      </c>
      <c r="T107" s="31">
        <v>0</v>
      </c>
      <c r="U107" s="31"/>
      <c r="V107" s="34"/>
      <c r="W107" s="34">
        <f t="shared" si="43"/>
        <v>-125802.75835110317</v>
      </c>
      <c r="X107" s="35">
        <f t="shared" si="44"/>
        <v>-8.0975566050179748E-2</v>
      </c>
      <c r="Y107" s="36">
        <f t="shared" si="45"/>
        <v>-28</v>
      </c>
      <c r="Z107" s="36">
        <f t="shared" si="46"/>
        <v>87.770987755367969</v>
      </c>
      <c r="AA107" s="35">
        <f t="shared" si="47"/>
        <v>1.649672239904354E-2</v>
      </c>
      <c r="AB107" s="37">
        <v>4.5879847050513956E-3</v>
      </c>
      <c r="AD107" s="38">
        <f t="shared" si="48"/>
        <v>-86127.830651103286</v>
      </c>
      <c r="AE107" s="38">
        <f t="shared" si="49"/>
        <v>-32074.594718725653</v>
      </c>
      <c r="AF107" s="38" t="e">
        <f>#REF!-#REF!</f>
        <v>#REF!</v>
      </c>
      <c r="AG107" s="38">
        <f t="shared" si="50"/>
        <v>0</v>
      </c>
      <c r="AH107" s="38">
        <f t="shared" si="51"/>
        <v>0</v>
      </c>
      <c r="AI107" s="38" t="e">
        <f t="shared" si="39"/>
        <v>#REF!</v>
      </c>
      <c r="AK107" s="56"/>
      <c r="AL107" s="57"/>
    </row>
    <row r="108" spans="1:38" x14ac:dyDescent="0.35">
      <c r="A108" s="26" t="s">
        <v>12</v>
      </c>
      <c r="B108" s="27"/>
      <c r="C108" s="28">
        <v>2031</v>
      </c>
      <c r="D108" s="29" t="s">
        <v>160</v>
      </c>
      <c r="E108" s="30">
        <v>205</v>
      </c>
      <c r="F108" s="31">
        <v>1133633.7065529239</v>
      </c>
      <c r="G108" s="31">
        <v>35215.633600000001</v>
      </c>
      <c r="H108" s="31">
        <f t="shared" si="40"/>
        <v>1168849.3401529239</v>
      </c>
      <c r="I108" s="31">
        <f t="shared" si="41"/>
        <v>5701.7040983069464</v>
      </c>
      <c r="J108" s="31">
        <v>12071.515946648782</v>
      </c>
      <c r="K108" s="31">
        <v>0</v>
      </c>
      <c r="L108" s="31"/>
      <c r="M108" s="31"/>
      <c r="N108" s="32"/>
      <c r="O108" s="30">
        <v>200</v>
      </c>
      <c r="P108" s="33"/>
      <c r="Q108" s="31">
        <v>1162092.8158147652</v>
      </c>
      <c r="R108" s="31">
        <f t="shared" si="42"/>
        <v>5810.4640790738258</v>
      </c>
      <c r="S108" s="31">
        <v>0</v>
      </c>
      <c r="T108" s="31">
        <v>0</v>
      </c>
      <c r="U108" s="31"/>
      <c r="V108" s="34"/>
      <c r="W108" s="34">
        <f t="shared" si="43"/>
        <v>-6756.5243381587788</v>
      </c>
      <c r="X108" s="35">
        <f t="shared" si="44"/>
        <v>-5.7804920669030091E-3</v>
      </c>
      <c r="Y108" s="36">
        <f t="shared" si="45"/>
        <v>-5</v>
      </c>
      <c r="Z108" s="36">
        <f t="shared" si="46"/>
        <v>108.75998076687938</v>
      </c>
      <c r="AA108" s="35">
        <f t="shared" si="47"/>
        <v>1.9074995631424452E-2</v>
      </c>
      <c r="AB108" s="37">
        <v>1.6336822378409055E-2</v>
      </c>
      <c r="AD108" s="38">
        <f t="shared" si="48"/>
        <v>28459.10926184128</v>
      </c>
      <c r="AE108" s="38">
        <f t="shared" si="49"/>
        <v>-12071.515946648782</v>
      </c>
      <c r="AF108" s="38" t="e">
        <f>#REF!-#REF!</f>
        <v>#REF!</v>
      </c>
      <c r="AG108" s="38">
        <f t="shared" si="50"/>
        <v>0</v>
      </c>
      <c r="AH108" s="38">
        <f t="shared" si="51"/>
        <v>0</v>
      </c>
      <c r="AI108" s="38" t="e">
        <f t="shared" si="39"/>
        <v>#REF!</v>
      </c>
      <c r="AK108" s="56"/>
      <c r="AL108" s="57"/>
    </row>
    <row r="109" spans="1:38" x14ac:dyDescent="0.35">
      <c r="A109" s="26" t="s">
        <v>12</v>
      </c>
      <c r="B109" s="27" t="s">
        <v>161</v>
      </c>
      <c r="C109" s="28">
        <v>3365</v>
      </c>
      <c r="D109" s="29" t="s">
        <v>162</v>
      </c>
      <c r="E109" s="30">
        <v>359</v>
      </c>
      <c r="F109" s="31">
        <v>1624997.5828757451</v>
      </c>
      <c r="G109" s="31">
        <v>46755.479700000004</v>
      </c>
      <c r="H109" s="31">
        <f t="shared" si="40"/>
        <v>1671753.0625757452</v>
      </c>
      <c r="I109" s="31">
        <f t="shared" si="41"/>
        <v>4656.6937676204598</v>
      </c>
      <c r="J109" s="31">
        <v>10257.949640140636</v>
      </c>
      <c r="K109" s="31">
        <v>0</v>
      </c>
      <c r="L109" s="31"/>
      <c r="M109" s="31"/>
      <c r="N109" s="32"/>
      <c r="O109" s="30">
        <v>356</v>
      </c>
      <c r="P109" s="33"/>
      <c r="Q109" s="31">
        <v>1690366.0459799017</v>
      </c>
      <c r="R109" s="31">
        <f t="shared" si="42"/>
        <v>4748.2192302806225</v>
      </c>
      <c r="S109" s="31">
        <v>0</v>
      </c>
      <c r="T109" s="31">
        <v>0</v>
      </c>
      <c r="U109" s="31"/>
      <c r="V109" s="34"/>
      <c r="W109" s="34">
        <f t="shared" si="43"/>
        <v>18612.983404156519</v>
      </c>
      <c r="X109" s="35">
        <f t="shared" si="44"/>
        <v>1.1133811458660547E-2</v>
      </c>
      <c r="Y109" s="36">
        <f t="shared" si="45"/>
        <v>-3</v>
      </c>
      <c r="Z109" s="36">
        <f t="shared" si="46"/>
        <v>91.525462660162702</v>
      </c>
      <c r="AA109" s="35">
        <f t="shared" si="47"/>
        <v>1.9654602004660404E-2</v>
      </c>
      <c r="AB109" s="37">
        <v>1.9009276870351588E-2</v>
      </c>
      <c r="AD109" s="38">
        <f t="shared" si="48"/>
        <v>65368.463104156544</v>
      </c>
      <c r="AE109" s="38">
        <f t="shared" si="49"/>
        <v>-10257.949640140636</v>
      </c>
      <c r="AF109" s="38" t="e">
        <f>#REF!-#REF!</f>
        <v>#REF!</v>
      </c>
      <c r="AG109" s="38">
        <f t="shared" si="50"/>
        <v>0</v>
      </c>
      <c r="AH109" s="38">
        <f t="shared" si="51"/>
        <v>0</v>
      </c>
      <c r="AI109" s="38" t="e">
        <f t="shared" si="39"/>
        <v>#REF!</v>
      </c>
      <c r="AK109" s="56"/>
      <c r="AL109" s="57"/>
    </row>
    <row r="110" spans="1:38" x14ac:dyDescent="0.35">
      <c r="A110" s="26" t="s">
        <v>12</v>
      </c>
      <c r="B110" s="27" t="s">
        <v>163</v>
      </c>
      <c r="C110" s="28">
        <v>5202</v>
      </c>
      <c r="D110" s="29" t="s">
        <v>164</v>
      </c>
      <c r="E110" s="30">
        <v>204</v>
      </c>
      <c r="F110" s="31">
        <v>931029.32665827684</v>
      </c>
      <c r="G110" s="31">
        <v>27637.421300000002</v>
      </c>
      <c r="H110" s="31">
        <f t="shared" si="40"/>
        <v>958666.74795827689</v>
      </c>
      <c r="I110" s="31">
        <f t="shared" si="41"/>
        <v>4699.3468037170433</v>
      </c>
      <c r="J110" s="31">
        <v>16858.059061025036</v>
      </c>
      <c r="K110" s="31">
        <v>0</v>
      </c>
      <c r="L110" s="31"/>
      <c r="M110" s="31"/>
      <c r="N110" s="32"/>
      <c r="O110" s="30">
        <v>204</v>
      </c>
      <c r="P110" s="33"/>
      <c r="Q110" s="31">
        <v>965354.37936000095</v>
      </c>
      <c r="R110" s="31">
        <f t="shared" si="42"/>
        <v>4732.1293105882396</v>
      </c>
      <c r="S110" s="31">
        <v>0</v>
      </c>
      <c r="T110" s="31">
        <v>0</v>
      </c>
      <c r="U110" s="31"/>
      <c r="V110" s="34"/>
      <c r="W110" s="34">
        <f t="shared" si="43"/>
        <v>6687.6314017240657</v>
      </c>
      <c r="X110" s="35">
        <f t="shared" si="44"/>
        <v>6.9759709679793058E-3</v>
      </c>
      <c r="Y110" s="36">
        <f t="shared" si="45"/>
        <v>0</v>
      </c>
      <c r="Z110" s="36">
        <f t="shared" si="46"/>
        <v>32.782506871196347</v>
      </c>
      <c r="AA110" s="35">
        <f t="shared" si="47"/>
        <v>6.9759709679793058E-3</v>
      </c>
      <c r="AB110" s="37">
        <v>6.9759709679881876E-3</v>
      </c>
      <c r="AD110" s="38">
        <f t="shared" si="48"/>
        <v>34325.052701724111</v>
      </c>
      <c r="AE110" s="38">
        <f t="shared" si="49"/>
        <v>-16858.059061025036</v>
      </c>
      <c r="AF110" s="38" t="e">
        <f>#REF!-#REF!</f>
        <v>#REF!</v>
      </c>
      <c r="AG110" s="38">
        <f t="shared" si="50"/>
        <v>0</v>
      </c>
      <c r="AH110" s="38">
        <f t="shared" si="51"/>
        <v>0</v>
      </c>
      <c r="AI110" s="38" t="e">
        <f t="shared" si="39"/>
        <v>#REF!</v>
      </c>
      <c r="AK110" s="56"/>
      <c r="AL110" s="57"/>
    </row>
    <row r="111" spans="1:38" x14ac:dyDescent="0.35">
      <c r="A111" s="26" t="s">
        <v>12</v>
      </c>
      <c r="B111" s="27"/>
      <c r="C111" s="28">
        <v>2003</v>
      </c>
      <c r="D111" s="39" t="s">
        <v>165</v>
      </c>
      <c r="E111" s="30">
        <v>205</v>
      </c>
      <c r="F111" s="31">
        <v>1192797.0100190025</v>
      </c>
      <c r="G111" s="31">
        <v>33260.320800000001</v>
      </c>
      <c r="H111" s="31">
        <f t="shared" si="40"/>
        <v>1226057.3308190026</v>
      </c>
      <c r="I111" s="31">
        <f t="shared" si="41"/>
        <v>5980.7674674097689</v>
      </c>
      <c r="J111" s="31">
        <v>109172.33581981447</v>
      </c>
      <c r="K111" s="31">
        <v>0</v>
      </c>
      <c r="L111" s="31"/>
      <c r="M111" s="31"/>
      <c r="N111" s="32"/>
      <c r="O111" s="30">
        <v>191</v>
      </c>
      <c r="P111" s="33"/>
      <c r="Q111" s="31">
        <v>1156184.6932415096</v>
      </c>
      <c r="R111" s="31">
        <f t="shared" si="42"/>
        <v>6053.3230012644481</v>
      </c>
      <c r="S111" s="61">
        <v>78818.489586512675</v>
      </c>
      <c r="T111" s="31">
        <v>0</v>
      </c>
      <c r="U111" s="31"/>
      <c r="V111" s="34"/>
      <c r="W111" s="34">
        <f t="shared" si="43"/>
        <v>-69872.637577492977</v>
      </c>
      <c r="X111" s="35">
        <f t="shared" si="44"/>
        <v>-5.6989698459547822E-2</v>
      </c>
      <c r="Y111" s="36">
        <f t="shared" si="45"/>
        <v>-14</v>
      </c>
      <c r="Z111" s="36">
        <f t="shared" si="46"/>
        <v>72.555533854679197</v>
      </c>
      <c r="AA111" s="35">
        <f t="shared" si="47"/>
        <v>1.2131475475354314E-2</v>
      </c>
      <c r="AB111" s="37">
        <v>4.4779181180949479E-3</v>
      </c>
      <c r="AD111" s="38">
        <f t="shared" si="48"/>
        <v>-36612.316777492873</v>
      </c>
      <c r="AE111" s="38">
        <f t="shared" si="49"/>
        <v>-30353.846233301796</v>
      </c>
      <c r="AF111" s="38" t="e">
        <f>#REF!-#REF!</f>
        <v>#REF!</v>
      </c>
      <c r="AG111" s="38">
        <f t="shared" si="50"/>
        <v>0</v>
      </c>
      <c r="AH111" s="38">
        <f t="shared" si="51"/>
        <v>0</v>
      </c>
      <c r="AI111" s="38" t="e">
        <f t="shared" si="39"/>
        <v>#REF!</v>
      </c>
      <c r="AK111" s="56"/>
      <c r="AL111" s="57"/>
    </row>
    <row r="112" spans="1:38" x14ac:dyDescent="0.35">
      <c r="A112" s="26" t="s">
        <v>12</v>
      </c>
      <c r="B112" s="27" t="s">
        <v>166</v>
      </c>
      <c r="C112" s="28">
        <v>2140</v>
      </c>
      <c r="D112" s="39" t="s">
        <v>167</v>
      </c>
      <c r="E112" s="30">
        <v>412</v>
      </c>
      <c r="F112" s="31">
        <v>1757180</v>
      </c>
      <c r="G112" s="31">
        <v>48326.731</v>
      </c>
      <c r="H112" s="31">
        <f t="shared" si="40"/>
        <v>1805506.7309999999</v>
      </c>
      <c r="I112" s="31">
        <f t="shared" si="41"/>
        <v>4382.2978907766992</v>
      </c>
      <c r="J112" s="31">
        <v>0</v>
      </c>
      <c r="K112" s="31">
        <v>112575.72219441246</v>
      </c>
      <c r="L112" s="31"/>
      <c r="M112" s="31"/>
      <c r="N112" s="32"/>
      <c r="O112" s="30">
        <v>414</v>
      </c>
      <c r="P112" s="33"/>
      <c r="Q112" s="31">
        <v>1823670</v>
      </c>
      <c r="R112" s="31">
        <f t="shared" si="42"/>
        <v>4405</v>
      </c>
      <c r="S112" s="31">
        <v>0</v>
      </c>
      <c r="T112" s="61">
        <v>81004.160506638771</v>
      </c>
      <c r="U112" s="31"/>
      <c r="V112" s="34"/>
      <c r="W112" s="34">
        <f t="shared" si="43"/>
        <v>18163.269000000088</v>
      </c>
      <c r="X112" s="35">
        <f t="shared" si="44"/>
        <v>1.005992871039596E-2</v>
      </c>
      <c r="Y112" s="36">
        <f t="shared" si="45"/>
        <v>2</v>
      </c>
      <c r="Z112" s="36">
        <f t="shared" si="46"/>
        <v>22.702109223300795</v>
      </c>
      <c r="AA112" s="35">
        <f t="shared" si="47"/>
        <v>5.1804121465774955E-3</v>
      </c>
      <c r="AB112" s="37">
        <v>5.1804121465772734E-3</v>
      </c>
      <c r="AD112" s="38">
        <f t="shared" si="48"/>
        <v>66490</v>
      </c>
      <c r="AE112" s="38">
        <f t="shared" si="49"/>
        <v>0</v>
      </c>
      <c r="AF112" s="38" t="e">
        <f>#REF!-#REF!</f>
        <v>#REF!</v>
      </c>
      <c r="AG112" s="38">
        <f t="shared" si="50"/>
        <v>0</v>
      </c>
      <c r="AH112" s="38">
        <f t="shared" si="51"/>
        <v>-31571.56168777369</v>
      </c>
      <c r="AI112" s="38" t="e">
        <f t="shared" si="39"/>
        <v>#REF!</v>
      </c>
      <c r="AK112" s="56"/>
      <c r="AL112" s="57"/>
    </row>
    <row r="113" spans="1:38" x14ac:dyDescent="0.35">
      <c r="A113" s="26" t="s">
        <v>12</v>
      </c>
      <c r="B113" s="27" t="s">
        <v>168</v>
      </c>
      <c r="C113" s="28">
        <v>2174</v>
      </c>
      <c r="D113" s="39" t="s">
        <v>169</v>
      </c>
      <c r="E113" s="30">
        <v>415</v>
      </c>
      <c r="F113" s="31">
        <v>1769975</v>
      </c>
      <c r="G113" s="31">
        <v>47852.655200000001</v>
      </c>
      <c r="H113" s="31">
        <f t="shared" si="40"/>
        <v>1817827.6551999999</v>
      </c>
      <c r="I113" s="31">
        <f t="shared" si="41"/>
        <v>4380.3076028915657</v>
      </c>
      <c r="J113" s="31">
        <v>0</v>
      </c>
      <c r="K113" s="31">
        <v>142708.13748230159</v>
      </c>
      <c r="L113" s="31"/>
      <c r="M113" s="31"/>
      <c r="N113" s="32"/>
      <c r="O113" s="30">
        <v>411</v>
      </c>
      <c r="P113" s="33"/>
      <c r="Q113" s="31">
        <v>1810455</v>
      </c>
      <c r="R113" s="31">
        <f t="shared" si="42"/>
        <v>4405</v>
      </c>
      <c r="S113" s="31">
        <v>0</v>
      </c>
      <c r="T113" s="61">
        <v>109432.56270844536</v>
      </c>
      <c r="U113" s="31"/>
      <c r="V113" s="34"/>
      <c r="W113" s="34">
        <f t="shared" si="43"/>
        <v>-7372.655199999921</v>
      </c>
      <c r="X113" s="35">
        <f t="shared" si="44"/>
        <v>-4.0557503781560866E-3</v>
      </c>
      <c r="Y113" s="36">
        <f t="shared" si="45"/>
        <v>-4</v>
      </c>
      <c r="Z113" s="36">
        <f t="shared" si="46"/>
        <v>24.692397108434307</v>
      </c>
      <c r="AA113" s="35">
        <f t="shared" si="47"/>
        <v>5.6371376960224762E-3</v>
      </c>
      <c r="AB113" s="37">
        <v>5.6371376960224762E-3</v>
      </c>
      <c r="AD113" s="38">
        <f t="shared" si="48"/>
        <v>40480</v>
      </c>
      <c r="AE113" s="38">
        <f t="shared" si="49"/>
        <v>0</v>
      </c>
      <c r="AF113" s="38" t="e">
        <f>#REF!-#REF!</f>
        <v>#REF!</v>
      </c>
      <c r="AG113" s="38">
        <f t="shared" si="50"/>
        <v>0</v>
      </c>
      <c r="AH113" s="38">
        <f t="shared" si="51"/>
        <v>-33275.574773856235</v>
      </c>
      <c r="AI113" s="38" t="e">
        <f t="shared" si="39"/>
        <v>#REF!</v>
      </c>
      <c r="AK113" s="56"/>
      <c r="AL113" s="57"/>
    </row>
    <row r="114" spans="1:38" x14ac:dyDescent="0.35">
      <c r="A114" s="26" t="s">
        <v>12</v>
      </c>
      <c r="B114" s="27" t="s">
        <v>170</v>
      </c>
      <c r="C114" s="28">
        <v>2055</v>
      </c>
      <c r="D114" s="29" t="s">
        <v>171</v>
      </c>
      <c r="E114" s="30">
        <v>304</v>
      </c>
      <c r="F114" s="31">
        <v>1376527.4045535699</v>
      </c>
      <c r="G114" s="31">
        <v>40144.422100000003</v>
      </c>
      <c r="H114" s="31">
        <f t="shared" si="40"/>
        <v>1416671.8266535699</v>
      </c>
      <c r="I114" s="31">
        <f t="shared" si="41"/>
        <v>4660.1046929393751</v>
      </c>
      <c r="J114" s="31">
        <v>0</v>
      </c>
      <c r="K114" s="31">
        <v>0</v>
      </c>
      <c r="L114" s="31"/>
      <c r="M114" s="31"/>
      <c r="N114" s="32"/>
      <c r="O114" s="30">
        <v>300</v>
      </c>
      <c r="P114" s="33"/>
      <c r="Q114" s="31">
        <v>1435314.4820000106</v>
      </c>
      <c r="R114" s="31">
        <f t="shared" si="42"/>
        <v>4784.3816066667023</v>
      </c>
      <c r="S114" s="31">
        <v>0</v>
      </c>
      <c r="T114" s="31">
        <v>0</v>
      </c>
      <c r="U114" s="31"/>
      <c r="V114" s="34"/>
      <c r="W114" s="34">
        <f t="shared" si="43"/>
        <v>18642.655346440617</v>
      </c>
      <c r="X114" s="35">
        <f t="shared" si="44"/>
        <v>1.3159473489691598E-2</v>
      </c>
      <c r="Y114" s="36">
        <f t="shared" si="45"/>
        <v>-4</v>
      </c>
      <c r="Z114" s="36">
        <f t="shared" si="46"/>
        <v>124.27691372732716</v>
      </c>
      <c r="AA114" s="35">
        <f t="shared" si="47"/>
        <v>2.6668266469554114E-2</v>
      </c>
      <c r="AB114" s="37">
        <v>2.5463372222904956E-2</v>
      </c>
      <c r="AD114" s="38">
        <f t="shared" si="48"/>
        <v>58787.0774464407</v>
      </c>
      <c r="AE114" s="38">
        <f t="shared" si="49"/>
        <v>0</v>
      </c>
      <c r="AF114" s="38" t="e">
        <f>#REF!-#REF!</f>
        <v>#REF!</v>
      </c>
      <c r="AG114" s="38">
        <f t="shared" si="50"/>
        <v>0</v>
      </c>
      <c r="AH114" s="38">
        <f t="shared" si="51"/>
        <v>0</v>
      </c>
      <c r="AI114" s="38" t="e">
        <f t="shared" si="39"/>
        <v>#REF!</v>
      </c>
      <c r="AK114" s="56"/>
      <c r="AL114" s="57"/>
    </row>
    <row r="115" spans="1:38" x14ac:dyDescent="0.35">
      <c r="A115" s="26" t="s">
        <v>12</v>
      </c>
      <c r="B115" s="27"/>
      <c r="C115" s="28">
        <v>2178</v>
      </c>
      <c r="D115" s="39" t="s">
        <v>172</v>
      </c>
      <c r="E115" s="30">
        <v>402</v>
      </c>
      <c r="F115" s="31">
        <v>1714530</v>
      </c>
      <c r="G115" s="31">
        <v>47696.6302</v>
      </c>
      <c r="H115" s="31">
        <f t="shared" si="40"/>
        <v>1762226.6302</v>
      </c>
      <c r="I115" s="31">
        <f t="shared" si="41"/>
        <v>4383.6483338308462</v>
      </c>
      <c r="J115" s="31">
        <v>0</v>
      </c>
      <c r="K115" s="31">
        <v>59891.227768404009</v>
      </c>
      <c r="L115" s="31"/>
      <c r="M115" s="31"/>
      <c r="N115" s="32"/>
      <c r="O115" s="30">
        <v>391</v>
      </c>
      <c r="P115" s="33"/>
      <c r="Q115" s="31">
        <v>1725456.9918205</v>
      </c>
      <c r="R115" s="31">
        <f t="shared" si="42"/>
        <v>4412.9334829168802</v>
      </c>
      <c r="S115" s="61">
        <v>3101.9918204999994</v>
      </c>
      <c r="T115" s="61">
        <v>22115.604416397735</v>
      </c>
      <c r="U115" s="31"/>
      <c r="V115" s="34"/>
      <c r="W115" s="34">
        <f t="shared" si="43"/>
        <v>-36769.638379500015</v>
      </c>
      <c r="X115" s="35">
        <f t="shared" si="44"/>
        <v>-2.0865442474516938E-2</v>
      </c>
      <c r="Y115" s="36">
        <f t="shared" si="45"/>
        <v>-11</v>
      </c>
      <c r="Z115" s="36">
        <f t="shared" si="46"/>
        <v>29.285149086033925</v>
      </c>
      <c r="AA115" s="35">
        <f t="shared" si="47"/>
        <v>6.6805425198059876E-3</v>
      </c>
      <c r="AB115" s="37">
        <v>4.8707525200806234E-3</v>
      </c>
      <c r="AD115" s="38">
        <f t="shared" si="48"/>
        <v>10926.991820499999</v>
      </c>
      <c r="AE115" s="38">
        <f t="shared" si="49"/>
        <v>3101.9918204999994</v>
      </c>
      <c r="AF115" s="38" t="e">
        <f>#REF!-#REF!</f>
        <v>#REF!</v>
      </c>
      <c r="AG115" s="38">
        <f t="shared" si="50"/>
        <v>0</v>
      </c>
      <c r="AH115" s="38">
        <f t="shared" si="51"/>
        <v>-37775.623352006274</v>
      </c>
      <c r="AI115" s="38" t="e">
        <f t="shared" si="39"/>
        <v>#REF!</v>
      </c>
      <c r="AK115" s="56"/>
      <c r="AL115" s="57"/>
    </row>
    <row r="116" spans="1:38" x14ac:dyDescent="0.35">
      <c r="A116" s="26" t="s">
        <v>12</v>
      </c>
      <c r="B116" s="27" t="s">
        <v>173</v>
      </c>
      <c r="C116" s="28">
        <v>3366</v>
      </c>
      <c r="D116" s="39" t="s">
        <v>309</v>
      </c>
      <c r="E116" s="30">
        <v>195</v>
      </c>
      <c r="F116" s="31">
        <v>929830.05493275693</v>
      </c>
      <c r="G116" s="31">
        <v>27274.3632</v>
      </c>
      <c r="H116" s="31">
        <f t="shared" si="40"/>
        <v>957104.41813275695</v>
      </c>
      <c r="I116" s="31">
        <f t="shared" si="41"/>
        <v>4908.2277852961897</v>
      </c>
      <c r="J116" s="31">
        <v>24287.273465135484</v>
      </c>
      <c r="K116" s="31">
        <v>0</v>
      </c>
      <c r="L116" s="31"/>
      <c r="M116" s="31"/>
      <c r="N116" s="32"/>
      <c r="O116" s="30">
        <v>190</v>
      </c>
      <c r="P116" s="33"/>
      <c r="Q116" s="31">
        <v>939884.98246253841</v>
      </c>
      <c r="R116" s="31">
        <f t="shared" si="42"/>
        <v>4946.7630655923076</v>
      </c>
      <c r="S116" s="61">
        <v>4931.6164148630342</v>
      </c>
      <c r="T116" s="31">
        <v>0</v>
      </c>
      <c r="U116" s="31"/>
      <c r="V116" s="34"/>
      <c r="W116" s="34">
        <f t="shared" si="43"/>
        <v>-17219.435670218547</v>
      </c>
      <c r="X116" s="35">
        <f t="shared" si="44"/>
        <v>-1.7991177706412009E-2</v>
      </c>
      <c r="Y116" s="36">
        <f t="shared" si="45"/>
        <v>-5</v>
      </c>
      <c r="Z116" s="36">
        <f t="shared" si="46"/>
        <v>38.53528029611789</v>
      </c>
      <c r="AA116" s="35">
        <f t="shared" si="47"/>
        <v>7.8511597223664964E-3</v>
      </c>
      <c r="AB116" s="37">
        <v>4.3312094053753469E-3</v>
      </c>
      <c r="AD116" s="38">
        <f t="shared" si="48"/>
        <v>10054.927529781475</v>
      </c>
      <c r="AE116" s="38">
        <f t="shared" si="49"/>
        <v>-19355.65705027245</v>
      </c>
      <c r="AF116" s="38" t="e">
        <f>#REF!-#REF!</f>
        <v>#REF!</v>
      </c>
      <c r="AG116" s="38">
        <f t="shared" si="50"/>
        <v>0</v>
      </c>
      <c r="AH116" s="38">
        <f t="shared" si="51"/>
        <v>0</v>
      </c>
      <c r="AI116" s="38" t="e">
        <f t="shared" si="39"/>
        <v>#REF!</v>
      </c>
      <c r="AK116" s="56"/>
      <c r="AL116" s="57"/>
    </row>
    <row r="117" spans="1:38" x14ac:dyDescent="0.35">
      <c r="A117" s="26" t="s">
        <v>12</v>
      </c>
      <c r="B117" s="27"/>
      <c r="C117" s="28">
        <v>2077</v>
      </c>
      <c r="D117" s="39" t="s">
        <v>174</v>
      </c>
      <c r="E117" s="30">
        <v>189</v>
      </c>
      <c r="F117" s="31">
        <v>1004409.1849531897</v>
      </c>
      <c r="G117" s="31">
        <v>30071.083299999998</v>
      </c>
      <c r="H117" s="31">
        <f t="shared" si="40"/>
        <v>1034480.2682531897</v>
      </c>
      <c r="I117" s="31">
        <f t="shared" si="41"/>
        <v>5473.4405727681997</v>
      </c>
      <c r="J117" s="31">
        <v>27117.029545546276</v>
      </c>
      <c r="K117" s="31">
        <v>0</v>
      </c>
      <c r="L117" s="31"/>
      <c r="M117" s="31"/>
      <c r="N117" s="32"/>
      <c r="O117" s="30">
        <v>187</v>
      </c>
      <c r="P117" s="33"/>
      <c r="Q117" s="31">
        <v>1039012.5670405001</v>
      </c>
      <c r="R117" s="31">
        <f t="shared" si="42"/>
        <v>5556.2169360454554</v>
      </c>
      <c r="S117" s="61">
        <v>13639.818964386242</v>
      </c>
      <c r="T117" s="31">
        <v>0</v>
      </c>
      <c r="U117" s="31"/>
      <c r="V117" s="34"/>
      <c r="W117" s="34">
        <f t="shared" si="43"/>
        <v>4532.2987873103702</v>
      </c>
      <c r="X117" s="35">
        <f t="shared" si="44"/>
        <v>4.3812327082501934E-3</v>
      </c>
      <c r="Y117" s="36">
        <f t="shared" si="45"/>
        <v>-2</v>
      </c>
      <c r="Z117" s="36">
        <f t="shared" si="46"/>
        <v>82.776363277255768</v>
      </c>
      <c r="AA117" s="35">
        <f t="shared" si="47"/>
        <v>1.5123277977857175E-2</v>
      </c>
      <c r="AB117" s="37">
        <v>4.3812327082501934E-3</v>
      </c>
      <c r="AD117" s="38">
        <f t="shared" si="48"/>
        <v>34603.382087310427</v>
      </c>
      <c r="AE117" s="38">
        <f t="shared" si="49"/>
        <v>-13477.210581160034</v>
      </c>
      <c r="AF117" s="38" t="e">
        <f>#REF!-#REF!</f>
        <v>#REF!</v>
      </c>
      <c r="AG117" s="38">
        <f t="shared" si="50"/>
        <v>0</v>
      </c>
      <c r="AH117" s="38">
        <f t="shared" si="51"/>
        <v>0</v>
      </c>
      <c r="AI117" s="38" t="e">
        <f t="shared" si="39"/>
        <v>#REF!</v>
      </c>
      <c r="AK117" s="56"/>
      <c r="AL117" s="57"/>
    </row>
    <row r="118" spans="1:38" x14ac:dyDescent="0.35">
      <c r="A118" s="26" t="s">
        <v>12</v>
      </c>
      <c r="B118" s="27" t="s">
        <v>175</v>
      </c>
      <c r="C118" s="28">
        <v>2146</v>
      </c>
      <c r="D118" s="39" t="s">
        <v>176</v>
      </c>
      <c r="E118" s="30">
        <v>612</v>
      </c>
      <c r="F118" s="31">
        <v>2610180</v>
      </c>
      <c r="G118" s="31">
        <v>71385.419800000003</v>
      </c>
      <c r="H118" s="31">
        <f t="shared" si="40"/>
        <v>2681565.4197999998</v>
      </c>
      <c r="I118" s="31">
        <f t="shared" si="41"/>
        <v>4381.6428428104573</v>
      </c>
      <c r="J118" s="31">
        <v>0</v>
      </c>
      <c r="K118" s="31">
        <v>197686.34219412645</v>
      </c>
      <c r="L118" s="31"/>
      <c r="M118" s="31"/>
      <c r="N118" s="32"/>
      <c r="O118" s="30">
        <v>595</v>
      </c>
      <c r="P118" s="33"/>
      <c r="Q118" s="31">
        <v>2623046.6815962498</v>
      </c>
      <c r="R118" s="31">
        <f t="shared" si="42"/>
        <v>4408.4818178088235</v>
      </c>
      <c r="S118" s="61">
        <v>2071.6815962498076</v>
      </c>
      <c r="T118" s="61">
        <v>143159.85013300276</v>
      </c>
      <c r="U118" s="31"/>
      <c r="V118" s="34"/>
      <c r="W118" s="34">
        <f t="shared" si="43"/>
        <v>-58518.738203749992</v>
      </c>
      <c r="X118" s="35">
        <f t="shared" si="44"/>
        <v>-2.1822603234536997E-2</v>
      </c>
      <c r="Y118" s="36">
        <f t="shared" si="45"/>
        <v>-17</v>
      </c>
      <c r="Z118" s="36">
        <f t="shared" si="46"/>
        <v>26.838974998366211</v>
      </c>
      <c r="AA118" s="35">
        <f t="shared" si="47"/>
        <v>6.1253223873334317E-3</v>
      </c>
      <c r="AB118" s="37">
        <v>5.3306848658072337E-3</v>
      </c>
      <c r="AD118" s="38">
        <f t="shared" si="48"/>
        <v>12866.681596249808</v>
      </c>
      <c r="AE118" s="38">
        <f t="shared" si="49"/>
        <v>2071.6815962498076</v>
      </c>
      <c r="AF118" s="38" t="e">
        <f>#REF!-#REF!</f>
        <v>#REF!</v>
      </c>
      <c r="AG118" s="38">
        <f t="shared" si="50"/>
        <v>0</v>
      </c>
      <c r="AH118" s="38">
        <f t="shared" si="51"/>
        <v>-54526.492061123688</v>
      </c>
      <c r="AI118" s="38" t="e">
        <f t="shared" si="39"/>
        <v>#REF!</v>
      </c>
      <c r="AK118" s="56"/>
      <c r="AL118" s="57"/>
    </row>
    <row r="119" spans="1:38" x14ac:dyDescent="0.35">
      <c r="A119" s="26" t="s">
        <v>12</v>
      </c>
      <c r="B119" s="27"/>
      <c r="C119" s="28">
        <v>2023</v>
      </c>
      <c r="D119" s="29" t="s">
        <v>177</v>
      </c>
      <c r="E119" s="30">
        <v>336</v>
      </c>
      <c r="F119" s="31">
        <v>1799786.6517685351</v>
      </c>
      <c r="G119" s="31">
        <v>50843.588199999998</v>
      </c>
      <c r="H119" s="31">
        <f t="shared" si="40"/>
        <v>1850630.239968535</v>
      </c>
      <c r="I119" s="31">
        <f t="shared" si="41"/>
        <v>5507.8280951444494</v>
      </c>
      <c r="J119" s="31">
        <v>0</v>
      </c>
      <c r="K119" s="31">
        <v>0</v>
      </c>
      <c r="L119" s="31"/>
      <c r="M119" s="31"/>
      <c r="N119" s="32"/>
      <c r="O119" s="30">
        <v>305</v>
      </c>
      <c r="P119" s="33"/>
      <c r="Q119" s="31">
        <v>1736768.515726991</v>
      </c>
      <c r="R119" s="31">
        <f t="shared" si="42"/>
        <v>5694.3230023835767</v>
      </c>
      <c r="S119" s="31">
        <v>0</v>
      </c>
      <c r="T119" s="31">
        <v>0</v>
      </c>
      <c r="U119" s="31"/>
      <c r="V119" s="34"/>
      <c r="W119" s="34">
        <f t="shared" si="43"/>
        <v>-113861.72424154403</v>
      </c>
      <c r="X119" s="35">
        <f t="shared" si="44"/>
        <v>-6.1525917918362705E-2</v>
      </c>
      <c r="Y119" s="36">
        <f t="shared" si="45"/>
        <v>-31</v>
      </c>
      <c r="Z119" s="36">
        <f t="shared" si="46"/>
        <v>186.49490723912731</v>
      </c>
      <c r="AA119" s="35">
        <f t="shared" si="47"/>
        <v>3.3859972391574011E-2</v>
      </c>
      <c r="AB119" s="37">
        <v>2.6828898675370194E-2</v>
      </c>
      <c r="AD119" s="38">
        <f t="shared" si="48"/>
        <v>-63018.136041544145</v>
      </c>
      <c r="AE119" s="38">
        <f t="shared" si="49"/>
        <v>0</v>
      </c>
      <c r="AF119" s="38" t="e">
        <f>#REF!-#REF!</f>
        <v>#REF!</v>
      </c>
      <c r="AG119" s="38">
        <f t="shared" si="50"/>
        <v>0</v>
      </c>
      <c r="AH119" s="38">
        <f t="shared" si="51"/>
        <v>0</v>
      </c>
      <c r="AI119" s="38" t="e">
        <f t="shared" si="39"/>
        <v>#REF!</v>
      </c>
      <c r="AK119" s="56"/>
      <c r="AL119" s="57"/>
    </row>
    <row r="120" spans="1:38" x14ac:dyDescent="0.35">
      <c r="A120" s="26" t="s">
        <v>12</v>
      </c>
      <c r="B120" s="27"/>
      <c r="C120" s="28">
        <v>3369</v>
      </c>
      <c r="D120" s="29" t="s">
        <v>178</v>
      </c>
      <c r="E120" s="30">
        <v>207</v>
      </c>
      <c r="F120" s="31">
        <v>1011039.5056311381</v>
      </c>
      <c r="G120" s="31">
        <v>26738.277399999999</v>
      </c>
      <c r="H120" s="31">
        <f t="shared" si="40"/>
        <v>1037777.7830311381</v>
      </c>
      <c r="I120" s="31">
        <f t="shared" si="41"/>
        <v>5013.4192416963197</v>
      </c>
      <c r="J120" s="31">
        <v>0</v>
      </c>
      <c r="K120" s="31">
        <v>0</v>
      </c>
      <c r="L120" s="31"/>
      <c r="M120" s="31"/>
      <c r="N120" s="32"/>
      <c r="O120" s="30">
        <v>208</v>
      </c>
      <c r="P120" s="33"/>
      <c r="Q120" s="31">
        <v>1068619.1988092728</v>
      </c>
      <c r="R120" s="31">
        <f t="shared" si="42"/>
        <v>5137.5923019676575</v>
      </c>
      <c r="S120" s="31">
        <v>0</v>
      </c>
      <c r="T120" s="31">
        <v>0</v>
      </c>
      <c r="U120" s="31"/>
      <c r="V120" s="34"/>
      <c r="W120" s="34">
        <f t="shared" si="43"/>
        <v>30841.415778134717</v>
      </c>
      <c r="X120" s="35">
        <f t="shared" si="44"/>
        <v>2.9718708843480268E-2</v>
      </c>
      <c r="Y120" s="36">
        <f t="shared" si="45"/>
        <v>1</v>
      </c>
      <c r="Z120" s="36">
        <f t="shared" si="46"/>
        <v>124.17306027133782</v>
      </c>
      <c r="AA120" s="35">
        <f t="shared" si="47"/>
        <v>2.4768138127886363E-2</v>
      </c>
      <c r="AB120" s="37">
        <v>2.5361216036298595E-2</v>
      </c>
      <c r="AD120" s="38">
        <f t="shared" si="48"/>
        <v>57579.693178134738</v>
      </c>
      <c r="AE120" s="38">
        <f t="shared" si="49"/>
        <v>0</v>
      </c>
      <c r="AF120" s="38" t="e">
        <f>#REF!-#REF!</f>
        <v>#REF!</v>
      </c>
      <c r="AG120" s="38">
        <f t="shared" si="50"/>
        <v>0</v>
      </c>
      <c r="AH120" s="38">
        <f t="shared" si="51"/>
        <v>0</v>
      </c>
      <c r="AI120" s="38" t="e">
        <f t="shared" si="39"/>
        <v>#REF!</v>
      </c>
      <c r="AK120" s="56"/>
      <c r="AL120" s="57"/>
    </row>
    <row r="121" spans="1:38" x14ac:dyDescent="0.35">
      <c r="A121" s="26" t="s">
        <v>12</v>
      </c>
      <c r="B121" s="27" t="s">
        <v>179</v>
      </c>
      <c r="C121" s="28">
        <v>3333</v>
      </c>
      <c r="D121" s="29" t="s">
        <v>180</v>
      </c>
      <c r="E121" s="30">
        <v>204</v>
      </c>
      <c r="F121" s="31">
        <v>953744.4814678547</v>
      </c>
      <c r="G121" s="31">
        <v>26532.244500000001</v>
      </c>
      <c r="H121" s="31">
        <f t="shared" si="40"/>
        <v>980276.72596785473</v>
      </c>
      <c r="I121" s="31">
        <f t="shared" si="41"/>
        <v>4805.2780684698764</v>
      </c>
      <c r="J121" s="31">
        <v>7040.7893685083836</v>
      </c>
      <c r="K121" s="31">
        <v>0</v>
      </c>
      <c r="L121" s="31"/>
      <c r="M121" s="31"/>
      <c r="N121" s="32"/>
      <c r="O121" s="30">
        <v>205</v>
      </c>
      <c r="P121" s="33"/>
      <c r="Q121" s="31">
        <v>1002106.8919769615</v>
      </c>
      <c r="R121" s="31">
        <f t="shared" si="42"/>
        <v>4888.3263023266418</v>
      </c>
      <c r="S121" s="31">
        <v>0</v>
      </c>
      <c r="T121" s="31">
        <v>0</v>
      </c>
      <c r="U121" s="31"/>
      <c r="V121" s="34"/>
      <c r="W121" s="34">
        <f t="shared" si="43"/>
        <v>21830.16600910679</v>
      </c>
      <c r="X121" s="35">
        <f t="shared" si="44"/>
        <v>2.2269391316572573E-2</v>
      </c>
      <c r="Y121" s="36">
        <f t="shared" si="45"/>
        <v>1</v>
      </c>
      <c r="Z121" s="36">
        <f t="shared" si="46"/>
        <v>83.048233856765364</v>
      </c>
      <c r="AA121" s="35">
        <f t="shared" si="47"/>
        <v>1.7282711358930891E-2</v>
      </c>
      <c r="AB121" s="37">
        <v>1.7919766314741237E-2</v>
      </c>
      <c r="AD121" s="38">
        <f t="shared" si="48"/>
        <v>48362.41050910682</v>
      </c>
      <c r="AE121" s="38">
        <f t="shared" si="49"/>
        <v>-7040.7893685083836</v>
      </c>
      <c r="AF121" s="38" t="e">
        <f>#REF!-#REF!</f>
        <v>#REF!</v>
      </c>
      <c r="AG121" s="38">
        <f t="shared" si="50"/>
        <v>0</v>
      </c>
      <c r="AH121" s="38">
        <f t="shared" si="51"/>
        <v>0</v>
      </c>
      <c r="AI121" s="38" t="e">
        <f t="shared" si="39"/>
        <v>#REF!</v>
      </c>
      <c r="AK121" s="56"/>
      <c r="AL121" s="57"/>
    </row>
    <row r="122" spans="1:38" x14ac:dyDescent="0.35">
      <c r="A122" s="26" t="s">
        <v>12</v>
      </c>
      <c r="B122" s="27" t="s">
        <v>181</v>
      </c>
      <c r="C122" s="28">
        <v>3373</v>
      </c>
      <c r="D122" s="39" t="s">
        <v>182</v>
      </c>
      <c r="E122" s="30">
        <v>124</v>
      </c>
      <c r="F122" s="31">
        <v>651271.82738297794</v>
      </c>
      <c r="G122" s="31">
        <v>18175.9077</v>
      </c>
      <c r="H122" s="31">
        <f t="shared" si="40"/>
        <v>669447.73508297792</v>
      </c>
      <c r="I122" s="31">
        <f t="shared" si="41"/>
        <v>5398.7720571207892</v>
      </c>
      <c r="J122" s="31">
        <v>37613.905441646115</v>
      </c>
      <c r="K122" s="31">
        <v>0</v>
      </c>
      <c r="L122" s="31"/>
      <c r="M122" s="31"/>
      <c r="N122" s="32"/>
      <c r="O122" s="30">
        <v>121</v>
      </c>
      <c r="P122" s="33"/>
      <c r="Q122" s="31">
        <v>658990.3295506048</v>
      </c>
      <c r="R122" s="31">
        <f t="shared" si="42"/>
        <v>5446.2010706661558</v>
      </c>
      <c r="S122" s="61">
        <v>23603.39557881275</v>
      </c>
      <c r="T122" s="31">
        <v>0</v>
      </c>
      <c r="U122" s="31"/>
      <c r="V122" s="34"/>
      <c r="W122" s="34">
        <f t="shared" si="43"/>
        <v>-10457.405532373115</v>
      </c>
      <c r="X122" s="35">
        <f t="shared" si="44"/>
        <v>-1.5620943927873499E-2</v>
      </c>
      <c r="Y122" s="36">
        <f t="shared" si="45"/>
        <v>-3</v>
      </c>
      <c r="Z122" s="36">
        <f t="shared" si="46"/>
        <v>47.429013545366615</v>
      </c>
      <c r="AA122" s="35">
        <f t="shared" si="47"/>
        <v>8.7851483714356249E-3</v>
      </c>
      <c r="AB122" s="37">
        <v>4.0438350152707248E-3</v>
      </c>
      <c r="AD122" s="38">
        <f t="shared" si="48"/>
        <v>7718.5021676268661</v>
      </c>
      <c r="AE122" s="38">
        <f t="shared" si="49"/>
        <v>-14010.509862833365</v>
      </c>
      <c r="AF122" s="38" t="e">
        <f>#REF!-#REF!</f>
        <v>#REF!</v>
      </c>
      <c r="AG122" s="38">
        <f t="shared" si="50"/>
        <v>0</v>
      </c>
      <c r="AH122" s="38">
        <f t="shared" si="51"/>
        <v>0</v>
      </c>
      <c r="AI122" s="38" t="e">
        <f t="shared" si="39"/>
        <v>#REF!</v>
      </c>
      <c r="AK122" s="56"/>
      <c r="AL122" s="57"/>
    </row>
    <row r="123" spans="1:38" x14ac:dyDescent="0.35">
      <c r="A123" s="26" t="s">
        <v>12</v>
      </c>
      <c r="B123" s="27" t="s">
        <v>183</v>
      </c>
      <c r="C123" s="28">
        <v>3334</v>
      </c>
      <c r="D123" s="29" t="s">
        <v>184</v>
      </c>
      <c r="E123" s="30">
        <v>207</v>
      </c>
      <c r="F123" s="31">
        <v>1072731.7348780702</v>
      </c>
      <c r="G123" s="31">
        <v>30648.902999999998</v>
      </c>
      <c r="H123" s="31">
        <f t="shared" si="40"/>
        <v>1103380.6378780701</v>
      </c>
      <c r="I123" s="31">
        <f t="shared" si="41"/>
        <v>5330.3412457877785</v>
      </c>
      <c r="J123" s="31">
        <v>104.90184593759477</v>
      </c>
      <c r="K123" s="31">
        <v>0</v>
      </c>
      <c r="L123" s="31"/>
      <c r="M123" s="31"/>
      <c r="N123" s="32"/>
      <c r="O123" s="30">
        <v>210</v>
      </c>
      <c r="P123" s="33"/>
      <c r="Q123" s="31">
        <v>1146749.3857007106</v>
      </c>
      <c r="R123" s="31">
        <f t="shared" si="42"/>
        <v>5460.7113604795741</v>
      </c>
      <c r="S123" s="31">
        <v>0</v>
      </c>
      <c r="T123" s="31">
        <v>0</v>
      </c>
      <c r="U123" s="31"/>
      <c r="V123" s="34"/>
      <c r="W123" s="34">
        <f t="shared" si="43"/>
        <v>43368.747822640464</v>
      </c>
      <c r="X123" s="35">
        <f t="shared" si="44"/>
        <v>3.9305337010484109E-2</v>
      </c>
      <c r="Y123" s="36">
        <f t="shared" si="45"/>
        <v>3</v>
      </c>
      <c r="Z123" s="36">
        <f t="shared" si="46"/>
        <v>130.37011469179561</v>
      </c>
      <c r="AA123" s="35">
        <f t="shared" si="47"/>
        <v>2.4458117910334254E-2</v>
      </c>
      <c r="AB123" s="37">
        <v>2.6115627510569173E-2</v>
      </c>
      <c r="AD123" s="38">
        <f t="shared" si="48"/>
        <v>74017.650822640397</v>
      </c>
      <c r="AE123" s="38">
        <f t="shared" si="49"/>
        <v>-104.90184593759477</v>
      </c>
      <c r="AF123" s="38" t="e">
        <f>#REF!-#REF!</f>
        <v>#REF!</v>
      </c>
      <c r="AG123" s="38">
        <f t="shared" si="50"/>
        <v>0</v>
      </c>
      <c r="AH123" s="38">
        <f t="shared" si="51"/>
        <v>0</v>
      </c>
      <c r="AI123" s="38" t="e">
        <f t="shared" si="39"/>
        <v>#REF!</v>
      </c>
      <c r="AK123" s="56"/>
      <c r="AL123" s="57"/>
    </row>
    <row r="124" spans="1:38" x14ac:dyDescent="0.35">
      <c r="A124" s="26" t="s">
        <v>12</v>
      </c>
      <c r="B124" s="27" t="s">
        <v>185</v>
      </c>
      <c r="C124" s="28">
        <v>3335</v>
      </c>
      <c r="D124" s="29" t="s">
        <v>186</v>
      </c>
      <c r="E124" s="30">
        <v>328</v>
      </c>
      <c r="F124" s="31">
        <v>1620190.8947695051</v>
      </c>
      <c r="G124" s="31">
        <v>46553.447399999997</v>
      </c>
      <c r="H124" s="31">
        <f t="shared" si="40"/>
        <v>1666744.3421695051</v>
      </c>
      <c r="I124" s="31">
        <f t="shared" si="41"/>
        <v>5081.5376285655639</v>
      </c>
      <c r="J124" s="31">
        <v>0</v>
      </c>
      <c r="K124" s="31">
        <v>0</v>
      </c>
      <c r="L124" s="31"/>
      <c r="M124" s="31"/>
      <c r="N124" s="32"/>
      <c r="O124" s="30">
        <v>313</v>
      </c>
      <c r="P124" s="33"/>
      <c r="Q124" s="31">
        <v>1638719.2605480962</v>
      </c>
      <c r="R124" s="31">
        <f t="shared" si="42"/>
        <v>5235.5247940833742</v>
      </c>
      <c r="S124" s="31">
        <v>0</v>
      </c>
      <c r="T124" s="31">
        <v>0</v>
      </c>
      <c r="U124" s="31"/>
      <c r="V124" s="34"/>
      <c r="W124" s="34">
        <f t="shared" si="43"/>
        <v>-28025.081621408928</v>
      </c>
      <c r="X124" s="35">
        <f t="shared" si="44"/>
        <v>-1.6814265338936374E-2</v>
      </c>
      <c r="Y124" s="36">
        <f t="shared" si="45"/>
        <v>-15</v>
      </c>
      <c r="Z124" s="36">
        <f t="shared" si="46"/>
        <v>153.98716551781035</v>
      </c>
      <c r="AA124" s="35">
        <f t="shared" si="47"/>
        <v>3.0303261881242438E-2</v>
      </c>
      <c r="AB124" s="37">
        <v>2.6622333368121254E-2</v>
      </c>
      <c r="AD124" s="38">
        <f t="shared" si="48"/>
        <v>18528.365778591018</v>
      </c>
      <c r="AE124" s="38">
        <f t="shared" si="49"/>
        <v>0</v>
      </c>
      <c r="AF124" s="38" t="e">
        <f>#REF!-#REF!</f>
        <v>#REF!</v>
      </c>
      <c r="AG124" s="38">
        <f t="shared" si="50"/>
        <v>0</v>
      </c>
      <c r="AH124" s="38">
        <f t="shared" si="51"/>
        <v>0</v>
      </c>
      <c r="AI124" s="38" t="e">
        <f t="shared" si="39"/>
        <v>#REF!</v>
      </c>
      <c r="AK124" s="56"/>
      <c r="AL124" s="57"/>
    </row>
    <row r="125" spans="1:38" x14ac:dyDescent="0.35">
      <c r="A125" s="26" t="s">
        <v>12</v>
      </c>
      <c r="B125" s="27" t="s">
        <v>187</v>
      </c>
      <c r="C125" s="28">
        <v>3354</v>
      </c>
      <c r="D125" s="29" t="s">
        <v>188</v>
      </c>
      <c r="E125" s="30">
        <v>209</v>
      </c>
      <c r="F125" s="31">
        <v>1007886.3710703764</v>
      </c>
      <c r="G125" s="31">
        <v>27276.709699999999</v>
      </c>
      <c r="H125" s="31">
        <f t="shared" si="40"/>
        <v>1035163.0807703764</v>
      </c>
      <c r="I125" s="31">
        <f t="shared" si="41"/>
        <v>4952.9334008151982</v>
      </c>
      <c r="J125" s="31">
        <v>0</v>
      </c>
      <c r="K125" s="31">
        <v>0</v>
      </c>
      <c r="L125" s="31"/>
      <c r="M125" s="31"/>
      <c r="N125" s="32"/>
      <c r="O125" s="30">
        <v>206</v>
      </c>
      <c r="P125" s="33"/>
      <c r="Q125" s="31">
        <v>1048415.8030838156</v>
      </c>
      <c r="R125" s="31">
        <f t="shared" si="42"/>
        <v>5089.3971023486192</v>
      </c>
      <c r="S125" s="31">
        <v>0</v>
      </c>
      <c r="T125" s="31">
        <v>0</v>
      </c>
      <c r="U125" s="31"/>
      <c r="V125" s="34"/>
      <c r="W125" s="34">
        <f t="shared" si="43"/>
        <v>13252.722313439241</v>
      </c>
      <c r="X125" s="35">
        <f t="shared" si="44"/>
        <v>1.2802545376305874E-2</v>
      </c>
      <c r="Y125" s="36">
        <f t="shared" si="45"/>
        <v>-3</v>
      </c>
      <c r="Z125" s="36">
        <f t="shared" si="46"/>
        <v>136.46370153342104</v>
      </c>
      <c r="AA125" s="35">
        <f t="shared" si="47"/>
        <v>2.7552097007999432E-2</v>
      </c>
      <c r="AB125" s="37">
        <v>2.5751051397931546E-2</v>
      </c>
      <c r="AD125" s="38">
        <f t="shared" si="48"/>
        <v>40529.432013439247</v>
      </c>
      <c r="AE125" s="38">
        <f t="shared" si="49"/>
        <v>0</v>
      </c>
      <c r="AF125" s="38" t="e">
        <f>#REF!-#REF!</f>
        <v>#REF!</v>
      </c>
      <c r="AG125" s="38">
        <f t="shared" si="50"/>
        <v>0</v>
      </c>
      <c r="AH125" s="38">
        <f t="shared" si="51"/>
        <v>0</v>
      </c>
      <c r="AI125" s="38" t="e">
        <f t="shared" si="39"/>
        <v>#REF!</v>
      </c>
      <c r="AK125" s="56"/>
      <c r="AL125" s="57"/>
    </row>
    <row r="126" spans="1:38" x14ac:dyDescent="0.35">
      <c r="A126" s="26" t="s">
        <v>12</v>
      </c>
      <c r="B126" s="27" t="s">
        <v>189</v>
      </c>
      <c r="C126" s="28">
        <v>3351</v>
      </c>
      <c r="D126" s="29" t="s">
        <v>190</v>
      </c>
      <c r="E126" s="30">
        <v>203</v>
      </c>
      <c r="F126" s="31">
        <v>919987.76102783729</v>
      </c>
      <c r="G126" s="31">
        <v>25075.011399999999</v>
      </c>
      <c r="H126" s="31">
        <f t="shared" si="40"/>
        <v>945062.77242783725</v>
      </c>
      <c r="I126" s="31">
        <f t="shared" si="41"/>
        <v>4655.4816375755527</v>
      </c>
      <c r="J126" s="31">
        <v>13851.945843370748</v>
      </c>
      <c r="K126" s="31">
        <v>0</v>
      </c>
      <c r="L126" s="31"/>
      <c r="M126" s="31"/>
      <c r="N126" s="32"/>
      <c r="O126" s="30">
        <v>205</v>
      </c>
      <c r="P126" s="33"/>
      <c r="Q126" s="31">
        <v>962594.57015048782</v>
      </c>
      <c r="R126" s="31">
        <f t="shared" si="42"/>
        <v>4695.5832690267698</v>
      </c>
      <c r="S126" s="31">
        <v>0</v>
      </c>
      <c r="T126" s="31">
        <v>0</v>
      </c>
      <c r="U126" s="31"/>
      <c r="V126" s="34"/>
      <c r="W126" s="34">
        <f t="shared" si="43"/>
        <v>17531.797722650575</v>
      </c>
      <c r="X126" s="35">
        <f t="shared" si="44"/>
        <v>1.8550934640682026E-2</v>
      </c>
      <c r="Y126" s="36">
        <f t="shared" si="45"/>
        <v>2</v>
      </c>
      <c r="Z126" s="36">
        <f t="shared" si="46"/>
        <v>40.101631451217145</v>
      </c>
      <c r="AA126" s="35">
        <f t="shared" si="47"/>
        <v>8.6138523515046916E-3</v>
      </c>
      <c r="AB126" s="37">
        <v>9.9354368315256458E-3</v>
      </c>
      <c r="AD126" s="38">
        <f t="shared" si="48"/>
        <v>42606.809122650535</v>
      </c>
      <c r="AE126" s="38">
        <f t="shared" si="49"/>
        <v>-13851.945843370748</v>
      </c>
      <c r="AF126" s="38" t="e">
        <f>#REF!-#REF!</f>
        <v>#REF!</v>
      </c>
      <c r="AG126" s="38">
        <f t="shared" si="50"/>
        <v>0</v>
      </c>
      <c r="AH126" s="38">
        <f t="shared" si="51"/>
        <v>0</v>
      </c>
      <c r="AI126" s="38" t="e">
        <f t="shared" si="39"/>
        <v>#REF!</v>
      </c>
      <c r="AK126" s="56"/>
      <c r="AL126" s="57"/>
    </row>
    <row r="127" spans="1:38" x14ac:dyDescent="0.35">
      <c r="A127" s="26" t="s">
        <v>12</v>
      </c>
      <c r="B127" s="27"/>
      <c r="C127" s="28">
        <v>2032</v>
      </c>
      <c r="D127" s="29" t="s">
        <v>310</v>
      </c>
      <c r="E127" s="30">
        <v>254</v>
      </c>
      <c r="F127" s="31">
        <v>1329370.8877509458</v>
      </c>
      <c r="G127" s="31">
        <v>38979.5677</v>
      </c>
      <c r="H127" s="31">
        <f t="shared" si="40"/>
        <v>1368350.4554509458</v>
      </c>
      <c r="I127" s="31">
        <f t="shared" si="41"/>
        <v>5387.2065175234084</v>
      </c>
      <c r="J127" s="31">
        <v>14438.63206613739</v>
      </c>
      <c r="K127" s="31">
        <v>0</v>
      </c>
      <c r="L127" s="31"/>
      <c r="M127" s="31"/>
      <c r="N127" s="32"/>
      <c r="O127" s="30">
        <v>251</v>
      </c>
      <c r="P127" s="33"/>
      <c r="Q127" s="31">
        <v>1375019.0698190774</v>
      </c>
      <c r="R127" s="31">
        <f t="shared" si="42"/>
        <v>5478.1636247772003</v>
      </c>
      <c r="S127" s="31">
        <v>0</v>
      </c>
      <c r="T127" s="31">
        <v>0</v>
      </c>
      <c r="U127" s="31"/>
      <c r="V127" s="34"/>
      <c r="W127" s="34">
        <f t="shared" si="43"/>
        <v>6668.6143681316171</v>
      </c>
      <c r="X127" s="35">
        <f t="shared" si="44"/>
        <v>4.8734696155992019E-3</v>
      </c>
      <c r="Y127" s="36">
        <f t="shared" si="45"/>
        <v>-3</v>
      </c>
      <c r="Z127" s="36">
        <f t="shared" si="46"/>
        <v>90.957107253791946</v>
      </c>
      <c r="AA127" s="35">
        <f t="shared" si="47"/>
        <v>1.6883909491482996E-2</v>
      </c>
      <c r="AB127" s="37">
        <v>1.5765683343456072E-2</v>
      </c>
      <c r="AD127" s="38">
        <f t="shared" si="48"/>
        <v>45648.182068131631</v>
      </c>
      <c r="AE127" s="38">
        <f t="shared" si="49"/>
        <v>-14438.63206613739</v>
      </c>
      <c r="AF127" s="38" t="e">
        <f>#REF!-#REF!</f>
        <v>#REF!</v>
      </c>
      <c r="AG127" s="38">
        <f t="shared" si="50"/>
        <v>0</v>
      </c>
      <c r="AH127" s="38">
        <f t="shared" si="51"/>
        <v>0</v>
      </c>
      <c r="AI127" s="38" t="e">
        <f t="shared" si="39"/>
        <v>#REF!</v>
      </c>
      <c r="AK127" s="56"/>
      <c r="AL127" s="57"/>
    </row>
    <row r="128" spans="1:38" x14ac:dyDescent="0.35">
      <c r="A128" s="26" t="s">
        <v>12</v>
      </c>
      <c r="B128" s="27"/>
      <c r="C128" s="28">
        <v>3352</v>
      </c>
      <c r="D128" s="29" t="s">
        <v>191</v>
      </c>
      <c r="E128" s="30">
        <v>200</v>
      </c>
      <c r="F128" s="31">
        <v>914234.72693605837</v>
      </c>
      <c r="G128" s="31">
        <v>26569.250400000001</v>
      </c>
      <c r="H128" s="31">
        <f t="shared" si="40"/>
        <v>940803.97733605839</v>
      </c>
      <c r="I128" s="31">
        <f t="shared" si="41"/>
        <v>4704.0198866802921</v>
      </c>
      <c r="J128" s="31">
        <v>0</v>
      </c>
      <c r="K128" s="31">
        <v>0</v>
      </c>
      <c r="L128" s="31"/>
      <c r="M128" s="31"/>
      <c r="N128" s="32"/>
      <c r="O128" s="30">
        <v>201</v>
      </c>
      <c r="P128" s="33"/>
      <c r="Q128" s="31">
        <v>969162.64972120826</v>
      </c>
      <c r="R128" s="31">
        <f t="shared" si="42"/>
        <v>4821.7047249811358</v>
      </c>
      <c r="S128" s="31">
        <v>0</v>
      </c>
      <c r="T128" s="31">
        <v>0</v>
      </c>
      <c r="U128" s="31"/>
      <c r="V128" s="34"/>
      <c r="W128" s="34">
        <f t="shared" si="43"/>
        <v>28358.672385149868</v>
      </c>
      <c r="X128" s="35">
        <f t="shared" si="44"/>
        <v>3.0143019234941004E-2</v>
      </c>
      <c r="Y128" s="36">
        <f t="shared" si="45"/>
        <v>1</v>
      </c>
      <c r="Z128" s="36">
        <f t="shared" si="46"/>
        <v>117.68483830084369</v>
      </c>
      <c r="AA128" s="35">
        <f t="shared" si="47"/>
        <v>2.5017929587006105E-2</v>
      </c>
      <c r="AB128" s="37">
        <v>2.5694922697452327E-2</v>
      </c>
      <c r="AD128" s="38">
        <f t="shared" si="48"/>
        <v>54927.922785149887</v>
      </c>
      <c r="AE128" s="38">
        <f t="shared" si="49"/>
        <v>0</v>
      </c>
      <c r="AF128" s="38" t="e">
        <f>#REF!-#REF!</f>
        <v>#REF!</v>
      </c>
      <c r="AG128" s="38">
        <f t="shared" si="50"/>
        <v>0</v>
      </c>
      <c r="AH128" s="38">
        <f t="shared" si="51"/>
        <v>0</v>
      </c>
      <c r="AI128" s="38" t="e">
        <f t="shared" si="39"/>
        <v>#REF!</v>
      </c>
      <c r="AK128" s="56"/>
      <c r="AL128" s="57"/>
    </row>
    <row r="129" spans="1:38" x14ac:dyDescent="0.35">
      <c r="A129" s="26" t="s">
        <v>12</v>
      </c>
      <c r="B129" s="27"/>
      <c r="C129" s="28">
        <v>5208</v>
      </c>
      <c r="D129" s="39" t="s">
        <v>192</v>
      </c>
      <c r="E129" s="30">
        <v>418</v>
      </c>
      <c r="F129" s="31">
        <v>1911110.6224162572</v>
      </c>
      <c r="G129" s="31">
        <v>53680.417200000004</v>
      </c>
      <c r="H129" s="31">
        <f t="shared" si="40"/>
        <v>1964791.0396162572</v>
      </c>
      <c r="I129" s="31">
        <f t="shared" si="41"/>
        <v>4700.4570325747782</v>
      </c>
      <c r="J129" s="31">
        <v>37261.43467689422</v>
      </c>
      <c r="K129" s="31">
        <v>0</v>
      </c>
      <c r="L129" s="31"/>
      <c r="M129" s="31"/>
      <c r="N129" s="32"/>
      <c r="O129" s="30">
        <v>413</v>
      </c>
      <c r="P129" s="33"/>
      <c r="Q129" s="31">
        <v>1956267.8956363883</v>
      </c>
      <c r="R129" s="31">
        <f t="shared" si="42"/>
        <v>4736.7261395554196</v>
      </c>
      <c r="S129" s="61">
        <v>249.24302740581334</v>
      </c>
      <c r="T129" s="31">
        <v>0</v>
      </c>
      <c r="U129" s="31"/>
      <c r="V129" s="34"/>
      <c r="W129" s="34">
        <f t="shared" si="43"/>
        <v>-8523.1439798688516</v>
      </c>
      <c r="X129" s="35">
        <f t="shared" si="44"/>
        <v>-4.33793915384173E-3</v>
      </c>
      <c r="Y129" s="36">
        <f t="shared" si="45"/>
        <v>-5</v>
      </c>
      <c r="Z129" s="36">
        <f t="shared" si="46"/>
        <v>36.269106980641482</v>
      </c>
      <c r="AA129" s="35">
        <f t="shared" si="47"/>
        <v>7.7160809532546004E-3</v>
      </c>
      <c r="AB129" s="37">
        <v>6.7988611538358779E-3</v>
      </c>
      <c r="AD129" s="38">
        <f t="shared" si="48"/>
        <v>45157.273220131174</v>
      </c>
      <c r="AE129" s="38">
        <f t="shared" si="49"/>
        <v>-37012.191649488406</v>
      </c>
      <c r="AF129" s="38" t="e">
        <f>#REF!-#REF!</f>
        <v>#REF!</v>
      </c>
      <c r="AG129" s="38">
        <f t="shared" si="50"/>
        <v>0</v>
      </c>
      <c r="AH129" s="38">
        <f t="shared" si="51"/>
        <v>0</v>
      </c>
      <c r="AI129" s="38" t="e">
        <f t="shared" si="39"/>
        <v>#REF!</v>
      </c>
      <c r="AK129" s="56"/>
      <c r="AL129" s="57"/>
    </row>
    <row r="130" spans="1:38" x14ac:dyDescent="0.35">
      <c r="A130" s="26" t="s">
        <v>12</v>
      </c>
      <c r="B130" s="27" t="s">
        <v>193</v>
      </c>
      <c r="C130" s="28">
        <v>3367</v>
      </c>
      <c r="D130" s="29" t="s">
        <v>194</v>
      </c>
      <c r="E130" s="30">
        <v>199</v>
      </c>
      <c r="F130" s="31">
        <v>856824.19673115585</v>
      </c>
      <c r="G130" s="31">
        <v>24686.9493</v>
      </c>
      <c r="H130" s="31">
        <f t="shared" si="40"/>
        <v>881511.14603115583</v>
      </c>
      <c r="I130" s="31">
        <f t="shared" si="41"/>
        <v>4429.7042514128434</v>
      </c>
      <c r="J130" s="31">
        <v>7942.3132395468419</v>
      </c>
      <c r="K130" s="31">
        <v>0</v>
      </c>
      <c r="L130" s="31"/>
      <c r="M130" s="31"/>
      <c r="N130" s="32"/>
      <c r="O130" s="30">
        <v>194</v>
      </c>
      <c r="P130" s="33"/>
      <c r="Q130" s="31">
        <v>875709.22874120635</v>
      </c>
      <c r="R130" s="31">
        <f t="shared" si="42"/>
        <v>4513.9650966041563</v>
      </c>
      <c r="S130" s="31">
        <v>0</v>
      </c>
      <c r="T130" s="31">
        <v>0</v>
      </c>
      <c r="U130" s="31"/>
      <c r="V130" s="34"/>
      <c r="W130" s="34">
        <f t="shared" si="43"/>
        <v>-5801.9172899494879</v>
      </c>
      <c r="X130" s="35">
        <f t="shared" si="44"/>
        <v>-6.5817855123802005E-3</v>
      </c>
      <c r="Y130" s="36">
        <f t="shared" si="45"/>
        <v>-5</v>
      </c>
      <c r="Z130" s="36">
        <f t="shared" si="46"/>
        <v>84.26084519131291</v>
      </c>
      <c r="AA130" s="35">
        <f t="shared" si="47"/>
        <v>1.9021776716682259E-2</v>
      </c>
      <c r="AB130" s="37">
        <v>1.5278775936645284E-2</v>
      </c>
      <c r="AD130" s="38">
        <f t="shared" si="48"/>
        <v>18885.03201005049</v>
      </c>
      <c r="AE130" s="38">
        <f t="shared" si="49"/>
        <v>-7942.3132395468419</v>
      </c>
      <c r="AF130" s="38" t="e">
        <f>#REF!-#REF!</f>
        <v>#REF!</v>
      </c>
      <c r="AG130" s="38">
        <f t="shared" si="50"/>
        <v>0</v>
      </c>
      <c r="AH130" s="38">
        <f t="shared" si="51"/>
        <v>0</v>
      </c>
      <c r="AI130" s="38" t="e">
        <f t="shared" si="39"/>
        <v>#REF!</v>
      </c>
      <c r="AK130" s="56"/>
      <c r="AL130" s="57"/>
    </row>
    <row r="131" spans="1:38" x14ac:dyDescent="0.35">
      <c r="A131" s="26" t="s">
        <v>12</v>
      </c>
      <c r="B131" s="27" t="s">
        <v>195</v>
      </c>
      <c r="C131" s="28">
        <v>3338</v>
      </c>
      <c r="D131" s="29" t="s">
        <v>196</v>
      </c>
      <c r="E131" s="30">
        <v>307</v>
      </c>
      <c r="F131" s="31">
        <v>1574087.3639780502</v>
      </c>
      <c r="G131" s="31">
        <v>44591.696000000004</v>
      </c>
      <c r="H131" s="31">
        <f t="shared" si="40"/>
        <v>1618679.0599780502</v>
      </c>
      <c r="I131" s="31">
        <f t="shared" si="41"/>
        <v>5272.5702279415318</v>
      </c>
      <c r="J131" s="31">
        <v>0</v>
      </c>
      <c r="K131" s="31">
        <v>0</v>
      </c>
      <c r="L131" s="31"/>
      <c r="M131" s="31"/>
      <c r="N131" s="32"/>
      <c r="O131" s="30">
        <v>298</v>
      </c>
      <c r="P131" s="33"/>
      <c r="Q131" s="31">
        <v>1616830.9872927854</v>
      </c>
      <c r="R131" s="31">
        <f t="shared" si="42"/>
        <v>5425.6073399086763</v>
      </c>
      <c r="S131" s="31">
        <v>0</v>
      </c>
      <c r="T131" s="31">
        <v>0</v>
      </c>
      <c r="U131" s="31"/>
      <c r="V131" s="34"/>
      <c r="W131" s="34">
        <f t="shared" si="43"/>
        <v>-1848.0726852647495</v>
      </c>
      <c r="X131" s="35">
        <f t="shared" si="44"/>
        <v>-1.14171655824713E-3</v>
      </c>
      <c r="Y131" s="36">
        <f t="shared" si="45"/>
        <v>-9</v>
      </c>
      <c r="Z131" s="36">
        <f t="shared" si="46"/>
        <v>153.03711196714448</v>
      </c>
      <c r="AA131" s="35">
        <f t="shared" si="47"/>
        <v>2.9025144351067622E-2</v>
      </c>
      <c r="AB131" s="37">
        <v>2.663653599079252E-2</v>
      </c>
      <c r="AD131" s="38">
        <f t="shared" si="48"/>
        <v>42743.623314735247</v>
      </c>
      <c r="AE131" s="38">
        <f t="shared" si="49"/>
        <v>0</v>
      </c>
      <c r="AF131" s="38" t="e">
        <f>#REF!-#REF!</f>
        <v>#REF!</v>
      </c>
      <c r="AG131" s="38">
        <f t="shared" si="50"/>
        <v>0</v>
      </c>
      <c r="AH131" s="38">
        <f t="shared" si="51"/>
        <v>0</v>
      </c>
      <c r="AI131" s="38" t="e">
        <f t="shared" si="39"/>
        <v>#REF!</v>
      </c>
      <c r="AK131" s="56"/>
      <c r="AL131" s="57"/>
    </row>
    <row r="132" spans="1:38" x14ac:dyDescent="0.35">
      <c r="A132" s="26" t="s">
        <v>12</v>
      </c>
      <c r="B132" s="27"/>
      <c r="C132" s="28">
        <v>3370</v>
      </c>
      <c r="D132" s="39" t="s">
        <v>197</v>
      </c>
      <c r="E132" s="30">
        <v>283</v>
      </c>
      <c r="F132" s="31">
        <v>1323725.5014829489</v>
      </c>
      <c r="G132" s="31">
        <v>37086.932999999997</v>
      </c>
      <c r="H132" s="31">
        <f t="shared" si="40"/>
        <v>1360812.4344829489</v>
      </c>
      <c r="I132" s="31">
        <f t="shared" si="41"/>
        <v>4808.5245034733171</v>
      </c>
      <c r="J132" s="31">
        <v>38316.229172365973</v>
      </c>
      <c r="K132" s="31">
        <v>0</v>
      </c>
      <c r="L132" s="31"/>
      <c r="M132" s="31"/>
      <c r="N132" s="32"/>
      <c r="O132" s="30">
        <v>294</v>
      </c>
      <c r="P132" s="33"/>
      <c r="Q132" s="31">
        <v>1415133.6913980988</v>
      </c>
      <c r="R132" s="31">
        <f t="shared" si="42"/>
        <v>4813.3799027146215</v>
      </c>
      <c r="S132" s="61">
        <v>10432.214280139422</v>
      </c>
      <c r="T132" s="31">
        <v>0</v>
      </c>
      <c r="U132" s="31"/>
      <c r="V132" s="34"/>
      <c r="W132" s="34">
        <f t="shared" si="43"/>
        <v>54321.256915149977</v>
      </c>
      <c r="X132" s="35">
        <f t="shared" si="44"/>
        <v>3.9918254374115669E-2</v>
      </c>
      <c r="Y132" s="36">
        <f t="shared" si="45"/>
        <v>11</v>
      </c>
      <c r="Z132" s="36">
        <f t="shared" si="46"/>
        <v>4.8553992413044398</v>
      </c>
      <c r="AA132" s="35">
        <f t="shared" si="47"/>
        <v>1.0097482580773143E-3</v>
      </c>
      <c r="AB132" s="37">
        <v>4.5296175533502403E-3</v>
      </c>
      <c r="AD132" s="38">
        <f t="shared" si="48"/>
        <v>91408.189915149938</v>
      </c>
      <c r="AE132" s="38">
        <f t="shared" si="49"/>
        <v>-27884.014892226551</v>
      </c>
      <c r="AF132" s="38" t="e">
        <f>#REF!-#REF!</f>
        <v>#REF!</v>
      </c>
      <c r="AG132" s="38">
        <f t="shared" si="50"/>
        <v>0</v>
      </c>
      <c r="AH132" s="38">
        <f t="shared" si="51"/>
        <v>0</v>
      </c>
      <c r="AI132" s="38" t="e">
        <f t="shared" si="39"/>
        <v>#REF!</v>
      </c>
      <c r="AK132" s="56"/>
      <c r="AL132" s="57"/>
    </row>
    <row r="133" spans="1:38" x14ac:dyDescent="0.35">
      <c r="A133" s="26" t="s">
        <v>12</v>
      </c>
      <c r="B133" s="27" t="s">
        <v>198</v>
      </c>
      <c r="C133" s="28">
        <v>3021</v>
      </c>
      <c r="D133" s="29" t="s">
        <v>199</v>
      </c>
      <c r="E133" s="30">
        <v>204</v>
      </c>
      <c r="F133" s="31">
        <v>982672.70616461569</v>
      </c>
      <c r="G133" s="31">
        <v>27913.911100000001</v>
      </c>
      <c r="H133" s="31">
        <f t="shared" si="40"/>
        <v>1010586.6172646157</v>
      </c>
      <c r="I133" s="31">
        <f t="shared" si="41"/>
        <v>4953.8559669834103</v>
      </c>
      <c r="J133" s="31">
        <v>0</v>
      </c>
      <c r="K133" s="31">
        <v>0</v>
      </c>
      <c r="L133" s="31"/>
      <c r="M133" s="31"/>
      <c r="N133" s="32"/>
      <c r="O133" s="30">
        <v>202</v>
      </c>
      <c r="P133" s="33"/>
      <c r="Q133" s="31">
        <v>1027930.2430128927</v>
      </c>
      <c r="R133" s="31">
        <f t="shared" si="42"/>
        <v>5088.7635792717456</v>
      </c>
      <c r="S133" s="31">
        <v>0</v>
      </c>
      <c r="T133" s="31">
        <v>0</v>
      </c>
      <c r="U133" s="31"/>
      <c r="V133" s="34"/>
      <c r="W133" s="34">
        <f t="shared" si="43"/>
        <v>17343.625748276943</v>
      </c>
      <c r="X133" s="35">
        <f t="shared" si="44"/>
        <v>1.7161938869942217E-2</v>
      </c>
      <c r="Y133" s="36">
        <f t="shared" si="45"/>
        <v>-2</v>
      </c>
      <c r="Z133" s="36">
        <f t="shared" si="46"/>
        <v>134.90761228833526</v>
      </c>
      <c r="AA133" s="35">
        <f t="shared" si="47"/>
        <v>2.7232849155783168E-2</v>
      </c>
      <c r="AB133" s="37">
        <v>2.5978597928526748E-2</v>
      </c>
      <c r="AD133" s="38">
        <f t="shared" si="48"/>
        <v>45257.53684827697</v>
      </c>
      <c r="AE133" s="38">
        <f t="shared" si="49"/>
        <v>0</v>
      </c>
      <c r="AF133" s="38" t="e">
        <f>#REF!-#REF!</f>
        <v>#REF!</v>
      </c>
      <c r="AG133" s="38">
        <f t="shared" si="50"/>
        <v>0</v>
      </c>
      <c r="AH133" s="38">
        <f t="shared" si="51"/>
        <v>0</v>
      </c>
      <c r="AI133" s="38" t="e">
        <f t="shared" si="39"/>
        <v>#REF!</v>
      </c>
      <c r="AK133" s="56"/>
      <c r="AL133" s="57"/>
    </row>
    <row r="134" spans="1:38" x14ac:dyDescent="0.35">
      <c r="A134" s="26" t="s">
        <v>12</v>
      </c>
      <c r="B134" s="27" t="s">
        <v>200</v>
      </c>
      <c r="C134" s="28">
        <v>3347</v>
      </c>
      <c r="D134" s="29" t="s">
        <v>201</v>
      </c>
      <c r="E134" s="30">
        <v>193</v>
      </c>
      <c r="F134" s="31">
        <v>1029019.2501978924</v>
      </c>
      <c r="G134" s="31">
        <v>27505.4002</v>
      </c>
      <c r="H134" s="31">
        <f t="shared" ref="H134:H165" si="52">F134+G134</f>
        <v>1056524.6503978923</v>
      </c>
      <c r="I134" s="31">
        <f t="shared" ref="I134:I165" si="53">H134/E134</f>
        <v>5474.2209865175773</v>
      </c>
      <c r="J134" s="31">
        <v>21612.386789990705</v>
      </c>
      <c r="K134" s="31">
        <v>0</v>
      </c>
      <c r="L134" s="31"/>
      <c r="M134" s="31"/>
      <c r="N134" s="32"/>
      <c r="O134" s="30">
        <v>190</v>
      </c>
      <c r="P134" s="33"/>
      <c r="Q134" s="31">
        <v>1047104.5016848095</v>
      </c>
      <c r="R134" s="31">
        <f t="shared" ref="R134:R165" si="54">Q134/O134</f>
        <v>5511.0763246568922</v>
      </c>
      <c r="S134" s="31">
        <v>0</v>
      </c>
      <c r="T134" s="31">
        <v>0</v>
      </c>
      <c r="U134" s="31"/>
      <c r="V134" s="34"/>
      <c r="W134" s="34">
        <f t="shared" ref="W134:W165" si="55">Q134-H134</f>
        <v>-9420.14871308289</v>
      </c>
      <c r="X134" s="35">
        <f t="shared" ref="X134:X165" si="56">Q134/H134-1</f>
        <v>-8.916165571276724E-3</v>
      </c>
      <c r="Y134" s="36">
        <f t="shared" ref="Y134:Y165" si="57">O134-E134</f>
        <v>-3</v>
      </c>
      <c r="Z134" s="36">
        <f t="shared" ref="Z134:Z165" si="58">R134-I134</f>
        <v>36.855338139314881</v>
      </c>
      <c r="AA134" s="35">
        <f t="shared" ref="AA134:AA165" si="59">R134/I134-1</f>
        <v>6.732526551282092E-3</v>
      </c>
      <c r="AB134" s="37">
        <v>4.8192952801442424E-3</v>
      </c>
      <c r="AD134" s="38">
        <f t="shared" ref="AD134:AD165" si="60">Q134-F134</f>
        <v>18085.251486917026</v>
      </c>
      <c r="AE134" s="38">
        <f t="shared" ref="AE134:AE165" si="61">S134-J134</f>
        <v>-21612.386789990705</v>
      </c>
      <c r="AF134" s="38" t="e">
        <f>#REF!-#REF!</f>
        <v>#REF!</v>
      </c>
      <c r="AG134" s="38">
        <f t="shared" ref="AG134:AG165" si="62">U134-L134</f>
        <v>0</v>
      </c>
      <c r="AH134" s="38">
        <f t="shared" ref="AH134:AH165" si="63">T134-K134</f>
        <v>0</v>
      </c>
      <c r="AI134" s="38" t="e">
        <f t="shared" si="39"/>
        <v>#REF!</v>
      </c>
      <c r="AK134" s="56"/>
      <c r="AL134" s="57"/>
    </row>
    <row r="135" spans="1:38" x14ac:dyDescent="0.35">
      <c r="A135" s="26" t="s">
        <v>12</v>
      </c>
      <c r="B135" s="27" t="s">
        <v>202</v>
      </c>
      <c r="C135" s="28">
        <v>3355</v>
      </c>
      <c r="D135" s="29" t="s">
        <v>203</v>
      </c>
      <c r="E135" s="30">
        <v>203</v>
      </c>
      <c r="F135" s="31">
        <v>1038669.6745048381</v>
      </c>
      <c r="G135" s="31">
        <v>28220.514599999999</v>
      </c>
      <c r="H135" s="31">
        <f t="shared" si="52"/>
        <v>1066890.1891048381</v>
      </c>
      <c r="I135" s="31">
        <f t="shared" si="53"/>
        <v>5255.616695097724</v>
      </c>
      <c r="J135" s="31">
        <v>7926.4395197449485</v>
      </c>
      <c r="K135" s="31">
        <v>0</v>
      </c>
      <c r="L135" s="31"/>
      <c r="M135" s="31"/>
      <c r="N135" s="32"/>
      <c r="O135" s="30">
        <v>201</v>
      </c>
      <c r="P135" s="33"/>
      <c r="Q135" s="31">
        <v>1077342.2845534838</v>
      </c>
      <c r="R135" s="31">
        <f t="shared" si="54"/>
        <v>5359.9118634501683</v>
      </c>
      <c r="S135" s="31">
        <v>0</v>
      </c>
      <c r="T135" s="31">
        <v>0</v>
      </c>
      <c r="U135" s="31"/>
      <c r="V135" s="34"/>
      <c r="W135" s="34">
        <f t="shared" si="55"/>
        <v>10452.095448645763</v>
      </c>
      <c r="X135" s="35">
        <f t="shared" si="56"/>
        <v>9.7967865440917734E-3</v>
      </c>
      <c r="Y135" s="36">
        <f t="shared" si="57"/>
        <v>-2</v>
      </c>
      <c r="Z135" s="36">
        <f t="shared" si="58"/>
        <v>104.29516835244431</v>
      </c>
      <c r="AA135" s="35">
        <f t="shared" si="59"/>
        <v>1.9844515763435933E-2</v>
      </c>
      <c r="AB135" s="37">
        <v>1.8650545067194102E-2</v>
      </c>
      <c r="AD135" s="38">
        <f t="shared" si="60"/>
        <v>38672.610048645758</v>
      </c>
      <c r="AE135" s="38">
        <f t="shared" si="61"/>
        <v>-7926.4395197449485</v>
      </c>
      <c r="AF135" s="38" t="e">
        <f>#REF!-#REF!</f>
        <v>#REF!</v>
      </c>
      <c r="AG135" s="38">
        <f t="shared" si="62"/>
        <v>0</v>
      </c>
      <c r="AH135" s="38">
        <f t="shared" si="63"/>
        <v>0</v>
      </c>
      <c r="AI135" s="38" t="e">
        <f t="shared" ref="AI135:AI196" si="64">SUM(AE135:AH135)</f>
        <v>#REF!</v>
      </c>
      <c r="AK135" s="56"/>
      <c r="AL135" s="57"/>
    </row>
    <row r="136" spans="1:38" x14ac:dyDescent="0.35">
      <c r="A136" s="26" t="s">
        <v>12</v>
      </c>
      <c r="B136" s="27" t="s">
        <v>204</v>
      </c>
      <c r="C136" s="28">
        <v>3013</v>
      </c>
      <c r="D136" s="29" t="s">
        <v>205</v>
      </c>
      <c r="E136" s="30">
        <v>402</v>
      </c>
      <c r="F136" s="31">
        <v>1878751.346559925</v>
      </c>
      <c r="G136" s="31">
        <v>54412.704599999997</v>
      </c>
      <c r="H136" s="31">
        <f t="shared" si="52"/>
        <v>1933164.0511599251</v>
      </c>
      <c r="I136" s="31">
        <f t="shared" si="53"/>
        <v>4808.8657989052863</v>
      </c>
      <c r="J136" s="31">
        <v>1925.4227740040515</v>
      </c>
      <c r="K136" s="31">
        <v>0</v>
      </c>
      <c r="L136" s="31"/>
      <c r="M136" s="31"/>
      <c r="N136" s="32"/>
      <c r="O136" s="30">
        <v>390</v>
      </c>
      <c r="P136" s="33"/>
      <c r="Q136" s="31">
        <v>1926555.2036595212</v>
      </c>
      <c r="R136" s="31">
        <f t="shared" si="54"/>
        <v>4939.885137588516</v>
      </c>
      <c r="S136" s="31">
        <v>0</v>
      </c>
      <c r="T136" s="31">
        <v>0</v>
      </c>
      <c r="U136" s="31"/>
      <c r="V136" s="34"/>
      <c r="W136" s="34">
        <f t="shared" si="55"/>
        <v>-6608.8475004038773</v>
      </c>
      <c r="X136" s="35">
        <f t="shared" si="56"/>
        <v>-3.4186687345227895E-3</v>
      </c>
      <c r="Y136" s="36">
        <f t="shared" si="57"/>
        <v>-12</v>
      </c>
      <c r="Z136" s="36">
        <f t="shared" si="58"/>
        <v>131.01933868322976</v>
      </c>
      <c r="AA136" s="35">
        <f t="shared" si="59"/>
        <v>2.7245372227491904E-2</v>
      </c>
      <c r="AB136" s="37">
        <v>2.5207732592120724E-2</v>
      </c>
      <c r="AD136" s="38">
        <f t="shared" si="60"/>
        <v>47803.857099596178</v>
      </c>
      <c r="AE136" s="38">
        <f t="shared" si="61"/>
        <v>-1925.4227740040515</v>
      </c>
      <c r="AF136" s="38" t="e">
        <f>#REF!-#REF!</f>
        <v>#REF!</v>
      </c>
      <c r="AG136" s="38">
        <f t="shared" si="62"/>
        <v>0</v>
      </c>
      <c r="AH136" s="38">
        <f t="shared" si="63"/>
        <v>0</v>
      </c>
      <c r="AI136" s="38" t="e">
        <f t="shared" si="64"/>
        <v>#REF!</v>
      </c>
      <c r="AK136" s="56"/>
      <c r="AL136" s="57"/>
    </row>
    <row r="137" spans="1:38" x14ac:dyDescent="0.35">
      <c r="A137" s="26" t="s">
        <v>12</v>
      </c>
      <c r="B137" s="27"/>
      <c r="C137" s="28">
        <v>2010</v>
      </c>
      <c r="D137" s="29" t="s">
        <v>206</v>
      </c>
      <c r="E137" s="30">
        <v>373</v>
      </c>
      <c r="F137" s="31">
        <v>1934672.6595811564</v>
      </c>
      <c r="G137" s="31">
        <v>52836.018400000001</v>
      </c>
      <c r="H137" s="31">
        <f t="shared" si="52"/>
        <v>1987508.6779811564</v>
      </c>
      <c r="I137" s="31">
        <f t="shared" si="53"/>
        <v>5328.441495928033</v>
      </c>
      <c r="J137" s="31">
        <v>0</v>
      </c>
      <c r="K137" s="31">
        <v>0</v>
      </c>
      <c r="L137" s="31"/>
      <c r="M137" s="31"/>
      <c r="N137" s="32"/>
      <c r="O137" s="30">
        <v>357</v>
      </c>
      <c r="P137" s="33"/>
      <c r="Q137" s="31">
        <v>1958281.9703389797</v>
      </c>
      <c r="R137" s="31">
        <f t="shared" si="54"/>
        <v>5485.38367041731</v>
      </c>
      <c r="S137" s="31">
        <v>0</v>
      </c>
      <c r="T137" s="31">
        <v>0</v>
      </c>
      <c r="U137" s="31"/>
      <c r="V137" s="34"/>
      <c r="W137" s="34">
        <f t="shared" si="55"/>
        <v>-29226.707642176654</v>
      </c>
      <c r="X137" s="35">
        <f t="shared" si="56"/>
        <v>-1.4705197499748301E-2</v>
      </c>
      <c r="Y137" s="36">
        <f t="shared" si="57"/>
        <v>-16</v>
      </c>
      <c r="Z137" s="36">
        <f t="shared" si="58"/>
        <v>156.94217448927702</v>
      </c>
      <c r="AA137" s="35">
        <f t="shared" si="59"/>
        <v>2.945367320054304E-2</v>
      </c>
      <c r="AB137" s="37">
        <v>2.6566836724248644E-2</v>
      </c>
      <c r="AD137" s="38">
        <f t="shared" si="60"/>
        <v>23609.310757823288</v>
      </c>
      <c r="AE137" s="38">
        <f t="shared" si="61"/>
        <v>0</v>
      </c>
      <c r="AF137" s="38" t="e">
        <f>#REF!-#REF!</f>
        <v>#REF!</v>
      </c>
      <c r="AG137" s="38">
        <f t="shared" si="62"/>
        <v>0</v>
      </c>
      <c r="AH137" s="38">
        <f t="shared" si="63"/>
        <v>0</v>
      </c>
      <c r="AI137" s="38" t="e">
        <f t="shared" si="64"/>
        <v>#REF!</v>
      </c>
      <c r="AK137" s="56"/>
      <c r="AL137" s="57"/>
    </row>
    <row r="138" spans="1:38" x14ac:dyDescent="0.35">
      <c r="A138" s="26" t="s">
        <v>12</v>
      </c>
      <c r="B138" s="27" t="s">
        <v>207</v>
      </c>
      <c r="C138" s="28">
        <v>3301</v>
      </c>
      <c r="D138" s="39" t="s">
        <v>208</v>
      </c>
      <c r="E138" s="30">
        <v>201</v>
      </c>
      <c r="F138" s="31">
        <v>944147.05880904372</v>
      </c>
      <c r="G138" s="31">
        <v>27261.361099999998</v>
      </c>
      <c r="H138" s="31">
        <f t="shared" si="52"/>
        <v>971408.4199090437</v>
      </c>
      <c r="I138" s="31">
        <f t="shared" si="53"/>
        <v>4832.8777109902676</v>
      </c>
      <c r="J138" s="31">
        <v>22919.571705042035</v>
      </c>
      <c r="K138" s="31">
        <v>0</v>
      </c>
      <c r="L138" s="31"/>
      <c r="M138" s="31"/>
      <c r="N138" s="32"/>
      <c r="O138" s="30">
        <v>195</v>
      </c>
      <c r="P138" s="33"/>
      <c r="Q138" s="31">
        <v>950323.72149999999</v>
      </c>
      <c r="R138" s="31">
        <f t="shared" si="54"/>
        <v>4873.4549820512821</v>
      </c>
      <c r="S138" s="61">
        <v>2798.97388267715</v>
      </c>
      <c r="T138" s="31">
        <v>0</v>
      </c>
      <c r="U138" s="31"/>
      <c r="V138" s="34"/>
      <c r="W138" s="34">
        <f t="shared" si="55"/>
        <v>-21084.698409043718</v>
      </c>
      <c r="X138" s="35">
        <f t="shared" si="56"/>
        <v>-2.1705286856601447E-2</v>
      </c>
      <c r="Y138" s="36">
        <f t="shared" si="57"/>
        <v>-6</v>
      </c>
      <c r="Z138" s="36">
        <f t="shared" si="58"/>
        <v>40.577271061014471</v>
      </c>
      <c r="AA138" s="35">
        <f t="shared" si="59"/>
        <v>8.3960889324261601E-3</v>
      </c>
      <c r="AB138" s="37">
        <v>4.3410574836801885E-3</v>
      </c>
      <c r="AD138" s="38">
        <f t="shared" si="60"/>
        <v>6176.6626909562619</v>
      </c>
      <c r="AE138" s="38">
        <f t="shared" si="61"/>
        <v>-20120.597822364885</v>
      </c>
      <c r="AF138" s="38" t="e">
        <f>#REF!-#REF!</f>
        <v>#REF!</v>
      </c>
      <c r="AG138" s="38">
        <f t="shared" si="62"/>
        <v>0</v>
      </c>
      <c r="AH138" s="38">
        <f t="shared" si="63"/>
        <v>0</v>
      </c>
      <c r="AI138" s="38" t="e">
        <f t="shared" si="64"/>
        <v>#REF!</v>
      </c>
      <c r="AK138" s="56"/>
      <c r="AL138" s="57"/>
    </row>
    <row r="139" spans="1:38" x14ac:dyDescent="0.35">
      <c r="A139" s="26" t="s">
        <v>12</v>
      </c>
      <c r="B139" s="27"/>
      <c r="C139" s="28">
        <v>2022</v>
      </c>
      <c r="D139" s="29" t="s">
        <v>209</v>
      </c>
      <c r="E139" s="30">
        <v>199</v>
      </c>
      <c r="F139" s="31">
        <v>1025648.4854940055</v>
      </c>
      <c r="G139" s="31">
        <v>28101.682400000002</v>
      </c>
      <c r="H139" s="31">
        <f t="shared" si="52"/>
        <v>1053750.1678940055</v>
      </c>
      <c r="I139" s="31">
        <f t="shared" si="53"/>
        <v>5295.2269743417364</v>
      </c>
      <c r="J139" s="31">
        <v>0</v>
      </c>
      <c r="K139" s="31">
        <v>0</v>
      </c>
      <c r="L139" s="31"/>
      <c r="M139" s="31"/>
      <c r="N139" s="32"/>
      <c r="O139" s="30">
        <v>199</v>
      </c>
      <c r="P139" s="33"/>
      <c r="Q139" s="31">
        <v>1080840.8552114132</v>
      </c>
      <c r="R139" s="31">
        <f t="shared" si="54"/>
        <v>5431.361081464388</v>
      </c>
      <c r="S139" s="31">
        <v>0</v>
      </c>
      <c r="T139" s="31">
        <v>0</v>
      </c>
      <c r="U139" s="31"/>
      <c r="V139" s="34"/>
      <c r="W139" s="34">
        <f t="shared" si="55"/>
        <v>27090.68731740769</v>
      </c>
      <c r="X139" s="35">
        <f t="shared" si="56"/>
        <v>2.5708833215704496E-2</v>
      </c>
      <c r="Y139" s="36">
        <f t="shared" si="57"/>
        <v>0</v>
      </c>
      <c r="Z139" s="36">
        <f t="shared" si="58"/>
        <v>136.13410712265159</v>
      </c>
      <c r="AA139" s="35">
        <f t="shared" si="59"/>
        <v>2.5708833215704496E-2</v>
      </c>
      <c r="AB139" s="37">
        <v>2.5708833215719373E-2</v>
      </c>
      <c r="AD139" s="38">
        <f t="shared" si="60"/>
        <v>55192.369717407739</v>
      </c>
      <c r="AE139" s="38">
        <f t="shared" si="61"/>
        <v>0</v>
      </c>
      <c r="AF139" s="38" t="e">
        <f>#REF!-#REF!</f>
        <v>#REF!</v>
      </c>
      <c r="AG139" s="38">
        <f t="shared" si="62"/>
        <v>0</v>
      </c>
      <c r="AH139" s="38">
        <f t="shared" si="63"/>
        <v>0</v>
      </c>
      <c r="AI139" s="38" t="e">
        <f t="shared" si="64"/>
        <v>#REF!</v>
      </c>
      <c r="AK139" s="56"/>
      <c r="AL139" s="57"/>
    </row>
    <row r="140" spans="1:38" x14ac:dyDescent="0.35">
      <c r="A140" s="26" t="s">
        <v>12</v>
      </c>
      <c r="B140" s="27" t="s">
        <v>210</v>
      </c>
      <c r="C140" s="28">
        <v>3313</v>
      </c>
      <c r="D140" s="29" t="s">
        <v>211</v>
      </c>
      <c r="E140" s="30">
        <v>406</v>
      </c>
      <c r="F140" s="31">
        <v>1961059.0897185884</v>
      </c>
      <c r="G140" s="31">
        <v>56266.741999999998</v>
      </c>
      <c r="H140" s="31">
        <f t="shared" si="52"/>
        <v>2017325.8317185885</v>
      </c>
      <c r="I140" s="31">
        <f t="shared" si="53"/>
        <v>4968.7828367452921</v>
      </c>
      <c r="J140" s="31">
        <v>0</v>
      </c>
      <c r="K140" s="31">
        <v>0</v>
      </c>
      <c r="L140" s="31"/>
      <c r="M140" s="31"/>
      <c r="N140" s="32"/>
      <c r="O140" s="30">
        <v>394</v>
      </c>
      <c r="P140" s="33"/>
      <c r="Q140" s="31">
        <v>2013330.8934213247</v>
      </c>
      <c r="R140" s="31">
        <f t="shared" si="54"/>
        <v>5109.9768868561541</v>
      </c>
      <c r="S140" s="31">
        <v>0</v>
      </c>
      <c r="T140" s="31">
        <v>0</v>
      </c>
      <c r="U140" s="31"/>
      <c r="V140" s="34"/>
      <c r="W140" s="34">
        <f t="shared" si="55"/>
        <v>-3994.9382972638123</v>
      </c>
      <c r="X140" s="35">
        <f t="shared" si="56"/>
        <v>-1.9803138563195821E-3</v>
      </c>
      <c r="Y140" s="36">
        <f t="shared" si="57"/>
        <v>-12</v>
      </c>
      <c r="Z140" s="36">
        <f t="shared" si="58"/>
        <v>141.19405011086201</v>
      </c>
      <c r="AA140" s="35">
        <f t="shared" si="59"/>
        <v>2.8416224807954915E-2</v>
      </c>
      <c r="AB140" s="37">
        <v>2.6483418093057098E-2</v>
      </c>
      <c r="AD140" s="38">
        <f t="shared" si="60"/>
        <v>52271.803702736273</v>
      </c>
      <c r="AE140" s="38">
        <f t="shared" si="61"/>
        <v>0</v>
      </c>
      <c r="AF140" s="38" t="e">
        <f>#REF!-#REF!</f>
        <v>#REF!</v>
      </c>
      <c r="AG140" s="38">
        <f t="shared" si="62"/>
        <v>0</v>
      </c>
      <c r="AH140" s="38">
        <f t="shared" si="63"/>
        <v>0</v>
      </c>
      <c r="AI140" s="38" t="e">
        <f t="shared" si="64"/>
        <v>#REF!</v>
      </c>
      <c r="AK140" s="56"/>
      <c r="AL140" s="57"/>
    </row>
    <row r="141" spans="1:38" x14ac:dyDescent="0.35">
      <c r="A141" s="26" t="s">
        <v>12</v>
      </c>
      <c r="B141" s="27"/>
      <c r="C141" s="28">
        <v>3371</v>
      </c>
      <c r="D141" s="29" t="s">
        <v>212</v>
      </c>
      <c r="E141" s="30">
        <v>207</v>
      </c>
      <c r="F141" s="31">
        <v>899719.70613047783</v>
      </c>
      <c r="G141" s="31">
        <v>26143.182199999999</v>
      </c>
      <c r="H141" s="31">
        <f t="shared" si="52"/>
        <v>925862.88833047787</v>
      </c>
      <c r="I141" s="31">
        <f t="shared" si="53"/>
        <v>4472.7675764757387</v>
      </c>
      <c r="J141" s="31">
        <v>15533.592202043161</v>
      </c>
      <c r="K141" s="31">
        <v>0</v>
      </c>
      <c r="L141" s="31"/>
      <c r="M141" s="31"/>
      <c r="N141" s="32"/>
      <c r="O141" s="30">
        <v>207</v>
      </c>
      <c r="P141" s="33"/>
      <c r="Q141" s="31">
        <v>932990.16773423785</v>
      </c>
      <c r="R141" s="31">
        <f t="shared" si="54"/>
        <v>4507.1988779431776</v>
      </c>
      <c r="S141" s="31">
        <v>0</v>
      </c>
      <c r="T141" s="31">
        <v>0</v>
      </c>
      <c r="U141" s="31"/>
      <c r="V141" s="34"/>
      <c r="W141" s="34">
        <f t="shared" si="55"/>
        <v>7127.2794037599815</v>
      </c>
      <c r="X141" s="35">
        <f t="shared" si="56"/>
        <v>7.6979858395793688E-3</v>
      </c>
      <c r="Y141" s="36">
        <f t="shared" si="57"/>
        <v>0</v>
      </c>
      <c r="Z141" s="36">
        <f t="shared" si="58"/>
        <v>34.431301467438971</v>
      </c>
      <c r="AA141" s="35">
        <f t="shared" si="59"/>
        <v>7.6979858395791467E-3</v>
      </c>
      <c r="AB141" s="37">
        <v>7.6979858395815892E-3</v>
      </c>
      <c r="AD141" s="38">
        <f t="shared" si="60"/>
        <v>33270.461603760021</v>
      </c>
      <c r="AE141" s="38">
        <f t="shared" si="61"/>
        <v>-15533.592202043161</v>
      </c>
      <c r="AF141" s="38" t="e">
        <f>#REF!-#REF!</f>
        <v>#REF!</v>
      </c>
      <c r="AG141" s="38">
        <f t="shared" si="62"/>
        <v>0</v>
      </c>
      <c r="AH141" s="38">
        <f t="shared" si="63"/>
        <v>0</v>
      </c>
      <c r="AI141" s="38" t="e">
        <f t="shared" si="64"/>
        <v>#REF!</v>
      </c>
      <c r="AK141" s="56"/>
      <c r="AL141" s="57"/>
    </row>
    <row r="142" spans="1:38" x14ac:dyDescent="0.35">
      <c r="A142" s="26" t="s">
        <v>12</v>
      </c>
      <c r="B142" s="27" t="s">
        <v>213</v>
      </c>
      <c r="C142" s="28">
        <v>3349</v>
      </c>
      <c r="D142" s="29" t="s">
        <v>214</v>
      </c>
      <c r="E142" s="30">
        <v>132</v>
      </c>
      <c r="F142" s="31">
        <v>738379.12215251219</v>
      </c>
      <c r="G142" s="31">
        <v>21757.480599999999</v>
      </c>
      <c r="H142" s="31">
        <f t="shared" si="52"/>
        <v>760136.6027525122</v>
      </c>
      <c r="I142" s="31">
        <f t="shared" si="53"/>
        <v>5758.6106269129714</v>
      </c>
      <c r="J142" s="31">
        <v>0</v>
      </c>
      <c r="K142" s="31">
        <v>0</v>
      </c>
      <c r="L142" s="31"/>
      <c r="M142" s="31"/>
      <c r="N142" s="32"/>
      <c r="O142" s="30">
        <v>117</v>
      </c>
      <c r="P142" s="33"/>
      <c r="Q142" s="31">
        <v>705870.20623053866</v>
      </c>
      <c r="R142" s="31">
        <f t="shared" si="54"/>
        <v>6033.0786857310995</v>
      </c>
      <c r="S142" s="31">
        <v>0</v>
      </c>
      <c r="T142" s="31">
        <v>0</v>
      </c>
      <c r="U142" s="31"/>
      <c r="V142" s="34"/>
      <c r="W142" s="34">
        <f t="shared" si="55"/>
        <v>-54266.39652197354</v>
      </c>
      <c r="X142" s="35">
        <f t="shared" si="56"/>
        <v>-7.1390321588870709E-2</v>
      </c>
      <c r="Y142" s="36">
        <f t="shared" si="57"/>
        <v>-15</v>
      </c>
      <c r="Z142" s="36">
        <f t="shared" si="58"/>
        <v>274.46805881812816</v>
      </c>
      <c r="AA142" s="35">
        <f t="shared" si="59"/>
        <v>4.7662201284350836E-2</v>
      </c>
      <c r="AB142" s="37">
        <v>2.607018480756107E-2</v>
      </c>
      <c r="AD142" s="38">
        <f t="shared" si="60"/>
        <v>-32508.91592197353</v>
      </c>
      <c r="AE142" s="38">
        <f t="shared" si="61"/>
        <v>0</v>
      </c>
      <c r="AF142" s="38" t="e">
        <f>#REF!-#REF!</f>
        <v>#REF!</v>
      </c>
      <c r="AG142" s="38">
        <f t="shared" si="62"/>
        <v>0</v>
      </c>
      <c r="AH142" s="38">
        <f t="shared" si="63"/>
        <v>0</v>
      </c>
      <c r="AI142" s="38" t="e">
        <f t="shared" si="64"/>
        <v>#REF!</v>
      </c>
      <c r="AK142" s="56"/>
      <c r="AL142" s="57"/>
    </row>
    <row r="143" spans="1:38" x14ac:dyDescent="0.35">
      <c r="A143" s="26" t="s">
        <v>12</v>
      </c>
      <c r="B143" s="27"/>
      <c r="C143" s="28">
        <v>3350</v>
      </c>
      <c r="D143" s="29" t="s">
        <v>215</v>
      </c>
      <c r="E143" s="30">
        <v>398</v>
      </c>
      <c r="F143" s="31">
        <v>1725218.7910116969</v>
      </c>
      <c r="G143" s="31">
        <v>49688.949000000001</v>
      </c>
      <c r="H143" s="31">
        <f t="shared" si="52"/>
        <v>1774907.7400116969</v>
      </c>
      <c r="I143" s="31">
        <f t="shared" si="53"/>
        <v>4459.5671859590375</v>
      </c>
      <c r="J143" s="31">
        <v>0</v>
      </c>
      <c r="K143" s="31">
        <v>0</v>
      </c>
      <c r="L143" s="31"/>
      <c r="M143" s="31"/>
      <c r="N143" s="32"/>
      <c r="O143" s="30">
        <v>395</v>
      </c>
      <c r="P143" s="33"/>
      <c r="Q143" s="31">
        <v>1807937.7850143602</v>
      </c>
      <c r="R143" s="31">
        <f t="shared" si="54"/>
        <v>4577.0576835806587</v>
      </c>
      <c r="S143" s="31">
        <v>0</v>
      </c>
      <c r="T143" s="31">
        <v>0</v>
      </c>
      <c r="U143" s="31"/>
      <c r="V143" s="34"/>
      <c r="W143" s="34">
        <f t="shared" si="55"/>
        <v>33030.045002663275</v>
      </c>
      <c r="X143" s="35">
        <f t="shared" si="56"/>
        <v>1.8609443329401287E-2</v>
      </c>
      <c r="Y143" s="36">
        <f t="shared" si="57"/>
        <v>-3</v>
      </c>
      <c r="Z143" s="36">
        <f t="shared" si="58"/>
        <v>117.49049762162122</v>
      </c>
      <c r="AA143" s="35">
        <f t="shared" si="59"/>
        <v>2.6345717582535899E-2</v>
      </c>
      <c r="AB143" s="37">
        <v>2.579791026774747E-2</v>
      </c>
      <c r="AD143" s="38">
        <f t="shared" si="60"/>
        <v>82718.994002663298</v>
      </c>
      <c r="AE143" s="38">
        <f t="shared" si="61"/>
        <v>0</v>
      </c>
      <c r="AF143" s="38" t="e">
        <f>#REF!-#REF!</f>
        <v>#REF!</v>
      </c>
      <c r="AG143" s="38">
        <f t="shared" si="62"/>
        <v>0</v>
      </c>
      <c r="AH143" s="38">
        <f t="shared" si="63"/>
        <v>0</v>
      </c>
      <c r="AI143" s="38" t="e">
        <f t="shared" si="64"/>
        <v>#REF!</v>
      </c>
      <c r="AK143" s="56"/>
      <c r="AL143" s="57"/>
    </row>
    <row r="144" spans="1:38" x14ac:dyDescent="0.35">
      <c r="A144" s="26" t="s">
        <v>12</v>
      </c>
      <c r="B144" s="27" t="s">
        <v>216</v>
      </c>
      <c r="C144" s="28">
        <v>2134</v>
      </c>
      <c r="D144" s="39" t="s">
        <v>217</v>
      </c>
      <c r="E144" s="30">
        <v>102</v>
      </c>
      <c r="F144" s="31">
        <v>532123.58340833127</v>
      </c>
      <c r="G144" s="31">
        <v>14426.3078</v>
      </c>
      <c r="H144" s="31">
        <f t="shared" si="52"/>
        <v>546549.89120833122</v>
      </c>
      <c r="I144" s="31">
        <f t="shared" si="53"/>
        <v>5358.3322667483453</v>
      </c>
      <c r="J144" s="31">
        <v>49109.899789017683</v>
      </c>
      <c r="K144" s="31">
        <v>0</v>
      </c>
      <c r="L144" s="31"/>
      <c r="M144" s="31"/>
      <c r="N144" s="32"/>
      <c r="O144" s="30">
        <v>103</v>
      </c>
      <c r="P144" s="33"/>
      <c r="Q144" s="31">
        <v>552766.28392517648</v>
      </c>
      <c r="R144" s="31">
        <f t="shared" si="54"/>
        <v>5366.6629507298685</v>
      </c>
      <c r="S144" s="61">
        <v>39413.600797874387</v>
      </c>
      <c r="T144" s="31">
        <v>0</v>
      </c>
      <c r="U144" s="31"/>
      <c r="V144" s="34"/>
      <c r="W144" s="34">
        <f t="shared" si="55"/>
        <v>6216.3927168452647</v>
      </c>
      <c r="X144" s="35">
        <f t="shared" si="56"/>
        <v>1.1373879707672785E-2</v>
      </c>
      <c r="Y144" s="36">
        <f t="shared" si="57"/>
        <v>1</v>
      </c>
      <c r="Z144" s="36">
        <f t="shared" si="58"/>
        <v>8.3306839815231797</v>
      </c>
      <c r="AA144" s="35">
        <f t="shared" si="59"/>
        <v>1.554715827015718E-3</v>
      </c>
      <c r="AB144" s="37">
        <v>3.8288307825700141E-3</v>
      </c>
      <c r="AD144" s="38">
        <f t="shared" si="60"/>
        <v>20642.700516845216</v>
      </c>
      <c r="AE144" s="38">
        <f t="shared" si="61"/>
        <v>-9696.298991143296</v>
      </c>
      <c r="AF144" s="38" t="e">
        <f>#REF!-#REF!</f>
        <v>#REF!</v>
      </c>
      <c r="AG144" s="38">
        <f t="shared" si="62"/>
        <v>0</v>
      </c>
      <c r="AH144" s="38">
        <f t="shared" si="63"/>
        <v>0</v>
      </c>
      <c r="AI144" s="38" t="e">
        <f t="shared" si="64"/>
        <v>#REF!</v>
      </c>
      <c r="AK144" s="56"/>
      <c r="AL144" s="57"/>
    </row>
    <row r="145" spans="1:38" x14ac:dyDescent="0.35">
      <c r="A145" s="26" t="s">
        <v>12</v>
      </c>
      <c r="B145" s="27" t="s">
        <v>218</v>
      </c>
      <c r="C145" s="28">
        <v>2148</v>
      </c>
      <c r="D145" s="29" t="s">
        <v>219</v>
      </c>
      <c r="E145" s="30">
        <v>287</v>
      </c>
      <c r="F145" s="31">
        <v>1257273.2406998137</v>
      </c>
      <c r="G145" s="31">
        <v>35010.083200000001</v>
      </c>
      <c r="H145" s="31">
        <f t="shared" si="52"/>
        <v>1292283.3238998137</v>
      </c>
      <c r="I145" s="31">
        <f t="shared" si="53"/>
        <v>4502.7293515672955</v>
      </c>
      <c r="J145" s="31">
        <v>0</v>
      </c>
      <c r="K145" s="31">
        <v>0</v>
      </c>
      <c r="L145" s="31"/>
      <c r="M145" s="31"/>
      <c r="N145" s="32"/>
      <c r="O145" s="30">
        <v>278</v>
      </c>
      <c r="P145" s="33"/>
      <c r="Q145" s="31">
        <v>1287073.7639610632</v>
      </c>
      <c r="R145" s="31">
        <f t="shared" si="54"/>
        <v>4629.761740867134</v>
      </c>
      <c r="S145" s="31">
        <v>0</v>
      </c>
      <c r="T145" s="31">
        <v>0</v>
      </c>
      <c r="U145" s="31"/>
      <c r="V145" s="34"/>
      <c r="W145" s="34">
        <f t="shared" si="55"/>
        <v>-5209.5599387504626</v>
      </c>
      <c r="X145" s="35">
        <f t="shared" si="56"/>
        <v>-4.0312831113762382E-3</v>
      </c>
      <c r="Y145" s="36">
        <f t="shared" si="57"/>
        <v>-9</v>
      </c>
      <c r="Z145" s="36">
        <f t="shared" si="58"/>
        <v>127.03238929983854</v>
      </c>
      <c r="AA145" s="35">
        <f t="shared" si="59"/>
        <v>2.8212308442572054E-2</v>
      </c>
      <c r="AB145" s="37">
        <v>2.5005157319439864E-2</v>
      </c>
      <c r="AD145" s="38">
        <f t="shared" si="60"/>
        <v>29800.523261249531</v>
      </c>
      <c r="AE145" s="38">
        <f t="shared" si="61"/>
        <v>0</v>
      </c>
      <c r="AF145" s="38" t="e">
        <f>#REF!-#REF!</f>
        <v>#REF!</v>
      </c>
      <c r="AG145" s="38">
        <f t="shared" si="62"/>
        <v>0</v>
      </c>
      <c r="AH145" s="38">
        <f t="shared" si="63"/>
        <v>0</v>
      </c>
      <c r="AI145" s="38" t="e">
        <f t="shared" si="64"/>
        <v>#REF!</v>
      </c>
      <c r="AK145" s="56"/>
      <c r="AL145" s="57"/>
    </row>
    <row r="146" spans="1:38" x14ac:dyDescent="0.35">
      <c r="A146" s="26" t="s">
        <v>12</v>
      </c>
      <c r="B146" s="27" t="s">
        <v>220</v>
      </c>
      <c r="C146" s="28">
        <v>2081</v>
      </c>
      <c r="D146" s="39" t="s">
        <v>221</v>
      </c>
      <c r="E146" s="30">
        <v>206</v>
      </c>
      <c r="F146" s="31">
        <v>948358.1464149754</v>
      </c>
      <c r="G146" s="31">
        <v>26726.2755</v>
      </c>
      <c r="H146" s="31">
        <f t="shared" si="52"/>
        <v>975084.42191497539</v>
      </c>
      <c r="I146" s="31">
        <f t="shared" si="53"/>
        <v>4733.4195238591037</v>
      </c>
      <c r="J146" s="31">
        <v>55541.374301788397</v>
      </c>
      <c r="K146" s="31">
        <v>0</v>
      </c>
      <c r="L146" s="31"/>
      <c r="M146" s="31"/>
      <c r="N146" s="32"/>
      <c r="O146" s="30">
        <v>206</v>
      </c>
      <c r="P146" s="33"/>
      <c r="Q146" s="31">
        <v>979319.74150900019</v>
      </c>
      <c r="R146" s="31">
        <f t="shared" si="54"/>
        <v>4753.9793277135932</v>
      </c>
      <c r="S146" s="61">
        <v>36857.849188966677</v>
      </c>
      <c r="T146" s="31">
        <v>0</v>
      </c>
      <c r="U146" s="31"/>
      <c r="V146" s="34"/>
      <c r="W146" s="34">
        <f t="shared" si="55"/>
        <v>4235.319594024797</v>
      </c>
      <c r="X146" s="35">
        <f t="shared" si="56"/>
        <v>4.3435414399370931E-3</v>
      </c>
      <c r="Y146" s="36">
        <f t="shared" si="57"/>
        <v>0</v>
      </c>
      <c r="Z146" s="36">
        <f t="shared" si="58"/>
        <v>20.559803854489473</v>
      </c>
      <c r="AA146" s="35">
        <f t="shared" si="59"/>
        <v>4.3435414399370931E-3</v>
      </c>
      <c r="AB146" s="37">
        <v>4.3435414399370931E-3</v>
      </c>
      <c r="AD146" s="38">
        <f t="shared" si="60"/>
        <v>30961.595094024786</v>
      </c>
      <c r="AE146" s="38">
        <f t="shared" si="61"/>
        <v>-18683.525112821721</v>
      </c>
      <c r="AF146" s="38" t="e">
        <f>#REF!-#REF!</f>
        <v>#REF!</v>
      </c>
      <c r="AG146" s="38">
        <f t="shared" si="62"/>
        <v>0</v>
      </c>
      <c r="AH146" s="38">
        <f t="shared" si="63"/>
        <v>0</v>
      </c>
      <c r="AI146" s="38" t="e">
        <f t="shared" si="64"/>
        <v>#REF!</v>
      </c>
      <c r="AK146" s="56"/>
      <c r="AL146" s="57"/>
    </row>
    <row r="147" spans="1:38" x14ac:dyDescent="0.35">
      <c r="A147" s="26" t="s">
        <v>12</v>
      </c>
      <c r="B147" s="27" t="s">
        <v>222</v>
      </c>
      <c r="C147" s="28">
        <v>2057</v>
      </c>
      <c r="D147" s="29" t="s">
        <v>223</v>
      </c>
      <c r="E147" s="30">
        <v>427</v>
      </c>
      <c r="F147" s="31">
        <v>1974080.2882396495</v>
      </c>
      <c r="G147" s="31">
        <v>58198.3102</v>
      </c>
      <c r="H147" s="31">
        <f t="shared" si="52"/>
        <v>2032278.5984396494</v>
      </c>
      <c r="I147" s="31">
        <f t="shared" si="53"/>
        <v>4759.4346567673292</v>
      </c>
      <c r="J147" s="31">
        <v>0</v>
      </c>
      <c r="K147" s="31">
        <v>0</v>
      </c>
      <c r="L147" s="31"/>
      <c r="M147" s="31"/>
      <c r="N147" s="32"/>
      <c r="O147" s="30">
        <v>422</v>
      </c>
      <c r="P147" s="33"/>
      <c r="Q147" s="31">
        <v>2062358.9918517638</v>
      </c>
      <c r="R147" s="31">
        <f t="shared" si="54"/>
        <v>4887.1066157624737</v>
      </c>
      <c r="S147" s="31">
        <v>0</v>
      </c>
      <c r="T147" s="31">
        <v>0</v>
      </c>
      <c r="U147" s="31"/>
      <c r="V147" s="34"/>
      <c r="W147" s="34">
        <f t="shared" si="55"/>
        <v>30080.393412114354</v>
      </c>
      <c r="X147" s="35">
        <f t="shared" si="56"/>
        <v>1.4801313872620403E-2</v>
      </c>
      <c r="Y147" s="36">
        <f t="shared" si="57"/>
        <v>-5</v>
      </c>
      <c r="Z147" s="36">
        <f t="shared" si="58"/>
        <v>127.67195899514445</v>
      </c>
      <c r="AA147" s="35">
        <f t="shared" si="59"/>
        <v>2.6825026122295981E-2</v>
      </c>
      <c r="AB147" s="37">
        <v>2.6078656833694369E-2</v>
      </c>
      <c r="AD147" s="38">
        <f t="shared" si="60"/>
        <v>88278.703612114303</v>
      </c>
      <c r="AE147" s="38">
        <f t="shared" si="61"/>
        <v>0</v>
      </c>
      <c r="AF147" s="38" t="e">
        <f>#REF!-#REF!</f>
        <v>#REF!</v>
      </c>
      <c r="AG147" s="38">
        <f t="shared" si="62"/>
        <v>0</v>
      </c>
      <c r="AH147" s="38">
        <f t="shared" si="63"/>
        <v>0</v>
      </c>
      <c r="AI147" s="38" t="e">
        <f t="shared" si="64"/>
        <v>#REF!</v>
      </c>
      <c r="AK147" s="56"/>
      <c r="AL147" s="57"/>
    </row>
    <row r="148" spans="1:38" x14ac:dyDescent="0.35">
      <c r="A148" s="26" t="s">
        <v>12</v>
      </c>
      <c r="B148" s="27" t="s">
        <v>224</v>
      </c>
      <c r="C148" s="28">
        <v>2058</v>
      </c>
      <c r="D148" s="39" t="s">
        <v>225</v>
      </c>
      <c r="E148" s="30">
        <v>419</v>
      </c>
      <c r="F148" s="31">
        <v>1787035</v>
      </c>
      <c r="G148" s="31">
        <v>48495.758099999999</v>
      </c>
      <c r="H148" s="31">
        <f t="shared" si="52"/>
        <v>1835530.7581</v>
      </c>
      <c r="I148" s="31">
        <f t="shared" si="53"/>
        <v>4380.741666109785</v>
      </c>
      <c r="J148" s="31">
        <v>0</v>
      </c>
      <c r="K148" s="31">
        <v>119410.89620258355</v>
      </c>
      <c r="L148" s="31"/>
      <c r="M148" s="31"/>
      <c r="N148" s="32"/>
      <c r="O148" s="30">
        <v>419</v>
      </c>
      <c r="P148" s="33"/>
      <c r="Q148" s="31">
        <v>1845695</v>
      </c>
      <c r="R148" s="31">
        <f t="shared" si="54"/>
        <v>4405</v>
      </c>
      <c r="S148" s="31">
        <v>0</v>
      </c>
      <c r="T148" s="61">
        <v>87029.357519691213</v>
      </c>
      <c r="U148" s="31"/>
      <c r="V148" s="34"/>
      <c r="W148" s="34">
        <f t="shared" si="55"/>
        <v>10164.241900000023</v>
      </c>
      <c r="X148" s="35">
        <f t="shared" si="56"/>
        <v>5.5374947301463084E-3</v>
      </c>
      <c r="Y148" s="36">
        <f t="shared" si="57"/>
        <v>0</v>
      </c>
      <c r="Z148" s="36">
        <f t="shared" si="58"/>
        <v>24.258333890214999</v>
      </c>
      <c r="AA148" s="35">
        <f t="shared" si="59"/>
        <v>5.5374947301463084E-3</v>
      </c>
      <c r="AB148" s="37">
        <v>5.5374947301460864E-3</v>
      </c>
      <c r="AD148" s="38">
        <f t="shared" si="60"/>
        <v>58660</v>
      </c>
      <c r="AE148" s="38">
        <f t="shared" si="61"/>
        <v>0</v>
      </c>
      <c r="AF148" s="38" t="e">
        <f>#REF!-#REF!</f>
        <v>#REF!</v>
      </c>
      <c r="AG148" s="38">
        <f t="shared" si="62"/>
        <v>0</v>
      </c>
      <c r="AH148" s="38">
        <f t="shared" si="63"/>
        <v>-32381.538682892337</v>
      </c>
      <c r="AI148" s="38" t="e">
        <f t="shared" si="64"/>
        <v>#REF!</v>
      </c>
      <c r="AK148" s="56"/>
      <c r="AL148" s="57"/>
    </row>
    <row r="149" spans="1:38" x14ac:dyDescent="0.35">
      <c r="A149" s="26" t="s">
        <v>12</v>
      </c>
      <c r="B149" s="27"/>
      <c r="C149" s="28">
        <v>3368</v>
      </c>
      <c r="D149" s="39" t="s">
        <v>226</v>
      </c>
      <c r="E149" s="30">
        <v>143</v>
      </c>
      <c r="F149" s="31">
        <v>634868.22648696671</v>
      </c>
      <c r="G149" s="31">
        <v>18318.9306</v>
      </c>
      <c r="H149" s="31">
        <f t="shared" si="52"/>
        <v>653187.15708696668</v>
      </c>
      <c r="I149" s="31">
        <f t="shared" si="53"/>
        <v>4567.7423572515154</v>
      </c>
      <c r="J149" s="31">
        <v>23178.266001438198</v>
      </c>
      <c r="K149" s="31">
        <v>0</v>
      </c>
      <c r="L149" s="31"/>
      <c r="M149" s="31"/>
      <c r="N149" s="32"/>
      <c r="O149" s="30">
        <v>136</v>
      </c>
      <c r="P149" s="33"/>
      <c r="Q149" s="31">
        <v>629976.99346872722</v>
      </c>
      <c r="R149" s="31">
        <f t="shared" si="54"/>
        <v>4632.1837755053475</v>
      </c>
      <c r="S149" s="61">
        <v>9993.4699136564741</v>
      </c>
      <c r="T149" s="31">
        <v>0</v>
      </c>
      <c r="U149" s="31"/>
      <c r="V149" s="34"/>
      <c r="W149" s="34">
        <f t="shared" si="55"/>
        <v>-23210.163618239458</v>
      </c>
      <c r="X149" s="35">
        <f t="shared" si="56"/>
        <v>-3.5533710922533102E-2</v>
      </c>
      <c r="Y149" s="36">
        <f t="shared" si="57"/>
        <v>-7</v>
      </c>
      <c r="Z149" s="36">
        <f t="shared" si="58"/>
        <v>64.441418253832126</v>
      </c>
      <c r="AA149" s="35">
        <f t="shared" si="59"/>
        <v>1.4107936309395441E-2</v>
      </c>
      <c r="AB149" s="37">
        <v>4.0200321914529713E-3</v>
      </c>
      <c r="AD149" s="38">
        <f t="shared" si="60"/>
        <v>-4891.2330182394944</v>
      </c>
      <c r="AE149" s="38">
        <f t="shared" si="61"/>
        <v>-13184.796087781724</v>
      </c>
      <c r="AF149" s="38" t="e">
        <f>#REF!-#REF!</f>
        <v>#REF!</v>
      </c>
      <c r="AG149" s="38">
        <f t="shared" si="62"/>
        <v>0</v>
      </c>
      <c r="AH149" s="38">
        <f t="shared" si="63"/>
        <v>0</v>
      </c>
      <c r="AI149" s="38" t="e">
        <f t="shared" si="64"/>
        <v>#REF!</v>
      </c>
      <c r="AK149" s="56"/>
      <c r="AL149" s="57"/>
    </row>
    <row r="150" spans="1:38" x14ac:dyDescent="0.35">
      <c r="A150" s="26" t="s">
        <v>12</v>
      </c>
      <c r="B150" s="27"/>
      <c r="C150" s="28">
        <v>2060</v>
      </c>
      <c r="D150" s="29" t="s">
        <v>227</v>
      </c>
      <c r="E150" s="30">
        <v>476</v>
      </c>
      <c r="F150" s="31">
        <v>2264734.8018128225</v>
      </c>
      <c r="G150" s="31">
        <v>63904.928399999997</v>
      </c>
      <c r="H150" s="31">
        <f t="shared" si="52"/>
        <v>2328639.7302128226</v>
      </c>
      <c r="I150" s="31">
        <f t="shared" si="53"/>
        <v>4892.1002735563497</v>
      </c>
      <c r="J150" s="31">
        <v>0</v>
      </c>
      <c r="K150" s="31">
        <v>0</v>
      </c>
      <c r="L150" s="31"/>
      <c r="M150" s="31"/>
      <c r="N150" s="32"/>
      <c r="O150" s="30">
        <v>459</v>
      </c>
      <c r="P150" s="33"/>
      <c r="Q150" s="31">
        <v>2309775.707244616</v>
      </c>
      <c r="R150" s="31">
        <f t="shared" si="54"/>
        <v>5032.1910833216034</v>
      </c>
      <c r="S150" s="31">
        <v>0</v>
      </c>
      <c r="T150" s="31">
        <v>0</v>
      </c>
      <c r="U150" s="31"/>
      <c r="V150" s="34"/>
      <c r="W150" s="34">
        <f t="shared" si="55"/>
        <v>-18864.022968206555</v>
      </c>
      <c r="X150" s="35">
        <f t="shared" si="56"/>
        <v>-8.1008765432695196E-3</v>
      </c>
      <c r="Y150" s="36">
        <f t="shared" si="57"/>
        <v>-17</v>
      </c>
      <c r="Z150" s="36">
        <f t="shared" si="58"/>
        <v>140.09080976525365</v>
      </c>
      <c r="AA150" s="35">
        <f t="shared" si="59"/>
        <v>2.8636128029202013E-2</v>
      </c>
      <c r="AB150" s="37">
        <v>2.6599961078399348E-2</v>
      </c>
      <c r="AD150" s="38">
        <f t="shared" si="60"/>
        <v>45040.905431793537</v>
      </c>
      <c r="AE150" s="38">
        <f t="shared" si="61"/>
        <v>0</v>
      </c>
      <c r="AF150" s="38" t="e">
        <f>#REF!-#REF!</f>
        <v>#REF!</v>
      </c>
      <c r="AG150" s="38">
        <f t="shared" si="62"/>
        <v>0</v>
      </c>
      <c r="AH150" s="38">
        <f t="shared" si="63"/>
        <v>0</v>
      </c>
      <c r="AI150" s="38" t="e">
        <f t="shared" si="64"/>
        <v>#REF!</v>
      </c>
      <c r="AK150" s="56"/>
      <c r="AL150" s="57"/>
    </row>
    <row r="151" spans="1:38" x14ac:dyDescent="0.35">
      <c r="A151" s="26" t="s">
        <v>12</v>
      </c>
      <c r="B151" s="27"/>
      <c r="C151" s="28">
        <v>2061</v>
      </c>
      <c r="D151" s="29" t="s">
        <v>228</v>
      </c>
      <c r="E151" s="30">
        <v>491</v>
      </c>
      <c r="F151" s="31">
        <v>2137301.2782837031</v>
      </c>
      <c r="G151" s="31">
        <v>61449.895900000003</v>
      </c>
      <c r="H151" s="31">
        <f t="shared" si="52"/>
        <v>2198751.174183703</v>
      </c>
      <c r="I151" s="31">
        <f t="shared" si="53"/>
        <v>4478.1082977264823</v>
      </c>
      <c r="J151" s="31">
        <v>0</v>
      </c>
      <c r="K151" s="31">
        <v>0</v>
      </c>
      <c r="L151" s="31"/>
      <c r="M151" s="31"/>
      <c r="N151" s="32"/>
      <c r="O151" s="30">
        <v>474</v>
      </c>
      <c r="P151" s="33"/>
      <c r="Q151" s="31">
        <v>2181471.7384555144</v>
      </c>
      <c r="R151" s="31">
        <f t="shared" si="54"/>
        <v>4602.2610515939123</v>
      </c>
      <c r="S151" s="31">
        <v>0</v>
      </c>
      <c r="T151" s="31">
        <v>0</v>
      </c>
      <c r="U151" s="31"/>
      <c r="V151" s="34"/>
      <c r="W151" s="34">
        <f t="shared" si="55"/>
        <v>-17279.435728188604</v>
      </c>
      <c r="X151" s="35">
        <f t="shared" si="56"/>
        <v>-7.8587499718351106E-3</v>
      </c>
      <c r="Y151" s="36">
        <f t="shared" si="57"/>
        <v>-17</v>
      </c>
      <c r="Z151" s="36">
        <f t="shared" si="58"/>
        <v>124.15275386742996</v>
      </c>
      <c r="AA151" s="35">
        <f t="shared" si="59"/>
        <v>2.772437502917513E-2</v>
      </c>
      <c r="AB151" s="37">
        <v>2.5636166109375358E-2</v>
      </c>
      <c r="AD151" s="38">
        <f t="shared" si="60"/>
        <v>44170.460171811283</v>
      </c>
      <c r="AE151" s="38">
        <f t="shared" si="61"/>
        <v>0</v>
      </c>
      <c r="AF151" s="38" t="e">
        <f>#REF!-#REF!</f>
        <v>#REF!</v>
      </c>
      <c r="AG151" s="38">
        <f t="shared" si="62"/>
        <v>0</v>
      </c>
      <c r="AH151" s="38">
        <f t="shared" si="63"/>
        <v>0</v>
      </c>
      <c r="AI151" s="38" t="e">
        <f t="shared" si="64"/>
        <v>#REF!</v>
      </c>
      <c r="AK151" s="56"/>
      <c r="AL151" s="57"/>
    </row>
    <row r="152" spans="1:38" x14ac:dyDescent="0.35">
      <c r="A152" s="26" t="s">
        <v>12</v>
      </c>
      <c r="B152" s="27" t="s">
        <v>229</v>
      </c>
      <c r="C152" s="28">
        <v>2200</v>
      </c>
      <c r="D152" s="29" t="s">
        <v>230</v>
      </c>
      <c r="E152" s="30">
        <v>202</v>
      </c>
      <c r="F152" s="31">
        <v>1007119.2288207095</v>
      </c>
      <c r="G152" s="31">
        <v>31354.015800000001</v>
      </c>
      <c r="H152" s="31">
        <f t="shared" si="52"/>
        <v>1038473.2446207096</v>
      </c>
      <c r="I152" s="31">
        <f t="shared" si="53"/>
        <v>5140.9566565381665</v>
      </c>
      <c r="J152" s="31">
        <v>0</v>
      </c>
      <c r="K152" s="31">
        <v>0</v>
      </c>
      <c r="L152" s="31"/>
      <c r="M152" s="31"/>
      <c r="N152" s="32"/>
      <c r="O152" s="30">
        <v>198</v>
      </c>
      <c r="P152" s="33"/>
      <c r="Q152" s="31">
        <v>1047480.6918733635</v>
      </c>
      <c r="R152" s="31">
        <f t="shared" si="54"/>
        <v>5290.3065246129463</v>
      </c>
      <c r="S152" s="31">
        <v>0</v>
      </c>
      <c r="T152" s="31">
        <v>0</v>
      </c>
      <c r="U152" s="31"/>
      <c r="V152" s="34"/>
      <c r="W152" s="34">
        <f t="shared" si="55"/>
        <v>9007.4472526538884</v>
      </c>
      <c r="X152" s="35">
        <f t="shared" si="56"/>
        <v>8.673740319562917E-3</v>
      </c>
      <c r="Y152" s="36">
        <f t="shared" si="57"/>
        <v>-4</v>
      </c>
      <c r="Z152" s="36">
        <f t="shared" si="58"/>
        <v>149.34986807477981</v>
      </c>
      <c r="AA152" s="35">
        <f t="shared" si="59"/>
        <v>2.9050987598745692E-2</v>
      </c>
      <c r="AB152" s="37">
        <v>2.6560531213235761E-2</v>
      </c>
      <c r="AD152" s="38">
        <f t="shared" si="60"/>
        <v>40361.46305265394</v>
      </c>
      <c r="AE152" s="38">
        <f t="shared" si="61"/>
        <v>0</v>
      </c>
      <c r="AF152" s="38" t="e">
        <f>#REF!-#REF!</f>
        <v>#REF!</v>
      </c>
      <c r="AG152" s="38">
        <f t="shared" si="62"/>
        <v>0</v>
      </c>
      <c r="AH152" s="38">
        <f t="shared" si="63"/>
        <v>0</v>
      </c>
      <c r="AI152" s="38" t="e">
        <f t="shared" si="64"/>
        <v>#REF!</v>
      </c>
      <c r="AK152" s="56"/>
      <c r="AL152" s="57"/>
    </row>
    <row r="153" spans="1:38" x14ac:dyDescent="0.35">
      <c r="A153" s="26" t="s">
        <v>12</v>
      </c>
      <c r="B153" s="27" t="s">
        <v>231</v>
      </c>
      <c r="C153" s="28">
        <v>3362</v>
      </c>
      <c r="D153" s="29" t="s">
        <v>232</v>
      </c>
      <c r="E153" s="30">
        <v>218</v>
      </c>
      <c r="F153" s="31">
        <v>984487.60049308697</v>
      </c>
      <c r="G153" s="31">
        <v>30610.897000000001</v>
      </c>
      <c r="H153" s="31">
        <f t="shared" si="52"/>
        <v>1015098.497493087</v>
      </c>
      <c r="I153" s="31">
        <f t="shared" si="53"/>
        <v>4656.4151261150782</v>
      </c>
      <c r="J153" s="31">
        <v>0</v>
      </c>
      <c r="K153" s="31">
        <v>0</v>
      </c>
      <c r="L153" s="31"/>
      <c r="M153" s="31"/>
      <c r="N153" s="32"/>
      <c r="O153" s="30">
        <v>189</v>
      </c>
      <c r="P153" s="33"/>
      <c r="Q153" s="31">
        <v>919263.02378784632</v>
      </c>
      <c r="R153" s="31">
        <f t="shared" si="54"/>
        <v>4863.8255226870178</v>
      </c>
      <c r="S153" s="31">
        <v>0</v>
      </c>
      <c r="T153" s="31">
        <v>0</v>
      </c>
      <c r="U153" s="31"/>
      <c r="V153" s="34"/>
      <c r="W153" s="34">
        <f t="shared" si="55"/>
        <v>-95835.473705240642</v>
      </c>
      <c r="X153" s="35">
        <f t="shared" si="56"/>
        <v>-9.4410024191660558E-2</v>
      </c>
      <c r="Y153" s="36">
        <f t="shared" si="57"/>
        <v>-29</v>
      </c>
      <c r="Z153" s="36">
        <f t="shared" si="58"/>
        <v>207.4103965719396</v>
      </c>
      <c r="AA153" s="35">
        <f t="shared" si="59"/>
        <v>4.4542935059354472E-2</v>
      </c>
      <c r="AB153" s="37">
        <v>2.5191754733069782E-2</v>
      </c>
      <c r="AD153" s="38">
        <f t="shared" si="60"/>
        <v>-65224.576705240645</v>
      </c>
      <c r="AE153" s="38">
        <f t="shared" si="61"/>
        <v>0</v>
      </c>
      <c r="AF153" s="38" t="e">
        <f>#REF!-#REF!</f>
        <v>#REF!</v>
      </c>
      <c r="AG153" s="38">
        <f t="shared" si="62"/>
        <v>0</v>
      </c>
      <c r="AH153" s="38">
        <f t="shared" si="63"/>
        <v>0</v>
      </c>
      <c r="AI153" s="38" t="e">
        <f t="shared" si="64"/>
        <v>#REF!</v>
      </c>
      <c r="AK153" s="56"/>
      <c r="AL153" s="57"/>
    </row>
    <row r="154" spans="1:38" x14ac:dyDescent="0.35">
      <c r="A154" s="26" t="s">
        <v>12</v>
      </c>
      <c r="B154" s="27"/>
      <c r="C154" s="28">
        <v>2135</v>
      </c>
      <c r="D154" s="29" t="s">
        <v>233</v>
      </c>
      <c r="E154" s="30">
        <v>289</v>
      </c>
      <c r="F154" s="31">
        <v>1390853.5521145577</v>
      </c>
      <c r="G154" s="31">
        <v>37158.944499999998</v>
      </c>
      <c r="H154" s="31">
        <f t="shared" si="52"/>
        <v>1428012.4966145577</v>
      </c>
      <c r="I154" s="31">
        <f t="shared" si="53"/>
        <v>4941.219711469058</v>
      </c>
      <c r="J154" s="31">
        <v>0</v>
      </c>
      <c r="K154" s="31">
        <v>0</v>
      </c>
      <c r="L154" s="31"/>
      <c r="M154" s="31"/>
      <c r="N154" s="32"/>
      <c r="O154" s="30">
        <v>281</v>
      </c>
      <c r="P154" s="33"/>
      <c r="Q154" s="31">
        <v>1427425.1661587171</v>
      </c>
      <c r="R154" s="31">
        <f t="shared" si="54"/>
        <v>5079.8048617747936</v>
      </c>
      <c r="S154" s="31">
        <v>0</v>
      </c>
      <c r="T154" s="31">
        <v>0</v>
      </c>
      <c r="U154" s="31"/>
      <c r="V154" s="34"/>
      <c r="W154" s="34">
        <f t="shared" si="55"/>
        <v>-587.33045584056526</v>
      </c>
      <c r="X154" s="35">
        <f t="shared" si="56"/>
        <v>-4.1129223815128402E-4</v>
      </c>
      <c r="Y154" s="36">
        <f t="shared" si="57"/>
        <v>-8</v>
      </c>
      <c r="Z154" s="36">
        <f t="shared" si="58"/>
        <v>138.58515030573562</v>
      </c>
      <c r="AA154" s="35">
        <f t="shared" si="59"/>
        <v>2.8046749263965332E-2</v>
      </c>
      <c r="AB154" s="37">
        <v>2.5494452849898375E-2</v>
      </c>
      <c r="AD154" s="38">
        <f t="shared" si="60"/>
        <v>36571.614044159418</v>
      </c>
      <c r="AE154" s="38">
        <f t="shared" si="61"/>
        <v>0</v>
      </c>
      <c r="AF154" s="38" t="e">
        <f>#REF!-#REF!</f>
        <v>#REF!</v>
      </c>
      <c r="AG154" s="38">
        <f t="shared" si="62"/>
        <v>0</v>
      </c>
      <c r="AH154" s="38">
        <f t="shared" si="63"/>
        <v>0</v>
      </c>
      <c r="AI154" s="38" t="e">
        <f t="shared" si="64"/>
        <v>#REF!</v>
      </c>
      <c r="AK154" s="56"/>
      <c r="AL154" s="57"/>
    </row>
    <row r="155" spans="1:38" x14ac:dyDescent="0.35">
      <c r="A155" s="26" t="s">
        <v>12</v>
      </c>
      <c r="B155" s="27" t="s">
        <v>234</v>
      </c>
      <c r="C155" s="28">
        <v>2071</v>
      </c>
      <c r="D155" s="29" t="s">
        <v>235</v>
      </c>
      <c r="E155" s="30">
        <v>419</v>
      </c>
      <c r="F155" s="31">
        <v>1835573.1216654023</v>
      </c>
      <c r="G155" s="31">
        <v>54106.655700000003</v>
      </c>
      <c r="H155" s="31">
        <f t="shared" si="52"/>
        <v>1889679.7773654023</v>
      </c>
      <c r="I155" s="31">
        <f t="shared" si="53"/>
        <v>4509.9756023040627</v>
      </c>
      <c r="J155" s="31">
        <v>0</v>
      </c>
      <c r="K155" s="31">
        <v>0</v>
      </c>
      <c r="L155" s="31"/>
      <c r="M155" s="31"/>
      <c r="N155" s="32"/>
      <c r="O155" s="30">
        <v>422</v>
      </c>
      <c r="P155" s="33"/>
      <c r="Q155" s="31">
        <v>1950544.8472088268</v>
      </c>
      <c r="R155" s="31">
        <f t="shared" si="54"/>
        <v>4622.1441876986419</v>
      </c>
      <c r="S155" s="31">
        <v>0</v>
      </c>
      <c r="T155" s="31">
        <v>0</v>
      </c>
      <c r="U155" s="31"/>
      <c r="V155" s="34"/>
      <c r="W155" s="34">
        <f t="shared" si="55"/>
        <v>60865.069843424484</v>
      </c>
      <c r="X155" s="35">
        <f t="shared" si="56"/>
        <v>3.2209197861175598E-2</v>
      </c>
      <c r="Y155" s="36">
        <f t="shared" si="57"/>
        <v>3</v>
      </c>
      <c r="Z155" s="36">
        <f t="shared" si="58"/>
        <v>112.16858539457917</v>
      </c>
      <c r="AA155" s="35">
        <f t="shared" si="59"/>
        <v>2.4871217781593735E-2</v>
      </c>
      <c r="AB155" s="37">
        <v>2.5352832820277227E-2</v>
      </c>
      <c r="AD155" s="38">
        <f t="shared" si="60"/>
        <v>114971.72554342449</v>
      </c>
      <c r="AE155" s="38">
        <f t="shared" si="61"/>
        <v>0</v>
      </c>
      <c r="AF155" s="38" t="e">
        <f>#REF!-#REF!</f>
        <v>#REF!</v>
      </c>
      <c r="AG155" s="38">
        <f t="shared" si="62"/>
        <v>0</v>
      </c>
      <c r="AH155" s="38">
        <f t="shared" si="63"/>
        <v>0</v>
      </c>
      <c r="AI155" s="38" t="e">
        <f t="shared" si="64"/>
        <v>#REF!</v>
      </c>
      <c r="AK155" s="56"/>
      <c r="AL155" s="57"/>
    </row>
    <row r="156" spans="1:38" x14ac:dyDescent="0.35">
      <c r="A156" s="26" t="s">
        <v>12</v>
      </c>
      <c r="B156" s="27"/>
      <c r="C156" s="28">
        <v>2193</v>
      </c>
      <c r="D156" s="29" t="s">
        <v>236</v>
      </c>
      <c r="E156" s="30">
        <v>384</v>
      </c>
      <c r="F156" s="31">
        <v>1895671.3130751832</v>
      </c>
      <c r="G156" s="31">
        <v>51953.657700000003</v>
      </c>
      <c r="H156" s="31">
        <f t="shared" si="52"/>
        <v>1947624.9707751833</v>
      </c>
      <c r="I156" s="31">
        <f t="shared" si="53"/>
        <v>5071.9400280603732</v>
      </c>
      <c r="J156" s="31">
        <v>0</v>
      </c>
      <c r="K156" s="31">
        <v>0</v>
      </c>
      <c r="L156" s="31"/>
      <c r="M156" s="31"/>
      <c r="N156" s="32"/>
      <c r="O156" s="30">
        <v>368</v>
      </c>
      <c r="P156" s="33"/>
      <c r="Q156" s="31">
        <v>1921627.1515331217</v>
      </c>
      <c r="R156" s="31">
        <f t="shared" si="54"/>
        <v>5221.8129117747876</v>
      </c>
      <c r="S156" s="31">
        <v>0</v>
      </c>
      <c r="T156" s="31">
        <v>0</v>
      </c>
      <c r="U156" s="31"/>
      <c r="V156" s="34"/>
      <c r="W156" s="34">
        <f t="shared" si="55"/>
        <v>-25997.819242061581</v>
      </c>
      <c r="X156" s="35">
        <f t="shared" si="56"/>
        <v>-1.3348472951501544E-2</v>
      </c>
      <c r="Y156" s="36">
        <f t="shared" si="57"/>
        <v>-16</v>
      </c>
      <c r="Z156" s="36">
        <f t="shared" si="58"/>
        <v>149.87288371441446</v>
      </c>
      <c r="AA156" s="35">
        <f t="shared" si="59"/>
        <v>2.9549419528867915E-2</v>
      </c>
      <c r="AB156" s="37">
        <v>2.6691524446685211E-2</v>
      </c>
      <c r="AD156" s="38">
        <f t="shared" si="60"/>
        <v>25955.838457938517</v>
      </c>
      <c r="AE156" s="38">
        <f t="shared" si="61"/>
        <v>0</v>
      </c>
      <c r="AF156" s="38" t="e">
        <f>#REF!-#REF!</f>
        <v>#REF!</v>
      </c>
      <c r="AG156" s="38">
        <f t="shared" si="62"/>
        <v>0</v>
      </c>
      <c r="AH156" s="38">
        <f t="shared" si="63"/>
        <v>0</v>
      </c>
      <c r="AI156" s="38" t="e">
        <f t="shared" si="64"/>
        <v>#REF!</v>
      </c>
      <c r="AK156" s="56"/>
      <c r="AL156" s="57"/>
    </row>
    <row r="157" spans="1:38" x14ac:dyDescent="0.35">
      <c r="A157" s="26" t="s">
        <v>12</v>
      </c>
      <c r="B157" s="27"/>
      <c r="C157" s="28">
        <v>2028</v>
      </c>
      <c r="D157" s="29" t="s">
        <v>237</v>
      </c>
      <c r="E157" s="30">
        <v>472</v>
      </c>
      <c r="F157" s="31">
        <v>2325204.294582122</v>
      </c>
      <c r="G157" s="31">
        <v>68684.987800000003</v>
      </c>
      <c r="H157" s="31">
        <f t="shared" si="52"/>
        <v>2393889.2823821222</v>
      </c>
      <c r="I157" s="31">
        <f t="shared" si="53"/>
        <v>5071.7993270807674</v>
      </c>
      <c r="J157" s="31">
        <v>0</v>
      </c>
      <c r="K157" s="31">
        <v>0</v>
      </c>
      <c r="L157" s="31"/>
      <c r="M157" s="31"/>
      <c r="N157" s="32"/>
      <c r="O157" s="30">
        <v>456</v>
      </c>
      <c r="P157" s="33"/>
      <c r="Q157" s="31">
        <v>2377789.1472853743</v>
      </c>
      <c r="R157" s="31">
        <f t="shared" si="54"/>
        <v>5214.4498843977508</v>
      </c>
      <c r="S157" s="31">
        <v>0</v>
      </c>
      <c r="T157" s="31">
        <v>0</v>
      </c>
      <c r="U157" s="31"/>
      <c r="V157" s="34"/>
      <c r="W157" s="34">
        <f t="shared" si="55"/>
        <v>-16100.135096747894</v>
      </c>
      <c r="X157" s="35">
        <f t="shared" si="56"/>
        <v>-6.7255136715124175E-3</v>
      </c>
      <c r="Y157" s="36">
        <f t="shared" si="57"/>
        <v>-16</v>
      </c>
      <c r="Z157" s="36">
        <f t="shared" si="58"/>
        <v>142.6505573169834</v>
      </c>
      <c r="AA157" s="35">
        <f t="shared" si="59"/>
        <v>2.8126222690890712E-2</v>
      </c>
      <c r="AB157" s="37">
        <v>2.6249800627573761E-2</v>
      </c>
      <c r="AD157" s="38">
        <f t="shared" si="60"/>
        <v>52584.852703252342</v>
      </c>
      <c r="AE157" s="38">
        <f t="shared" si="61"/>
        <v>0</v>
      </c>
      <c r="AF157" s="38" t="e">
        <f>#REF!-#REF!</f>
        <v>#REF!</v>
      </c>
      <c r="AG157" s="38">
        <f t="shared" si="62"/>
        <v>0</v>
      </c>
      <c r="AH157" s="38">
        <f t="shared" si="63"/>
        <v>0</v>
      </c>
      <c r="AI157" s="38" t="e">
        <f t="shared" si="64"/>
        <v>#REF!</v>
      </c>
      <c r="AK157" s="56"/>
      <c r="AL157" s="57"/>
    </row>
    <row r="158" spans="1:38" x14ac:dyDescent="0.35">
      <c r="A158" s="26" t="s">
        <v>12</v>
      </c>
      <c r="B158" s="27"/>
      <c r="C158" s="28">
        <v>2012</v>
      </c>
      <c r="D158" s="29" t="s">
        <v>238</v>
      </c>
      <c r="E158" s="30">
        <v>496</v>
      </c>
      <c r="F158" s="31">
        <v>2529257.1020935206</v>
      </c>
      <c r="G158" s="31">
        <v>68632.979500000001</v>
      </c>
      <c r="H158" s="31">
        <f t="shared" si="52"/>
        <v>2597890.0815935205</v>
      </c>
      <c r="I158" s="31">
        <f t="shared" si="53"/>
        <v>5237.6816161159686</v>
      </c>
      <c r="J158" s="31">
        <v>0</v>
      </c>
      <c r="K158" s="31">
        <v>0</v>
      </c>
      <c r="L158" s="31"/>
      <c r="M158" s="31"/>
      <c r="N158" s="32"/>
      <c r="O158" s="30">
        <v>464</v>
      </c>
      <c r="P158" s="33"/>
      <c r="Q158" s="31">
        <v>2501939.4733915729</v>
      </c>
      <c r="R158" s="31">
        <f t="shared" si="54"/>
        <v>5392.1109340335624</v>
      </c>
      <c r="S158" s="31">
        <v>0</v>
      </c>
      <c r="T158" s="31">
        <v>0</v>
      </c>
      <c r="U158" s="31"/>
      <c r="V158" s="34"/>
      <c r="W158" s="34">
        <f t="shared" si="55"/>
        <v>-95950.608201947529</v>
      </c>
      <c r="X158" s="35">
        <f t="shared" si="56"/>
        <v>-3.6934052322603383E-2</v>
      </c>
      <c r="Y158" s="36">
        <f t="shared" si="57"/>
        <v>-32</v>
      </c>
      <c r="Z158" s="36">
        <f t="shared" si="58"/>
        <v>154.42931791759383</v>
      </c>
      <c r="AA158" s="35">
        <f t="shared" si="59"/>
        <v>2.9484288896527433E-2</v>
      </c>
      <c r="AB158" s="37">
        <v>2.6085762268225565E-2</v>
      </c>
      <c r="AD158" s="38">
        <f t="shared" si="60"/>
        <v>-27317.628701947629</v>
      </c>
      <c r="AE158" s="38">
        <f t="shared" si="61"/>
        <v>0</v>
      </c>
      <c r="AF158" s="38" t="e">
        <f>#REF!-#REF!</f>
        <v>#REF!</v>
      </c>
      <c r="AG158" s="38">
        <f t="shared" si="62"/>
        <v>0</v>
      </c>
      <c r="AH158" s="38">
        <f t="shared" si="63"/>
        <v>0</v>
      </c>
      <c r="AI158" s="38" t="e">
        <f t="shared" si="64"/>
        <v>#REF!</v>
      </c>
      <c r="AK158" s="56"/>
      <c r="AL158" s="57"/>
    </row>
    <row r="159" spans="1:38" x14ac:dyDescent="0.35">
      <c r="A159" s="26" t="s">
        <v>12</v>
      </c>
      <c r="B159" s="27" t="s">
        <v>239</v>
      </c>
      <c r="C159" s="28">
        <v>2074</v>
      </c>
      <c r="D159" s="29" t="s">
        <v>240</v>
      </c>
      <c r="E159" s="30">
        <v>632</v>
      </c>
      <c r="F159" s="31">
        <v>2791204.8082249197</v>
      </c>
      <c r="G159" s="31">
        <v>82880.465100000001</v>
      </c>
      <c r="H159" s="31">
        <f t="shared" si="52"/>
        <v>2874085.2733249199</v>
      </c>
      <c r="I159" s="31">
        <f t="shared" si="53"/>
        <v>4547.6032805774048</v>
      </c>
      <c r="J159" s="31">
        <v>0</v>
      </c>
      <c r="K159" s="31">
        <v>0</v>
      </c>
      <c r="L159" s="31"/>
      <c r="M159" s="31"/>
      <c r="N159" s="32"/>
      <c r="O159" s="30">
        <v>624</v>
      </c>
      <c r="P159" s="33"/>
      <c r="Q159" s="31">
        <v>2912403.4405612182</v>
      </c>
      <c r="R159" s="31">
        <f t="shared" si="54"/>
        <v>4667.313206027593</v>
      </c>
      <c r="S159" s="31">
        <v>0</v>
      </c>
      <c r="T159" s="31">
        <v>0</v>
      </c>
      <c r="U159" s="31"/>
      <c r="V159" s="34"/>
      <c r="W159" s="34">
        <f t="shared" si="55"/>
        <v>38318.167236298323</v>
      </c>
      <c r="X159" s="35">
        <f t="shared" si="56"/>
        <v>1.3332300051059232E-2</v>
      </c>
      <c r="Y159" s="36">
        <f t="shared" si="57"/>
        <v>-8</v>
      </c>
      <c r="Z159" s="36">
        <f t="shared" si="58"/>
        <v>119.70992545018817</v>
      </c>
      <c r="AA159" s="35">
        <f t="shared" si="59"/>
        <v>2.6323739795303558E-2</v>
      </c>
      <c r="AB159" s="37">
        <v>2.5752675248140955E-2</v>
      </c>
      <c r="AD159" s="38">
        <f t="shared" si="60"/>
        <v>121198.63233629847</v>
      </c>
      <c r="AE159" s="38">
        <f t="shared" si="61"/>
        <v>0</v>
      </c>
      <c r="AF159" s="38" t="e">
        <f>#REF!-#REF!</f>
        <v>#REF!</v>
      </c>
      <c r="AG159" s="38">
        <f t="shared" si="62"/>
        <v>0</v>
      </c>
      <c r="AH159" s="38">
        <f t="shared" si="63"/>
        <v>0</v>
      </c>
      <c r="AI159" s="38" t="e">
        <f t="shared" si="64"/>
        <v>#REF!</v>
      </c>
      <c r="AK159" s="56"/>
      <c r="AL159" s="57"/>
    </row>
    <row r="160" spans="1:38" x14ac:dyDescent="0.35">
      <c r="A160" s="26" t="s">
        <v>12</v>
      </c>
      <c r="B160" s="27"/>
      <c r="C160" s="28">
        <v>2117</v>
      </c>
      <c r="D160" s="39" t="s">
        <v>241</v>
      </c>
      <c r="E160" s="30">
        <v>305</v>
      </c>
      <c r="F160" s="31">
        <v>1300825</v>
      </c>
      <c r="G160" s="31">
        <v>36073.277399999999</v>
      </c>
      <c r="H160" s="31">
        <f t="shared" si="52"/>
        <v>1336898.2774</v>
      </c>
      <c r="I160" s="31">
        <f t="shared" si="53"/>
        <v>4383.2730406557375</v>
      </c>
      <c r="J160" s="31">
        <v>0</v>
      </c>
      <c r="K160" s="31">
        <v>78396.614796958864</v>
      </c>
      <c r="L160" s="31"/>
      <c r="M160" s="31"/>
      <c r="N160" s="32"/>
      <c r="O160" s="30">
        <v>282</v>
      </c>
      <c r="P160" s="33"/>
      <c r="Q160" s="31">
        <v>1255020.666056362</v>
      </c>
      <c r="R160" s="31">
        <f t="shared" si="54"/>
        <v>4450.4278938168864</v>
      </c>
      <c r="S160" s="61">
        <v>12810.666056361748</v>
      </c>
      <c r="T160" s="61">
        <v>40232.439236363054</v>
      </c>
      <c r="U160" s="31"/>
      <c r="V160" s="34"/>
      <c r="W160" s="34">
        <f t="shared" si="55"/>
        <v>-81877.61134363804</v>
      </c>
      <c r="X160" s="35">
        <f t="shared" si="56"/>
        <v>-6.1244458705469795E-2</v>
      </c>
      <c r="Y160" s="36">
        <f t="shared" si="57"/>
        <v>-23</v>
      </c>
      <c r="Z160" s="36">
        <f t="shared" si="58"/>
        <v>67.154853161148822</v>
      </c>
      <c r="AA160" s="35">
        <f t="shared" si="59"/>
        <v>1.5320709556140732E-2</v>
      </c>
      <c r="AB160" s="37">
        <v>4.9567889434996015E-3</v>
      </c>
      <c r="AD160" s="38">
        <f t="shared" si="60"/>
        <v>-45804.333943638019</v>
      </c>
      <c r="AE160" s="38">
        <f t="shared" si="61"/>
        <v>12810.666056361748</v>
      </c>
      <c r="AF160" s="38" t="e">
        <f>#REF!-#REF!</f>
        <v>#REF!</v>
      </c>
      <c r="AG160" s="38">
        <f t="shared" si="62"/>
        <v>0</v>
      </c>
      <c r="AH160" s="38">
        <f t="shared" si="63"/>
        <v>-38164.17556059581</v>
      </c>
      <c r="AI160" s="38" t="e">
        <f t="shared" si="64"/>
        <v>#REF!</v>
      </c>
      <c r="AK160" s="56"/>
      <c r="AL160" s="57"/>
    </row>
    <row r="161" spans="1:38" x14ac:dyDescent="0.35">
      <c r="A161" s="26" t="s">
        <v>12</v>
      </c>
      <c r="B161" s="27"/>
      <c r="C161" s="28">
        <v>3035</v>
      </c>
      <c r="D161" s="39" t="s">
        <v>242</v>
      </c>
      <c r="E161" s="30">
        <v>110</v>
      </c>
      <c r="F161" s="31">
        <v>569352.47200323385</v>
      </c>
      <c r="G161" s="31">
        <v>16562.649600000001</v>
      </c>
      <c r="H161" s="31">
        <f t="shared" si="52"/>
        <v>585915.12160323386</v>
      </c>
      <c r="I161" s="31">
        <f t="shared" si="53"/>
        <v>5326.5011054839442</v>
      </c>
      <c r="J161" s="31">
        <v>36181.146226640965</v>
      </c>
      <c r="K161" s="31">
        <v>0</v>
      </c>
      <c r="L161" s="31"/>
      <c r="M161" s="31"/>
      <c r="N161" s="32"/>
      <c r="O161" s="30">
        <v>110</v>
      </c>
      <c r="P161" s="33"/>
      <c r="Q161" s="31">
        <v>588204.59490849997</v>
      </c>
      <c r="R161" s="31">
        <f t="shared" si="54"/>
        <v>5347.314499168182</v>
      </c>
      <c r="S161" s="61">
        <v>24769.041581409401</v>
      </c>
      <c r="T161" s="31">
        <v>0</v>
      </c>
      <c r="U161" s="31"/>
      <c r="V161" s="34"/>
      <c r="W161" s="34">
        <f t="shared" si="55"/>
        <v>2289.4733052661177</v>
      </c>
      <c r="X161" s="35">
        <f t="shared" si="56"/>
        <v>3.9075170120228542E-3</v>
      </c>
      <c r="Y161" s="36">
        <f t="shared" si="57"/>
        <v>0</v>
      </c>
      <c r="Z161" s="36">
        <f t="shared" si="58"/>
        <v>20.813393684237781</v>
      </c>
      <c r="AA161" s="35">
        <f t="shared" si="59"/>
        <v>3.9075170120230762E-3</v>
      </c>
      <c r="AB161" s="37">
        <v>3.9075170120230762E-3</v>
      </c>
      <c r="AD161" s="38">
        <f t="shared" si="60"/>
        <v>18852.122905266122</v>
      </c>
      <c r="AE161" s="38">
        <f t="shared" si="61"/>
        <v>-11412.104645231564</v>
      </c>
      <c r="AF161" s="38" t="e">
        <f>#REF!-#REF!</f>
        <v>#REF!</v>
      </c>
      <c r="AG161" s="38">
        <f t="shared" si="62"/>
        <v>0</v>
      </c>
      <c r="AH161" s="38">
        <f t="shared" si="63"/>
        <v>0</v>
      </c>
      <c r="AI161" s="38" t="e">
        <f t="shared" si="64"/>
        <v>#REF!</v>
      </c>
      <c r="AK161" s="56"/>
      <c r="AL161" s="57"/>
    </row>
    <row r="162" spans="1:38" x14ac:dyDescent="0.35">
      <c r="A162" s="26" t="s">
        <v>12</v>
      </c>
      <c r="B162" s="27"/>
      <c r="C162" s="28">
        <v>2078</v>
      </c>
      <c r="D162" s="29" t="s">
        <v>243</v>
      </c>
      <c r="E162" s="30">
        <v>394</v>
      </c>
      <c r="F162" s="31">
        <v>1957364.7918982166</v>
      </c>
      <c r="G162" s="31">
        <v>59672.5461</v>
      </c>
      <c r="H162" s="31">
        <f t="shared" si="52"/>
        <v>2017037.3379982165</v>
      </c>
      <c r="I162" s="31">
        <f t="shared" si="53"/>
        <v>5119.384106594458</v>
      </c>
      <c r="J162" s="31">
        <v>0</v>
      </c>
      <c r="K162" s="31">
        <v>0</v>
      </c>
      <c r="L162" s="31"/>
      <c r="M162" s="31"/>
      <c r="N162" s="32"/>
      <c r="O162" s="30">
        <v>382</v>
      </c>
      <c r="P162" s="33"/>
      <c r="Q162" s="31">
        <v>2012050.0671842659</v>
      </c>
      <c r="R162" s="31">
        <f t="shared" si="54"/>
        <v>5267.1467727336803</v>
      </c>
      <c r="S162" s="31">
        <v>0</v>
      </c>
      <c r="T162" s="31">
        <v>0</v>
      </c>
      <c r="U162" s="31"/>
      <c r="V162" s="34"/>
      <c r="W162" s="34">
        <f t="shared" si="55"/>
        <v>-4987.2708139505703</v>
      </c>
      <c r="X162" s="35">
        <f t="shared" si="56"/>
        <v>-2.4725723812828448E-3</v>
      </c>
      <c r="Y162" s="36">
        <f t="shared" si="57"/>
        <v>-12</v>
      </c>
      <c r="Z162" s="36">
        <f t="shared" si="58"/>
        <v>147.76266613922235</v>
      </c>
      <c r="AA162" s="35">
        <f t="shared" si="59"/>
        <v>2.8863367753336533E-2</v>
      </c>
      <c r="AB162" s="37">
        <v>2.6869559466745407E-2</v>
      </c>
      <c r="AD162" s="38">
        <f t="shared" si="60"/>
        <v>54685.275286049349</v>
      </c>
      <c r="AE162" s="38">
        <f t="shared" si="61"/>
        <v>0</v>
      </c>
      <c r="AF162" s="38" t="e">
        <f>#REF!-#REF!</f>
        <v>#REF!</v>
      </c>
      <c r="AG162" s="38">
        <f t="shared" si="62"/>
        <v>0</v>
      </c>
      <c r="AH162" s="38">
        <f t="shared" si="63"/>
        <v>0</v>
      </c>
      <c r="AI162" s="38" t="e">
        <f t="shared" si="64"/>
        <v>#REF!</v>
      </c>
      <c r="AK162" s="56"/>
      <c r="AL162" s="57"/>
    </row>
    <row r="163" spans="1:38" x14ac:dyDescent="0.35">
      <c r="A163" s="26" t="s">
        <v>12</v>
      </c>
      <c r="B163" s="27"/>
      <c r="C163" s="28">
        <v>2030</v>
      </c>
      <c r="D163" s="29" t="s">
        <v>311</v>
      </c>
      <c r="E163" s="30">
        <v>199</v>
      </c>
      <c r="F163" s="31">
        <v>1052537.391800331</v>
      </c>
      <c r="G163" s="31">
        <v>32933.268499999998</v>
      </c>
      <c r="H163" s="31">
        <f t="shared" si="52"/>
        <v>1085470.660300331</v>
      </c>
      <c r="I163" s="31">
        <f t="shared" si="53"/>
        <v>5454.6264336700051</v>
      </c>
      <c r="J163" s="31">
        <v>13455.149518541759</v>
      </c>
      <c r="K163" s="31">
        <v>0</v>
      </c>
      <c r="L163" s="31"/>
      <c r="M163" s="31"/>
      <c r="N163" s="32"/>
      <c r="O163" s="30">
        <v>195</v>
      </c>
      <c r="P163" s="33"/>
      <c r="Q163" s="31">
        <v>1081192.6412715544</v>
      </c>
      <c r="R163" s="31">
        <f t="shared" si="54"/>
        <v>5544.5776475464327</v>
      </c>
      <c r="S163" s="31">
        <v>0</v>
      </c>
      <c r="T163" s="31">
        <v>0</v>
      </c>
      <c r="U163" s="31"/>
      <c r="V163" s="34"/>
      <c r="W163" s="34">
        <f t="shared" si="55"/>
        <v>-4278.0190287765581</v>
      </c>
      <c r="X163" s="35">
        <f t="shared" si="56"/>
        <v>-3.9411650496319339E-3</v>
      </c>
      <c r="Y163" s="36">
        <f t="shared" si="57"/>
        <v>-4</v>
      </c>
      <c r="Z163" s="36">
        <f t="shared" si="58"/>
        <v>89.951213876427573</v>
      </c>
      <c r="AA163" s="35">
        <f t="shared" si="59"/>
        <v>1.6490811051913967E-2</v>
      </c>
      <c r="AB163" s="37">
        <v>1.4071527671682516E-2</v>
      </c>
      <c r="AD163" s="38">
        <f t="shared" si="60"/>
        <v>28655.249471223447</v>
      </c>
      <c r="AE163" s="38">
        <f t="shared" si="61"/>
        <v>-13455.149518541759</v>
      </c>
      <c r="AF163" s="38" t="e">
        <f>#REF!-#REF!</f>
        <v>#REF!</v>
      </c>
      <c r="AG163" s="38">
        <f t="shared" si="62"/>
        <v>0</v>
      </c>
      <c r="AH163" s="38">
        <f t="shared" si="63"/>
        <v>0</v>
      </c>
      <c r="AI163" s="38" t="e">
        <f t="shared" si="64"/>
        <v>#REF!</v>
      </c>
      <c r="AK163" s="56"/>
      <c r="AL163" s="57"/>
    </row>
    <row r="164" spans="1:38" x14ac:dyDescent="0.35">
      <c r="A164" s="26" t="s">
        <v>12</v>
      </c>
      <c r="B164" s="27" t="s">
        <v>244</v>
      </c>
      <c r="C164" s="28">
        <v>2100</v>
      </c>
      <c r="D164" s="39" t="s">
        <v>245</v>
      </c>
      <c r="E164" s="30">
        <v>213</v>
      </c>
      <c r="F164" s="31">
        <v>1017638.513845744</v>
      </c>
      <c r="G164" s="31">
        <v>28850.615399999999</v>
      </c>
      <c r="H164" s="31">
        <f t="shared" si="52"/>
        <v>1046489.129245744</v>
      </c>
      <c r="I164" s="31">
        <f t="shared" si="53"/>
        <v>4913.0945035011455</v>
      </c>
      <c r="J164" s="31">
        <v>42049.576527624973</v>
      </c>
      <c r="K164" s="31">
        <v>0</v>
      </c>
      <c r="L164" s="31"/>
      <c r="M164" s="31"/>
      <c r="N164" s="32"/>
      <c r="O164" s="30">
        <v>211</v>
      </c>
      <c r="P164" s="33"/>
      <c r="Q164" s="31">
        <v>1042414.2331798662</v>
      </c>
      <c r="R164" s="31">
        <f t="shared" si="54"/>
        <v>4940.351816018323</v>
      </c>
      <c r="S164" s="61">
        <v>20620.473518540501</v>
      </c>
      <c r="T164" s="31">
        <v>0</v>
      </c>
      <c r="U164" s="31"/>
      <c r="V164" s="34"/>
      <c r="W164" s="34">
        <f t="shared" si="55"/>
        <v>-4074.8960658777505</v>
      </c>
      <c r="X164" s="35">
        <f t="shared" si="56"/>
        <v>-3.8938732873553539E-3</v>
      </c>
      <c r="Y164" s="36">
        <f t="shared" si="57"/>
        <v>-2</v>
      </c>
      <c r="Z164" s="36">
        <f t="shared" si="58"/>
        <v>27.257312517177525</v>
      </c>
      <c r="AA164" s="35">
        <f t="shared" si="59"/>
        <v>5.5478909468875681E-3</v>
      </c>
      <c r="AB164" s="37">
        <v>4.3883334976122512E-3</v>
      </c>
      <c r="AD164" s="38">
        <f t="shared" si="60"/>
        <v>24775.719334122259</v>
      </c>
      <c r="AE164" s="38">
        <f t="shared" si="61"/>
        <v>-21429.103009084472</v>
      </c>
      <c r="AF164" s="38" t="e">
        <f>#REF!-#REF!</f>
        <v>#REF!</v>
      </c>
      <c r="AG164" s="38">
        <f t="shared" si="62"/>
        <v>0</v>
      </c>
      <c r="AH164" s="38">
        <f t="shared" si="63"/>
        <v>0</v>
      </c>
      <c r="AI164" s="38" t="e">
        <f t="shared" si="64"/>
        <v>#REF!</v>
      </c>
      <c r="AK164" s="56"/>
      <c r="AL164" s="57"/>
    </row>
    <row r="165" spans="1:38" x14ac:dyDescent="0.35">
      <c r="A165" s="26" t="s">
        <v>12</v>
      </c>
      <c r="B165" s="27" t="s">
        <v>246</v>
      </c>
      <c r="C165" s="28">
        <v>3036</v>
      </c>
      <c r="D165" s="29" t="s">
        <v>312</v>
      </c>
      <c r="E165" s="30">
        <v>336</v>
      </c>
      <c r="F165" s="31">
        <v>1439659.9893157263</v>
      </c>
      <c r="G165" s="31">
        <v>42320.038800000002</v>
      </c>
      <c r="H165" s="31">
        <f t="shared" si="52"/>
        <v>1481980.0281157263</v>
      </c>
      <c r="I165" s="31">
        <f t="shared" si="53"/>
        <v>4410.6548455825186</v>
      </c>
      <c r="J165" s="31">
        <v>6619.9893157263286</v>
      </c>
      <c r="K165" s="31">
        <v>103.71679022299941</v>
      </c>
      <c r="L165" s="31"/>
      <c r="M165" s="31"/>
      <c r="N165" s="32"/>
      <c r="O165" s="30">
        <v>318</v>
      </c>
      <c r="P165" s="33"/>
      <c r="Q165" s="31">
        <v>1438198.5741753282</v>
      </c>
      <c r="R165" s="31">
        <f t="shared" si="54"/>
        <v>4522.6370257085791</v>
      </c>
      <c r="S165" s="31">
        <v>0</v>
      </c>
      <c r="T165" s="31">
        <v>0</v>
      </c>
      <c r="U165" s="31"/>
      <c r="V165" s="34"/>
      <c r="W165" s="34">
        <f t="shared" si="55"/>
        <v>-43781.45394039806</v>
      </c>
      <c r="X165" s="35">
        <f t="shared" si="56"/>
        <v>-2.9542539784469524E-2</v>
      </c>
      <c r="Y165" s="36">
        <f t="shared" si="57"/>
        <v>-18</v>
      </c>
      <c r="Z165" s="36">
        <f t="shared" si="58"/>
        <v>111.98218012606048</v>
      </c>
      <c r="AA165" s="35">
        <f t="shared" si="59"/>
        <v>2.5389014567352985E-2</v>
      </c>
      <c r="AB165" s="37">
        <v>2.0499311516949836E-2</v>
      </c>
      <c r="AD165" s="38">
        <f t="shared" si="60"/>
        <v>-1461.4151403980795</v>
      </c>
      <c r="AE165" s="38">
        <f t="shared" si="61"/>
        <v>-6619.9893157263286</v>
      </c>
      <c r="AF165" s="38" t="e">
        <f>#REF!-#REF!</f>
        <v>#REF!</v>
      </c>
      <c r="AG165" s="38">
        <f t="shared" si="62"/>
        <v>0</v>
      </c>
      <c r="AH165" s="38">
        <f t="shared" si="63"/>
        <v>-103.71679022299941</v>
      </c>
      <c r="AI165" s="38" t="e">
        <f t="shared" si="64"/>
        <v>#REF!</v>
      </c>
      <c r="AK165" s="56"/>
      <c r="AL165" s="57"/>
    </row>
    <row r="166" spans="1:38" x14ac:dyDescent="0.35">
      <c r="A166" s="26" t="s">
        <v>247</v>
      </c>
      <c r="B166" s="27"/>
      <c r="C166" s="28">
        <v>4064</v>
      </c>
      <c r="D166" s="29" t="s">
        <v>248</v>
      </c>
      <c r="E166" s="30">
        <v>1354</v>
      </c>
      <c r="F166" s="31">
        <v>7480850</v>
      </c>
      <c r="G166" s="31">
        <v>225594.08929999999</v>
      </c>
      <c r="H166" s="31">
        <f t="shared" ref="H166:H196" si="65">F166+G166</f>
        <v>7706444.0893000001</v>
      </c>
      <c r="I166" s="31">
        <f t="shared" ref="I166:I197" si="66">H166/E166</f>
        <v>5691.6130644756277</v>
      </c>
      <c r="J166" s="31">
        <v>0</v>
      </c>
      <c r="K166" s="31">
        <v>68048.770595841808</v>
      </c>
      <c r="L166" s="31"/>
      <c r="M166" s="31"/>
      <c r="N166" s="32"/>
      <c r="O166" s="30">
        <v>1356</v>
      </c>
      <c r="P166" s="33"/>
      <c r="Q166" s="31">
        <v>7842612.8242621664</v>
      </c>
      <c r="R166" s="31">
        <f t="shared" ref="R166:R197" si="67">Q166/O166</f>
        <v>5783.637776004547</v>
      </c>
      <c r="S166" s="31">
        <v>0</v>
      </c>
      <c r="T166" s="31">
        <v>0</v>
      </c>
      <c r="U166" s="31"/>
      <c r="V166" s="34"/>
      <c r="W166" s="34">
        <f t="shared" ref="W166:W196" si="68">Q166-H166</f>
        <v>136168.73496216629</v>
      </c>
      <c r="X166" s="35">
        <f t="shared" ref="X166:X197" si="69">Q166/H166-1</f>
        <v>1.7669463812918451E-2</v>
      </c>
      <c r="Y166" s="36">
        <f t="shared" ref="Y166:Y197" si="70">O166-E166</f>
        <v>2</v>
      </c>
      <c r="Z166" s="36">
        <f t="shared" ref="Z166:Z197" si="71">R166-I166</f>
        <v>92.024711528919397</v>
      </c>
      <c r="AA166" s="35">
        <f t="shared" ref="AA166:AA197" si="72">R166/I166-1</f>
        <v>1.6168476403164878E-2</v>
      </c>
      <c r="AB166" s="37">
        <v>1.5704286097788067E-2</v>
      </c>
      <c r="AD166" s="38">
        <f t="shared" ref="AD166:AD196" si="73">Q166-F166</f>
        <v>361762.8242621664</v>
      </c>
      <c r="AE166" s="38">
        <f t="shared" ref="AE166:AE196" si="74">S166-J166</f>
        <v>0</v>
      </c>
      <c r="AF166" s="38" t="e">
        <f>#REF!-#REF!</f>
        <v>#REF!</v>
      </c>
      <c r="AG166" s="38">
        <f t="shared" ref="AG166:AG196" si="75">U166-L166</f>
        <v>0</v>
      </c>
      <c r="AH166" s="38">
        <f t="shared" ref="AH166:AH196" si="76">T166-K166</f>
        <v>-68048.770595841808</v>
      </c>
      <c r="AI166" s="38" t="e">
        <f t="shared" si="64"/>
        <v>#REF!</v>
      </c>
      <c r="AK166" s="56"/>
      <c r="AL166" s="57"/>
    </row>
    <row r="167" spans="1:38" x14ac:dyDescent="0.35">
      <c r="A167" s="26" t="s">
        <v>247</v>
      </c>
      <c r="B167" s="27"/>
      <c r="C167" s="28">
        <v>4032</v>
      </c>
      <c r="D167" s="29" t="s">
        <v>249</v>
      </c>
      <c r="E167" s="30">
        <v>1412</v>
      </c>
      <c r="F167" s="31">
        <v>8673281.3287395388</v>
      </c>
      <c r="G167" s="31">
        <v>272325.56510000001</v>
      </c>
      <c r="H167" s="31">
        <f t="shared" si="65"/>
        <v>8945606.8938395381</v>
      </c>
      <c r="I167" s="31">
        <f t="shared" si="66"/>
        <v>6335.4156471951401</v>
      </c>
      <c r="J167" s="31">
        <v>0</v>
      </c>
      <c r="K167" s="31">
        <v>0</v>
      </c>
      <c r="L167" s="31"/>
      <c r="M167" s="31"/>
      <c r="N167" s="32"/>
      <c r="O167" s="30">
        <v>1443</v>
      </c>
      <c r="P167" s="33"/>
      <c r="Q167" s="31">
        <v>9386805.927001955</v>
      </c>
      <c r="R167" s="31">
        <f t="shared" si="67"/>
        <v>6505.063012475367</v>
      </c>
      <c r="S167" s="31">
        <v>0</v>
      </c>
      <c r="T167" s="31">
        <v>0</v>
      </c>
      <c r="U167" s="31"/>
      <c r="V167" s="34"/>
      <c r="W167" s="34">
        <f t="shared" si="68"/>
        <v>441199.03316241689</v>
      </c>
      <c r="X167" s="35">
        <f t="shared" si="69"/>
        <v>4.9320190166890931E-2</v>
      </c>
      <c r="Y167" s="36">
        <f t="shared" si="70"/>
        <v>31</v>
      </c>
      <c r="Z167" s="36">
        <f t="shared" si="71"/>
        <v>169.64736528022695</v>
      </c>
      <c r="AA167" s="35">
        <f t="shared" si="72"/>
        <v>2.6777621978967492E-2</v>
      </c>
      <c r="AB167" s="37">
        <v>2.6085004336883877E-2</v>
      </c>
      <c r="AD167" s="38">
        <f t="shared" si="73"/>
        <v>713524.5982624162</v>
      </c>
      <c r="AE167" s="38">
        <f t="shared" si="74"/>
        <v>0</v>
      </c>
      <c r="AF167" s="38" t="e">
        <f>#REF!-#REF!</f>
        <v>#REF!</v>
      </c>
      <c r="AG167" s="38">
        <f t="shared" si="75"/>
        <v>0</v>
      </c>
      <c r="AH167" s="38">
        <f t="shared" si="76"/>
        <v>0</v>
      </c>
      <c r="AI167" s="38" t="e">
        <f t="shared" si="64"/>
        <v>#REF!</v>
      </c>
      <c r="AK167" s="56"/>
      <c r="AL167" s="57"/>
    </row>
    <row r="168" spans="1:38" x14ac:dyDescent="0.35">
      <c r="A168" s="26" t="s">
        <v>247</v>
      </c>
      <c r="B168" s="27"/>
      <c r="C168" s="28">
        <v>4040</v>
      </c>
      <c r="D168" s="29" t="s">
        <v>250</v>
      </c>
      <c r="E168" s="30">
        <v>1309</v>
      </c>
      <c r="F168" s="31">
        <v>8184775.4449099777</v>
      </c>
      <c r="G168" s="31">
        <v>252675.4216</v>
      </c>
      <c r="H168" s="31">
        <f t="shared" si="65"/>
        <v>8437450.8665099777</v>
      </c>
      <c r="I168" s="31">
        <f t="shared" si="66"/>
        <v>6445.7225870970033</v>
      </c>
      <c r="J168" s="31">
        <v>0</v>
      </c>
      <c r="K168" s="31">
        <v>0</v>
      </c>
      <c r="L168" s="31"/>
      <c r="M168" s="31"/>
      <c r="N168" s="32"/>
      <c r="O168" s="30">
        <v>1318</v>
      </c>
      <c r="P168" s="33"/>
      <c r="Q168" s="31">
        <v>8725056.1210162248</v>
      </c>
      <c r="R168" s="31">
        <f t="shared" si="67"/>
        <v>6619.9211843825678</v>
      </c>
      <c r="S168" s="31">
        <v>0</v>
      </c>
      <c r="T168" s="31">
        <v>0</v>
      </c>
      <c r="U168" s="31"/>
      <c r="V168" s="34"/>
      <c r="W168" s="34">
        <f t="shared" si="68"/>
        <v>287605.25450624712</v>
      </c>
      <c r="X168" s="35">
        <f t="shared" si="69"/>
        <v>3.4086747177137777E-2</v>
      </c>
      <c r="Y168" s="36">
        <f t="shared" si="70"/>
        <v>9</v>
      </c>
      <c r="Z168" s="36">
        <f t="shared" si="71"/>
        <v>174.19859728556457</v>
      </c>
      <c r="AA168" s="35">
        <f t="shared" si="72"/>
        <v>2.702545679428936E-2</v>
      </c>
      <c r="AB168" s="37">
        <v>2.6164689072014413E-2</v>
      </c>
      <c r="AD168" s="38">
        <f t="shared" si="73"/>
        <v>540280.67610624712</v>
      </c>
      <c r="AE168" s="38">
        <f t="shared" si="74"/>
        <v>0</v>
      </c>
      <c r="AF168" s="38" t="e">
        <f>#REF!-#REF!</f>
        <v>#REF!</v>
      </c>
      <c r="AG168" s="38">
        <f t="shared" si="75"/>
        <v>0</v>
      </c>
      <c r="AH168" s="38">
        <f t="shared" si="76"/>
        <v>0</v>
      </c>
      <c r="AI168" s="38" t="e">
        <f t="shared" si="64"/>
        <v>#REF!</v>
      </c>
      <c r="AK168" s="56"/>
      <c r="AL168" s="57"/>
    </row>
    <row r="169" spans="1:38" x14ac:dyDescent="0.35">
      <c r="A169" s="26" t="s">
        <v>247</v>
      </c>
      <c r="B169" s="27"/>
      <c r="C169" s="28">
        <v>4025</v>
      </c>
      <c r="D169" s="39" t="s">
        <v>251</v>
      </c>
      <c r="E169" s="30">
        <v>709</v>
      </c>
      <c r="F169" s="31">
        <v>4909860.9540924728</v>
      </c>
      <c r="G169" s="31">
        <v>142027.72080000001</v>
      </c>
      <c r="H169" s="31">
        <f t="shared" si="65"/>
        <v>5051888.674892473</v>
      </c>
      <c r="I169" s="31">
        <f t="shared" si="66"/>
        <v>7125.3718968864214</v>
      </c>
      <c r="J169" s="31">
        <v>319233.45956534799</v>
      </c>
      <c r="K169" s="31">
        <v>0</v>
      </c>
      <c r="L169" s="31"/>
      <c r="M169" s="31"/>
      <c r="N169" s="32"/>
      <c r="O169" s="30">
        <v>727</v>
      </c>
      <c r="P169" s="33"/>
      <c r="Q169" s="31">
        <v>5202139.5751122516</v>
      </c>
      <c r="R169" s="31">
        <f t="shared" si="67"/>
        <v>7155.6252752575674</v>
      </c>
      <c r="S169" s="61">
        <v>225190.27415761538</v>
      </c>
      <c r="T169" s="31">
        <v>0</v>
      </c>
      <c r="U169" s="31"/>
      <c r="V169" s="34"/>
      <c r="W169" s="34">
        <f t="shared" si="68"/>
        <v>150250.90021977853</v>
      </c>
      <c r="X169" s="35">
        <f t="shared" si="69"/>
        <v>2.9741530324394194E-2</v>
      </c>
      <c r="Y169" s="36">
        <f t="shared" si="70"/>
        <v>18</v>
      </c>
      <c r="Z169" s="36">
        <f t="shared" si="71"/>
        <v>30.253378371146027</v>
      </c>
      <c r="AA169" s="35">
        <f t="shared" si="72"/>
        <v>4.2458665749596225E-3</v>
      </c>
      <c r="AB169" s="37">
        <v>4.8732943984659549E-3</v>
      </c>
      <c r="AD169" s="38">
        <f t="shared" si="73"/>
        <v>292278.62101977877</v>
      </c>
      <c r="AE169" s="38">
        <f t="shared" si="74"/>
        <v>-94043.185407732613</v>
      </c>
      <c r="AF169" s="38" t="e">
        <f>#REF!-#REF!</f>
        <v>#REF!</v>
      </c>
      <c r="AG169" s="38">
        <f t="shared" si="75"/>
        <v>0</v>
      </c>
      <c r="AH169" s="38">
        <f t="shared" si="76"/>
        <v>0</v>
      </c>
      <c r="AI169" s="38" t="e">
        <f t="shared" si="64"/>
        <v>#REF!</v>
      </c>
      <c r="AK169" s="56"/>
      <c r="AL169" s="57"/>
    </row>
    <row r="170" spans="1:38" x14ac:dyDescent="0.35">
      <c r="A170" s="26" t="s">
        <v>247</v>
      </c>
      <c r="B170" s="27"/>
      <c r="C170" s="28">
        <v>4041</v>
      </c>
      <c r="D170" s="29" t="s">
        <v>252</v>
      </c>
      <c r="E170" s="30">
        <v>904</v>
      </c>
      <c r="F170" s="31">
        <v>5709809.0740772011</v>
      </c>
      <c r="G170" s="31">
        <v>175316.04610000001</v>
      </c>
      <c r="H170" s="31">
        <f t="shared" si="65"/>
        <v>5885125.120177201</v>
      </c>
      <c r="I170" s="31">
        <f t="shared" si="66"/>
        <v>6510.0941594880542</v>
      </c>
      <c r="J170" s="31">
        <v>0</v>
      </c>
      <c r="K170" s="31">
        <v>0</v>
      </c>
      <c r="L170" s="31"/>
      <c r="M170" s="31"/>
      <c r="N170" s="32"/>
      <c r="O170" s="30">
        <v>879</v>
      </c>
      <c r="P170" s="33"/>
      <c r="Q170" s="31">
        <v>5875521.6339850128</v>
      </c>
      <c r="R170" s="31">
        <f t="shared" si="67"/>
        <v>6684.3249533390363</v>
      </c>
      <c r="S170" s="31">
        <v>0</v>
      </c>
      <c r="T170" s="31">
        <v>0</v>
      </c>
      <c r="U170" s="31"/>
      <c r="V170" s="34"/>
      <c r="W170" s="34">
        <f t="shared" si="68"/>
        <v>-9603.4861921882257</v>
      </c>
      <c r="X170" s="35">
        <f t="shared" si="69"/>
        <v>-1.6318236224515115E-3</v>
      </c>
      <c r="Y170" s="36">
        <f t="shared" si="70"/>
        <v>-25</v>
      </c>
      <c r="Z170" s="36">
        <f t="shared" si="71"/>
        <v>174.23079385098208</v>
      </c>
      <c r="AA170" s="35">
        <f t="shared" si="72"/>
        <v>2.6763175705692532E-2</v>
      </c>
      <c r="AB170" s="37">
        <v>2.6196676062110402E-2</v>
      </c>
      <c r="AD170" s="38">
        <f t="shared" si="73"/>
        <v>165712.55990781169</v>
      </c>
      <c r="AE170" s="38">
        <f t="shared" si="74"/>
        <v>0</v>
      </c>
      <c r="AF170" s="38" t="e">
        <f>#REF!-#REF!</f>
        <v>#REF!</v>
      </c>
      <c r="AG170" s="38">
        <f t="shared" si="75"/>
        <v>0</v>
      </c>
      <c r="AH170" s="38">
        <f t="shared" si="76"/>
        <v>0</v>
      </c>
      <c r="AI170" s="38" t="e">
        <f t="shared" si="64"/>
        <v>#REF!</v>
      </c>
      <c r="AK170" s="56"/>
      <c r="AL170" s="57"/>
    </row>
    <row r="171" spans="1:38" x14ac:dyDescent="0.35">
      <c r="A171" s="26" t="s">
        <v>247</v>
      </c>
      <c r="B171" s="27" t="s">
        <v>253</v>
      </c>
      <c r="C171" s="28">
        <v>5400</v>
      </c>
      <c r="D171" s="29" t="s">
        <v>254</v>
      </c>
      <c r="E171" s="30">
        <v>1559</v>
      </c>
      <c r="F171" s="31">
        <v>8705868.7096697539</v>
      </c>
      <c r="G171" s="31">
        <v>267181.74219999998</v>
      </c>
      <c r="H171" s="31">
        <f t="shared" si="65"/>
        <v>8973050.4518697541</v>
      </c>
      <c r="I171" s="31">
        <f t="shared" si="66"/>
        <v>5755.6449338484636</v>
      </c>
      <c r="J171" s="31">
        <v>0</v>
      </c>
      <c r="K171" s="31">
        <v>0</v>
      </c>
      <c r="L171" s="31"/>
      <c r="M171" s="31"/>
      <c r="N171" s="32"/>
      <c r="O171" s="30">
        <v>1590</v>
      </c>
      <c r="P171" s="33"/>
      <c r="Q171" s="31">
        <v>9392552.1313540917</v>
      </c>
      <c r="R171" s="31">
        <f t="shared" si="67"/>
        <v>5907.2654914176674</v>
      </c>
      <c r="S171" s="31">
        <v>0</v>
      </c>
      <c r="T171" s="31">
        <v>0</v>
      </c>
      <c r="U171" s="31"/>
      <c r="V171" s="34"/>
      <c r="W171" s="34">
        <f t="shared" si="68"/>
        <v>419501.67948433757</v>
      </c>
      <c r="X171" s="35">
        <f t="shared" si="69"/>
        <v>4.6751289512355854E-2</v>
      </c>
      <c r="Y171" s="36">
        <f t="shared" si="70"/>
        <v>31</v>
      </c>
      <c r="Z171" s="36">
        <f t="shared" si="71"/>
        <v>151.62055756920381</v>
      </c>
      <c r="AA171" s="35">
        <f t="shared" si="72"/>
        <v>2.6342931037586448E-2</v>
      </c>
      <c r="AB171" s="37">
        <v>2.5080261926147207E-2</v>
      </c>
      <c r="AD171" s="38">
        <f t="shared" si="73"/>
        <v>686683.42168433778</v>
      </c>
      <c r="AE171" s="38">
        <f t="shared" si="74"/>
        <v>0</v>
      </c>
      <c r="AF171" s="38" t="e">
        <f>#REF!-#REF!</f>
        <v>#REF!</v>
      </c>
      <c r="AG171" s="38">
        <f t="shared" si="75"/>
        <v>0</v>
      </c>
      <c r="AH171" s="38">
        <f t="shared" si="76"/>
        <v>0</v>
      </c>
      <c r="AI171" s="38" t="e">
        <f t="shared" si="64"/>
        <v>#REF!</v>
      </c>
      <c r="AJ171" s="3" t="s">
        <v>288</v>
      </c>
      <c r="AK171" s="56"/>
      <c r="AL171" s="57"/>
    </row>
    <row r="172" spans="1:38" x14ac:dyDescent="0.35">
      <c r="A172" s="26" t="s">
        <v>247</v>
      </c>
      <c r="B172" s="27"/>
      <c r="C172" s="28">
        <v>4021</v>
      </c>
      <c r="D172" s="29" t="s">
        <v>255</v>
      </c>
      <c r="E172" s="30">
        <v>1013</v>
      </c>
      <c r="F172" s="31">
        <v>6833505.1076652901</v>
      </c>
      <c r="G172" s="31">
        <v>212012.9166</v>
      </c>
      <c r="H172" s="31">
        <f t="shared" si="65"/>
        <v>7045518.0242652902</v>
      </c>
      <c r="I172" s="31">
        <f t="shared" si="66"/>
        <v>6955.1017021375028</v>
      </c>
      <c r="J172" s="31">
        <v>0</v>
      </c>
      <c r="K172" s="31">
        <v>0</v>
      </c>
      <c r="L172" s="31"/>
      <c r="M172" s="31"/>
      <c r="N172" s="32"/>
      <c r="O172" s="30">
        <v>1022</v>
      </c>
      <c r="P172" s="33"/>
      <c r="Q172" s="31">
        <v>7298743.6848908626</v>
      </c>
      <c r="R172" s="31">
        <f t="shared" si="67"/>
        <v>7141.6278717131727</v>
      </c>
      <c r="S172" s="31">
        <v>0</v>
      </c>
      <c r="T172" s="31">
        <v>0</v>
      </c>
      <c r="U172" s="31"/>
      <c r="V172" s="34"/>
      <c r="W172" s="34">
        <f t="shared" si="68"/>
        <v>253225.66062557232</v>
      </c>
      <c r="X172" s="35">
        <f t="shared" si="69"/>
        <v>3.5941382841324643E-2</v>
      </c>
      <c r="Y172" s="36">
        <f t="shared" si="70"/>
        <v>9</v>
      </c>
      <c r="Z172" s="36">
        <f t="shared" si="71"/>
        <v>186.52616957566988</v>
      </c>
      <c r="AA172" s="35">
        <f t="shared" si="72"/>
        <v>2.6818611368162326E-2</v>
      </c>
      <c r="AB172" s="37">
        <v>2.6938172982065911E-2</v>
      </c>
      <c r="AD172" s="38">
        <f t="shared" si="73"/>
        <v>465238.57722557243</v>
      </c>
      <c r="AE172" s="38">
        <f t="shared" si="74"/>
        <v>0</v>
      </c>
      <c r="AF172" s="38" t="e">
        <f>#REF!-#REF!</f>
        <v>#REF!</v>
      </c>
      <c r="AG172" s="38">
        <f t="shared" si="75"/>
        <v>0</v>
      </c>
      <c r="AH172" s="38">
        <f t="shared" si="76"/>
        <v>0</v>
      </c>
      <c r="AI172" s="38" t="e">
        <f t="shared" si="64"/>
        <v>#REF!</v>
      </c>
      <c r="AK172" s="56"/>
      <c r="AL172" s="57"/>
    </row>
    <row r="173" spans="1:38" x14ac:dyDescent="0.35">
      <c r="A173" s="26" t="s">
        <v>247</v>
      </c>
      <c r="B173" s="27"/>
      <c r="C173" s="28">
        <v>9998</v>
      </c>
      <c r="D173" s="29" t="s">
        <v>256</v>
      </c>
      <c r="E173" s="30">
        <v>513.66666666666663</v>
      </c>
      <c r="F173" s="31">
        <f>3239758.13251066-123185</f>
        <v>3116573.1325106602</v>
      </c>
      <c r="G173" s="31">
        <v>98686.413799999995</v>
      </c>
      <c r="H173" s="31">
        <f t="shared" si="65"/>
        <v>3215259.5463106604</v>
      </c>
      <c r="I173" s="31">
        <f t="shared" si="66"/>
        <v>6259.4280590084245</v>
      </c>
      <c r="J173" s="31">
        <v>0</v>
      </c>
      <c r="K173" s="31">
        <v>0</v>
      </c>
      <c r="L173" s="31"/>
      <c r="M173" s="31"/>
      <c r="N173" s="32"/>
      <c r="O173" s="30">
        <v>663.66666666666674</v>
      </c>
      <c r="P173" s="33"/>
      <c r="Q173" s="31">
        <f>4334062.74249574-41814</f>
        <v>4292248.7424957398</v>
      </c>
      <c r="R173" s="31">
        <f t="shared" si="67"/>
        <v>6467.4767591598284</v>
      </c>
      <c r="S173" s="31">
        <v>0</v>
      </c>
      <c r="T173" s="31">
        <v>0</v>
      </c>
      <c r="U173" s="31"/>
      <c r="V173" s="34"/>
      <c r="W173" s="34">
        <f t="shared" si="68"/>
        <v>1076989.1961850794</v>
      </c>
      <c r="X173" s="35">
        <f t="shared" si="69"/>
        <v>0.33496182210884573</v>
      </c>
      <c r="Y173" s="36">
        <f t="shared" si="70"/>
        <v>150.00000000000011</v>
      </c>
      <c r="Z173" s="36">
        <f t="shared" si="71"/>
        <v>208.04870015140386</v>
      </c>
      <c r="AA173" s="35">
        <f t="shared" si="72"/>
        <v>3.3237653375053133E-2</v>
      </c>
      <c r="AB173" s="37">
        <v>2.6112528057158801E-2</v>
      </c>
      <c r="AD173" s="38">
        <f t="shared" si="73"/>
        <v>1175675.6099850796</v>
      </c>
      <c r="AE173" s="38">
        <f t="shared" si="74"/>
        <v>0</v>
      </c>
      <c r="AF173" s="38" t="e">
        <f>#REF!-#REF!</f>
        <v>#REF!</v>
      </c>
      <c r="AG173" s="38">
        <f t="shared" si="75"/>
        <v>0</v>
      </c>
      <c r="AH173" s="38">
        <f t="shared" si="76"/>
        <v>0</v>
      </c>
      <c r="AI173" s="38" t="e">
        <f t="shared" si="64"/>
        <v>#REF!</v>
      </c>
      <c r="AK173" s="56"/>
      <c r="AL173" s="57"/>
    </row>
    <row r="174" spans="1:38" x14ac:dyDescent="0.35">
      <c r="A174" s="26" t="s">
        <v>247</v>
      </c>
      <c r="B174" s="27"/>
      <c r="C174" s="28">
        <v>4029</v>
      </c>
      <c r="D174" s="29" t="s">
        <v>313</v>
      </c>
      <c r="E174" s="30">
        <v>1437</v>
      </c>
      <c r="F174" s="31">
        <v>9225217.1236345489</v>
      </c>
      <c r="G174" s="31">
        <v>294414.09869999997</v>
      </c>
      <c r="H174" s="31">
        <f t="shared" si="65"/>
        <v>9519631.2223345488</v>
      </c>
      <c r="I174" s="31">
        <f t="shared" si="66"/>
        <v>6624.6563829746337</v>
      </c>
      <c r="J174" s="31">
        <v>0</v>
      </c>
      <c r="K174" s="31">
        <v>0</v>
      </c>
      <c r="L174" s="31"/>
      <c r="M174" s="31"/>
      <c r="N174" s="32"/>
      <c r="O174" s="30">
        <v>1454</v>
      </c>
      <c r="P174" s="33"/>
      <c r="Q174" s="31">
        <v>9881418.1309296023</v>
      </c>
      <c r="R174" s="31">
        <f t="shared" si="67"/>
        <v>6796.0234738167828</v>
      </c>
      <c r="S174" s="31">
        <v>0</v>
      </c>
      <c r="T174" s="31">
        <v>0</v>
      </c>
      <c r="U174" s="31"/>
      <c r="V174" s="34"/>
      <c r="W174" s="34">
        <f t="shared" si="68"/>
        <v>361786.90859505348</v>
      </c>
      <c r="X174" s="35">
        <f t="shared" si="69"/>
        <v>3.8004298711303397E-2</v>
      </c>
      <c r="Y174" s="36">
        <f t="shared" si="70"/>
        <v>17</v>
      </c>
      <c r="Z174" s="36">
        <f t="shared" si="71"/>
        <v>171.36709084214908</v>
      </c>
      <c r="AA174" s="35">
        <f t="shared" si="72"/>
        <v>2.5868072385242913E-2</v>
      </c>
      <c r="AB174" s="37">
        <v>2.6387135682182539E-2</v>
      </c>
      <c r="AD174" s="38">
        <f t="shared" si="73"/>
        <v>656201.00729505345</v>
      </c>
      <c r="AE174" s="38">
        <f t="shared" si="74"/>
        <v>0</v>
      </c>
      <c r="AF174" s="38" t="e">
        <f>#REF!-#REF!</f>
        <v>#REF!</v>
      </c>
      <c r="AG174" s="38">
        <f t="shared" si="75"/>
        <v>0</v>
      </c>
      <c r="AH174" s="38">
        <f t="shared" si="76"/>
        <v>0</v>
      </c>
      <c r="AI174" s="38" t="e">
        <f t="shared" si="64"/>
        <v>#REF!</v>
      </c>
      <c r="AK174" s="56"/>
      <c r="AL174" s="57"/>
    </row>
    <row r="175" spans="1:38" x14ac:dyDescent="0.35">
      <c r="A175" s="26" t="s">
        <v>247</v>
      </c>
      <c r="B175" s="27" t="s">
        <v>257</v>
      </c>
      <c r="C175" s="28">
        <v>4100</v>
      </c>
      <c r="D175" s="29" t="s">
        <v>258</v>
      </c>
      <c r="E175" s="30">
        <v>1630</v>
      </c>
      <c r="F175" s="31">
        <v>10427729.983966319</v>
      </c>
      <c r="G175" s="31">
        <v>320507.27299999999</v>
      </c>
      <c r="H175" s="31">
        <f t="shared" si="65"/>
        <v>10748237.256966319</v>
      </c>
      <c r="I175" s="31">
        <f t="shared" si="66"/>
        <v>6594.0105870959014</v>
      </c>
      <c r="J175" s="31">
        <v>41791.017011191696</v>
      </c>
      <c r="K175" s="31">
        <v>0</v>
      </c>
      <c r="L175" s="31"/>
      <c r="M175" s="31"/>
      <c r="N175" s="32"/>
      <c r="O175" s="30">
        <v>1618</v>
      </c>
      <c r="P175" s="33"/>
      <c r="Q175" s="31">
        <v>10917195.994751411</v>
      </c>
      <c r="R175" s="31">
        <f t="shared" si="67"/>
        <v>6747.3399225904886</v>
      </c>
      <c r="S175" s="31">
        <v>0</v>
      </c>
      <c r="T175" s="31">
        <v>0</v>
      </c>
      <c r="U175" s="31"/>
      <c r="V175" s="34"/>
      <c r="W175" s="34">
        <f t="shared" si="68"/>
        <v>168958.73778509162</v>
      </c>
      <c r="X175" s="35">
        <f t="shared" si="69"/>
        <v>1.5719669537028746E-2</v>
      </c>
      <c r="Y175" s="36">
        <f t="shared" si="70"/>
        <v>-12</v>
      </c>
      <c r="Z175" s="36">
        <f t="shared" si="71"/>
        <v>153.32933549458721</v>
      </c>
      <c r="AA175" s="35">
        <f t="shared" si="72"/>
        <v>2.3252819125684221E-2</v>
      </c>
      <c r="AB175" s="37">
        <v>2.2497382884476558E-2</v>
      </c>
      <c r="AD175" s="38">
        <f t="shared" si="73"/>
        <v>489466.01078509167</v>
      </c>
      <c r="AE175" s="38">
        <f t="shared" si="74"/>
        <v>-41791.017011191696</v>
      </c>
      <c r="AF175" s="38" t="e">
        <f>#REF!-#REF!</f>
        <v>#REF!</v>
      </c>
      <c r="AG175" s="38">
        <f t="shared" si="75"/>
        <v>0</v>
      </c>
      <c r="AH175" s="38">
        <f t="shared" si="76"/>
        <v>0</v>
      </c>
      <c r="AI175" s="38" t="e">
        <f t="shared" si="64"/>
        <v>#REF!</v>
      </c>
      <c r="AK175" s="56"/>
      <c r="AL175" s="57"/>
    </row>
    <row r="176" spans="1:38" x14ac:dyDescent="0.35">
      <c r="A176" s="26" t="s">
        <v>247</v>
      </c>
      <c r="B176" s="27"/>
      <c r="C176" s="28">
        <v>6909</v>
      </c>
      <c r="D176" s="39" t="s">
        <v>331</v>
      </c>
      <c r="E176" s="30">
        <v>665</v>
      </c>
      <c r="F176" s="31">
        <v>4439735.0333507508</v>
      </c>
      <c r="G176" s="31">
        <v>128215.51119999999</v>
      </c>
      <c r="H176" s="31">
        <f t="shared" si="65"/>
        <v>4567950.5445507504</v>
      </c>
      <c r="I176" s="31">
        <f t="shared" si="66"/>
        <v>6869.0985632342108</v>
      </c>
      <c r="J176" s="31">
        <v>204516.6567545007</v>
      </c>
      <c r="K176" s="31">
        <v>0</v>
      </c>
      <c r="L176" s="31"/>
      <c r="M176" s="31"/>
      <c r="N176" s="32"/>
      <c r="O176" s="30">
        <v>690</v>
      </c>
      <c r="P176" s="33"/>
      <c r="Q176" s="31">
        <v>4757899.4323769826</v>
      </c>
      <c r="R176" s="31">
        <f t="shared" si="67"/>
        <v>6895.5064237347578</v>
      </c>
      <c r="S176" s="61">
        <v>119947.2504085945</v>
      </c>
      <c r="T176" s="31">
        <v>0</v>
      </c>
      <c r="U176" s="31"/>
      <c r="V176" s="34"/>
      <c r="W176" s="34">
        <f t="shared" si="68"/>
        <v>189948.88782623224</v>
      </c>
      <c r="X176" s="35">
        <f t="shared" si="69"/>
        <v>4.1582956289408113E-2</v>
      </c>
      <c r="Y176" s="36">
        <f t="shared" si="70"/>
        <v>25</v>
      </c>
      <c r="Z176" s="36">
        <f t="shared" si="71"/>
        <v>26.407860500547031</v>
      </c>
      <c r="AA176" s="35">
        <f t="shared" si="72"/>
        <v>3.8444433803717093E-3</v>
      </c>
      <c r="AB176" s="37">
        <v>4.8598710088523234E-3</v>
      </c>
      <c r="AD176" s="38">
        <f t="shared" si="73"/>
        <v>318164.39902623184</v>
      </c>
      <c r="AE176" s="38">
        <f t="shared" si="74"/>
        <v>-84569.406345906202</v>
      </c>
      <c r="AF176" s="38" t="e">
        <f>#REF!-#REF!</f>
        <v>#REF!</v>
      </c>
      <c r="AG176" s="38">
        <f t="shared" si="75"/>
        <v>0</v>
      </c>
      <c r="AH176" s="38">
        <f t="shared" si="76"/>
        <v>0</v>
      </c>
      <c r="AI176" s="38" t="e">
        <f t="shared" si="64"/>
        <v>#REF!</v>
      </c>
      <c r="AK176" s="56"/>
      <c r="AL176" s="57"/>
    </row>
    <row r="177" spans="1:38" x14ac:dyDescent="0.35">
      <c r="A177" s="26" t="s">
        <v>247</v>
      </c>
      <c r="B177" s="27"/>
      <c r="C177" s="28">
        <v>4101</v>
      </c>
      <c r="D177" s="29" t="s">
        <v>314</v>
      </c>
      <c r="E177" s="30">
        <v>1538</v>
      </c>
      <c r="F177" s="31">
        <v>10100408.049119737</v>
      </c>
      <c r="G177" s="31">
        <v>316542.63870000001</v>
      </c>
      <c r="H177" s="31">
        <f t="shared" si="65"/>
        <v>10416950.687819738</v>
      </c>
      <c r="I177" s="31">
        <f t="shared" si="66"/>
        <v>6773.0498620414419</v>
      </c>
      <c r="J177" s="31">
        <v>0</v>
      </c>
      <c r="K177" s="31">
        <v>0</v>
      </c>
      <c r="L177" s="31"/>
      <c r="M177" s="31"/>
      <c r="N177" s="32"/>
      <c r="O177" s="30">
        <v>1532</v>
      </c>
      <c r="P177" s="33"/>
      <c r="Q177" s="31">
        <v>10643422.141283348</v>
      </c>
      <c r="R177" s="31">
        <f t="shared" si="67"/>
        <v>6947.4034864773812</v>
      </c>
      <c r="S177" s="31">
        <v>0</v>
      </c>
      <c r="T177" s="31">
        <v>0</v>
      </c>
      <c r="U177" s="31"/>
      <c r="V177" s="34"/>
      <c r="W177" s="34">
        <f t="shared" si="68"/>
        <v>226471.45346361026</v>
      </c>
      <c r="X177" s="35">
        <f t="shared" si="69"/>
        <v>2.1740666750819537E-2</v>
      </c>
      <c r="Y177" s="36">
        <f t="shared" si="70"/>
        <v>-6</v>
      </c>
      <c r="Z177" s="36">
        <f t="shared" si="71"/>
        <v>174.35362443593931</v>
      </c>
      <c r="AA177" s="35">
        <f t="shared" si="72"/>
        <v>2.5742262051410281E-2</v>
      </c>
      <c r="AB177" s="37">
        <v>2.660657527371435E-2</v>
      </c>
      <c r="AD177" s="38">
        <f t="shared" si="73"/>
        <v>543014.0921636112</v>
      </c>
      <c r="AE177" s="38">
        <f t="shared" si="74"/>
        <v>0</v>
      </c>
      <c r="AF177" s="38" t="e">
        <f>#REF!-#REF!</f>
        <v>#REF!</v>
      </c>
      <c r="AG177" s="38">
        <f t="shared" si="75"/>
        <v>0</v>
      </c>
      <c r="AH177" s="38">
        <f t="shared" si="76"/>
        <v>0</v>
      </c>
      <c r="AI177" s="38" t="e">
        <f t="shared" si="64"/>
        <v>#REF!</v>
      </c>
      <c r="AK177" s="56"/>
      <c r="AL177" s="57"/>
    </row>
    <row r="178" spans="1:38" x14ac:dyDescent="0.35">
      <c r="A178" s="26" t="s">
        <v>247</v>
      </c>
      <c r="B178" s="27"/>
      <c r="C178" s="28">
        <v>6905</v>
      </c>
      <c r="D178" s="29" t="s">
        <v>259</v>
      </c>
      <c r="E178" s="30">
        <v>884</v>
      </c>
      <c r="F178" s="31">
        <v>5324532.2346464982</v>
      </c>
      <c r="G178" s="31">
        <v>161793.8829</v>
      </c>
      <c r="H178" s="31">
        <f t="shared" si="65"/>
        <v>5486326.1175464978</v>
      </c>
      <c r="I178" s="31">
        <f t="shared" si="66"/>
        <v>6206.2512641928706</v>
      </c>
      <c r="J178" s="31">
        <v>0</v>
      </c>
      <c r="K178" s="31">
        <v>0</v>
      </c>
      <c r="L178" s="31"/>
      <c r="M178" s="31"/>
      <c r="N178" s="32"/>
      <c r="O178" s="30">
        <v>890</v>
      </c>
      <c r="P178" s="33"/>
      <c r="Q178" s="31">
        <v>5664457.9584544692</v>
      </c>
      <c r="R178" s="31">
        <f t="shared" si="67"/>
        <v>6364.5595038814263</v>
      </c>
      <c r="S178" s="31">
        <v>0</v>
      </c>
      <c r="T178" s="31">
        <v>0</v>
      </c>
      <c r="U178" s="31"/>
      <c r="V178" s="34"/>
      <c r="W178" s="34">
        <f t="shared" si="68"/>
        <v>178131.84090797137</v>
      </c>
      <c r="X178" s="35">
        <f t="shared" si="69"/>
        <v>3.2468328912906852E-2</v>
      </c>
      <c r="Y178" s="36">
        <f t="shared" si="70"/>
        <v>6</v>
      </c>
      <c r="Z178" s="36">
        <f t="shared" si="71"/>
        <v>158.30823968855566</v>
      </c>
      <c r="AA178" s="35">
        <f t="shared" si="72"/>
        <v>2.5507868268550338E-2</v>
      </c>
      <c r="AB178" s="37">
        <v>2.6143902836347932E-2</v>
      </c>
      <c r="AD178" s="38">
        <f t="shared" si="73"/>
        <v>339925.72380797099</v>
      </c>
      <c r="AE178" s="38">
        <f t="shared" si="74"/>
        <v>0</v>
      </c>
      <c r="AF178" s="38" t="e">
        <f>#REF!-#REF!</f>
        <v>#REF!</v>
      </c>
      <c r="AG178" s="38">
        <f t="shared" si="75"/>
        <v>0</v>
      </c>
      <c r="AH178" s="38">
        <f t="shared" si="76"/>
        <v>0</v>
      </c>
      <c r="AI178" s="38" t="e">
        <f t="shared" si="64"/>
        <v>#REF!</v>
      </c>
      <c r="AK178" s="56"/>
      <c r="AL178" s="57"/>
    </row>
    <row r="179" spans="1:38" x14ac:dyDescent="0.35">
      <c r="A179" s="26" t="s">
        <v>247</v>
      </c>
      <c r="B179" s="27"/>
      <c r="C179" s="28">
        <v>4006</v>
      </c>
      <c r="D179" s="29" t="s">
        <v>260</v>
      </c>
      <c r="E179" s="30">
        <v>816</v>
      </c>
      <c r="F179" s="31">
        <v>5262756.1619816795</v>
      </c>
      <c r="G179" s="31">
        <v>160185.6256</v>
      </c>
      <c r="H179" s="31">
        <f t="shared" si="65"/>
        <v>5422941.7875816794</v>
      </c>
      <c r="I179" s="31">
        <f t="shared" si="66"/>
        <v>6645.7619945853912</v>
      </c>
      <c r="J179" s="31">
        <v>126234.45630929247</v>
      </c>
      <c r="K179" s="31">
        <v>0</v>
      </c>
      <c r="L179" s="31"/>
      <c r="M179" s="31"/>
      <c r="N179" s="32"/>
      <c r="O179" s="30">
        <v>862</v>
      </c>
      <c r="P179" s="33"/>
      <c r="Q179" s="31">
        <v>5751433.2537687728</v>
      </c>
      <c r="R179" s="31">
        <f t="shared" si="67"/>
        <v>6672.1963500797829</v>
      </c>
      <c r="S179" s="31">
        <v>0</v>
      </c>
      <c r="T179" s="31">
        <v>0</v>
      </c>
      <c r="U179" s="31"/>
      <c r="V179" s="34"/>
      <c r="W179" s="34">
        <f t="shared" si="68"/>
        <v>328491.46618709341</v>
      </c>
      <c r="X179" s="35">
        <f t="shared" si="69"/>
        <v>6.0574403903675744E-2</v>
      </c>
      <c r="Y179" s="36">
        <f t="shared" si="70"/>
        <v>46</v>
      </c>
      <c r="Z179" s="36">
        <f t="shared" si="71"/>
        <v>26.434355494391639</v>
      </c>
      <c r="AA179" s="35">
        <f t="shared" si="72"/>
        <v>3.9776259691408633E-3</v>
      </c>
      <c r="AB179" s="37">
        <v>4.8819640325010738E-3</v>
      </c>
      <c r="AD179" s="38">
        <f t="shared" si="73"/>
        <v>488677.09178709332</v>
      </c>
      <c r="AE179" s="38">
        <f t="shared" si="74"/>
        <v>-126234.45630929247</v>
      </c>
      <c r="AF179" s="38" t="e">
        <f>#REF!-#REF!</f>
        <v>#REF!</v>
      </c>
      <c r="AG179" s="38">
        <f t="shared" si="75"/>
        <v>0</v>
      </c>
      <c r="AH179" s="38">
        <f t="shared" si="76"/>
        <v>0</v>
      </c>
      <c r="AI179" s="38" t="e">
        <f t="shared" si="64"/>
        <v>#REF!</v>
      </c>
      <c r="AK179" s="56"/>
      <c r="AL179" s="57"/>
    </row>
    <row r="180" spans="1:38" x14ac:dyDescent="0.35">
      <c r="A180" s="26" t="s">
        <v>247</v>
      </c>
      <c r="B180" s="27"/>
      <c r="C180" s="28">
        <v>4004</v>
      </c>
      <c r="D180" s="29" t="s">
        <v>261</v>
      </c>
      <c r="E180" s="30">
        <v>841</v>
      </c>
      <c r="F180" s="31">
        <v>5122551.3370251777</v>
      </c>
      <c r="G180" s="31">
        <v>157070.12719999999</v>
      </c>
      <c r="H180" s="31">
        <f t="shared" si="65"/>
        <v>5279621.4642251777</v>
      </c>
      <c r="I180" s="31">
        <f t="shared" si="66"/>
        <v>6277.7900882582371</v>
      </c>
      <c r="J180" s="31">
        <v>0</v>
      </c>
      <c r="K180" s="31">
        <v>0</v>
      </c>
      <c r="L180" s="31"/>
      <c r="M180" s="31"/>
      <c r="N180" s="32"/>
      <c r="O180" s="30">
        <v>832</v>
      </c>
      <c r="P180" s="33"/>
      <c r="Q180" s="31">
        <v>5362482.7181292074</v>
      </c>
      <c r="R180" s="31">
        <f t="shared" si="67"/>
        <v>6445.2917285206822</v>
      </c>
      <c r="S180" s="31">
        <v>0</v>
      </c>
      <c r="T180" s="31">
        <v>0</v>
      </c>
      <c r="U180" s="31"/>
      <c r="V180" s="34"/>
      <c r="W180" s="34">
        <f t="shared" si="68"/>
        <v>82861.253904029727</v>
      </c>
      <c r="X180" s="35">
        <f t="shared" si="69"/>
        <v>1.5694544479277317E-2</v>
      </c>
      <c r="Y180" s="36">
        <f t="shared" si="70"/>
        <v>-9</v>
      </c>
      <c r="Z180" s="36">
        <f t="shared" si="71"/>
        <v>167.50164026244511</v>
      </c>
      <c r="AA180" s="35">
        <f t="shared" si="72"/>
        <v>2.6681624888308164E-2</v>
      </c>
      <c r="AB180" s="37">
        <v>2.6226070638788013E-2</v>
      </c>
      <c r="AD180" s="38">
        <f t="shared" si="73"/>
        <v>239931.38110402972</v>
      </c>
      <c r="AE180" s="38">
        <f t="shared" si="74"/>
        <v>0</v>
      </c>
      <c r="AF180" s="38" t="e">
        <f>#REF!-#REF!</f>
        <v>#REF!</v>
      </c>
      <c r="AG180" s="38">
        <f t="shared" si="75"/>
        <v>0</v>
      </c>
      <c r="AH180" s="38">
        <f t="shared" si="76"/>
        <v>0</v>
      </c>
      <c r="AI180" s="38" t="e">
        <f t="shared" si="64"/>
        <v>#REF!</v>
      </c>
      <c r="AK180" s="56"/>
      <c r="AL180" s="57"/>
    </row>
    <row r="181" spans="1:38" x14ac:dyDescent="0.35">
      <c r="A181" s="26" t="s">
        <v>247</v>
      </c>
      <c r="B181" s="27"/>
      <c r="C181" s="28">
        <v>4024</v>
      </c>
      <c r="D181" s="29" t="s">
        <v>262</v>
      </c>
      <c r="E181" s="30">
        <v>620</v>
      </c>
      <c r="F181" s="31">
        <v>3809630.8162274049</v>
      </c>
      <c r="G181" s="31">
        <v>118961.0307</v>
      </c>
      <c r="H181" s="31">
        <f t="shared" si="65"/>
        <v>3928591.8469274049</v>
      </c>
      <c r="I181" s="31">
        <f t="shared" si="66"/>
        <v>6336.4384627861373</v>
      </c>
      <c r="J181" s="31">
        <v>0</v>
      </c>
      <c r="K181" s="31">
        <v>0</v>
      </c>
      <c r="L181" s="31"/>
      <c r="M181" s="31"/>
      <c r="N181" s="32"/>
      <c r="O181" s="30">
        <v>641</v>
      </c>
      <c r="P181" s="33"/>
      <c r="Q181" s="31">
        <v>4161697.7112103733</v>
      </c>
      <c r="R181" s="31">
        <f t="shared" si="67"/>
        <v>6492.5081298133746</v>
      </c>
      <c r="S181" s="31">
        <v>0</v>
      </c>
      <c r="T181" s="31">
        <v>0</v>
      </c>
      <c r="U181" s="31"/>
      <c r="V181" s="34"/>
      <c r="W181" s="34">
        <f t="shared" si="68"/>
        <v>233105.86428296845</v>
      </c>
      <c r="X181" s="35">
        <f t="shared" si="69"/>
        <v>5.9335729789614877E-2</v>
      </c>
      <c r="Y181" s="36">
        <f t="shared" si="70"/>
        <v>21</v>
      </c>
      <c r="Z181" s="36">
        <f t="shared" si="71"/>
        <v>156.0696670272373</v>
      </c>
      <c r="AA181" s="35">
        <f t="shared" si="72"/>
        <v>2.4630503072638366E-2</v>
      </c>
      <c r="AB181" s="37">
        <v>2.6270636435377748E-2</v>
      </c>
      <c r="AD181" s="38">
        <f t="shared" si="73"/>
        <v>352066.89498296846</v>
      </c>
      <c r="AE181" s="38">
        <f t="shared" si="74"/>
        <v>0</v>
      </c>
      <c r="AF181" s="38" t="e">
        <f>#REF!-#REF!</f>
        <v>#REF!</v>
      </c>
      <c r="AG181" s="38">
        <f t="shared" si="75"/>
        <v>0</v>
      </c>
      <c r="AH181" s="38">
        <f t="shared" si="76"/>
        <v>0</v>
      </c>
      <c r="AI181" s="38" t="e">
        <f t="shared" si="64"/>
        <v>#REF!</v>
      </c>
      <c r="AK181" s="56"/>
      <c r="AL181" s="57"/>
    </row>
    <row r="182" spans="1:38" x14ac:dyDescent="0.35">
      <c r="A182" s="26" t="s">
        <v>247</v>
      </c>
      <c r="B182" s="27"/>
      <c r="C182" s="28">
        <v>4010</v>
      </c>
      <c r="D182" s="29" t="s">
        <v>263</v>
      </c>
      <c r="E182" s="30">
        <v>622</v>
      </c>
      <c r="F182" s="31">
        <v>3785779.5444447175</v>
      </c>
      <c r="G182" s="31">
        <v>116544.6442</v>
      </c>
      <c r="H182" s="31">
        <f t="shared" si="65"/>
        <v>3902324.1886447174</v>
      </c>
      <c r="I182" s="31">
        <f t="shared" si="66"/>
        <v>6273.83310071498</v>
      </c>
      <c r="J182" s="31">
        <v>0</v>
      </c>
      <c r="K182" s="31">
        <v>0</v>
      </c>
      <c r="L182" s="31"/>
      <c r="M182" s="31"/>
      <c r="N182" s="32"/>
      <c r="O182" s="30">
        <v>638</v>
      </c>
      <c r="P182" s="33"/>
      <c r="Q182" s="31">
        <v>4097884.7858151128</v>
      </c>
      <c r="R182" s="31">
        <f t="shared" si="67"/>
        <v>6423.0169056663208</v>
      </c>
      <c r="S182" s="31">
        <v>0</v>
      </c>
      <c r="T182" s="31">
        <v>0</v>
      </c>
      <c r="U182" s="31"/>
      <c r="V182" s="34"/>
      <c r="W182" s="34">
        <f t="shared" si="68"/>
        <v>195560.59717039531</v>
      </c>
      <c r="X182" s="35">
        <f t="shared" si="69"/>
        <v>5.0113877708944043E-2</v>
      </c>
      <c r="Y182" s="36">
        <f t="shared" si="70"/>
        <v>16</v>
      </c>
      <c r="Z182" s="36">
        <f t="shared" si="71"/>
        <v>149.18380495134079</v>
      </c>
      <c r="AA182" s="35">
        <f t="shared" si="72"/>
        <v>2.377873344038095E-2</v>
      </c>
      <c r="AB182" s="37">
        <v>2.6147054091983923E-2</v>
      </c>
      <c r="AD182" s="38">
        <f t="shared" si="73"/>
        <v>312105.24137039529</v>
      </c>
      <c r="AE182" s="38">
        <f t="shared" si="74"/>
        <v>0</v>
      </c>
      <c r="AF182" s="38" t="e">
        <f>#REF!-#REF!</f>
        <v>#REF!</v>
      </c>
      <c r="AG182" s="38">
        <f t="shared" si="75"/>
        <v>0</v>
      </c>
      <c r="AH182" s="38">
        <f t="shared" si="76"/>
        <v>0</v>
      </c>
      <c r="AI182" s="38" t="e">
        <f t="shared" si="64"/>
        <v>#REF!</v>
      </c>
      <c r="AK182" s="56"/>
      <c r="AL182" s="57"/>
    </row>
    <row r="183" spans="1:38" x14ac:dyDescent="0.35">
      <c r="A183" s="26" t="s">
        <v>247</v>
      </c>
      <c r="B183" s="27"/>
      <c r="C183" s="28">
        <v>9997</v>
      </c>
      <c r="D183" s="29" t="s">
        <v>264</v>
      </c>
      <c r="E183" s="30">
        <v>434</v>
      </c>
      <c r="F183" s="31">
        <f>2674571.76835732-13306</f>
        <v>2661265.7683573202</v>
      </c>
      <c r="G183" s="31">
        <v>78899.544999999998</v>
      </c>
      <c r="H183" s="31">
        <f t="shared" si="65"/>
        <v>2740165.3133573201</v>
      </c>
      <c r="I183" s="31">
        <f t="shared" si="66"/>
        <v>6313.7449616528111</v>
      </c>
      <c r="J183" s="31">
        <v>0</v>
      </c>
      <c r="K183" s="31">
        <v>0</v>
      </c>
      <c r="L183" s="31"/>
      <c r="M183" s="31"/>
      <c r="N183" s="32"/>
      <c r="O183" s="30">
        <v>554</v>
      </c>
      <c r="P183" s="33"/>
      <c r="Q183" s="31">
        <f>3619176.77305011-6700</f>
        <v>3612476.7730501099</v>
      </c>
      <c r="R183" s="31">
        <f t="shared" si="67"/>
        <v>6520.7161968413538</v>
      </c>
      <c r="S183" s="31">
        <v>0</v>
      </c>
      <c r="T183" s="31">
        <v>0</v>
      </c>
      <c r="U183" s="31"/>
      <c r="V183" s="34"/>
      <c r="W183" s="34">
        <f t="shared" si="68"/>
        <v>872311.45969278971</v>
      </c>
      <c r="X183" s="35">
        <f t="shared" si="69"/>
        <v>0.31834263992781198</v>
      </c>
      <c r="Y183" s="36">
        <f t="shared" si="70"/>
        <v>120</v>
      </c>
      <c r="Z183" s="36">
        <f t="shared" si="71"/>
        <v>206.97123518854278</v>
      </c>
      <c r="AA183" s="35">
        <f t="shared" si="72"/>
        <v>3.278105727196845E-2</v>
      </c>
      <c r="AB183" s="37">
        <v>2.5403685046008206E-2</v>
      </c>
      <c r="AD183" s="38">
        <f t="shared" si="73"/>
        <v>951211.00469278963</v>
      </c>
      <c r="AE183" s="38">
        <f t="shared" si="74"/>
        <v>0</v>
      </c>
      <c r="AF183" s="38" t="e">
        <f>#REF!-#REF!</f>
        <v>#REF!</v>
      </c>
      <c r="AG183" s="38">
        <f t="shared" si="75"/>
        <v>0</v>
      </c>
      <c r="AH183" s="38">
        <f t="shared" si="76"/>
        <v>0</v>
      </c>
      <c r="AI183" s="38" t="e">
        <f t="shared" si="64"/>
        <v>#REF!</v>
      </c>
      <c r="AK183" s="56"/>
      <c r="AL183" s="57"/>
    </row>
    <row r="184" spans="1:38" x14ac:dyDescent="0.35">
      <c r="A184" s="26" t="s">
        <v>247</v>
      </c>
      <c r="B184" s="27"/>
      <c r="C184" s="28">
        <v>4613</v>
      </c>
      <c r="D184" s="39" t="s">
        <v>265</v>
      </c>
      <c r="E184" s="30">
        <v>625</v>
      </c>
      <c r="F184" s="31">
        <v>3981892.6221317626</v>
      </c>
      <c r="G184" s="31">
        <v>118503.95759999999</v>
      </c>
      <c r="H184" s="31">
        <f t="shared" si="65"/>
        <v>4100396.5797317624</v>
      </c>
      <c r="I184" s="31">
        <f t="shared" si="66"/>
        <v>6560.63452757082</v>
      </c>
      <c r="J184" s="31">
        <v>135025.05515802745</v>
      </c>
      <c r="K184" s="31">
        <v>0</v>
      </c>
      <c r="L184" s="31"/>
      <c r="M184" s="31"/>
      <c r="N184" s="32"/>
      <c r="O184" s="30">
        <v>613</v>
      </c>
      <c r="P184" s="33"/>
      <c r="Q184" s="31">
        <v>4043607.4911757987</v>
      </c>
      <c r="R184" s="31">
        <f t="shared" si="67"/>
        <v>6596.423313500487</v>
      </c>
      <c r="S184" s="61">
        <v>55152.919656137004</v>
      </c>
      <c r="T184" s="31">
        <v>0</v>
      </c>
      <c r="U184" s="31"/>
      <c r="V184" s="34"/>
      <c r="W184" s="34">
        <f t="shared" si="68"/>
        <v>-56789.08855596371</v>
      </c>
      <c r="X184" s="35">
        <f t="shared" si="69"/>
        <v>-1.3849657576213925E-2</v>
      </c>
      <c r="Y184" s="36">
        <f t="shared" si="70"/>
        <v>-12</v>
      </c>
      <c r="Z184" s="36">
        <f t="shared" si="71"/>
        <v>35.788785929667029</v>
      </c>
      <c r="AA184" s="35">
        <f t="shared" si="72"/>
        <v>5.4550799589987431E-3</v>
      </c>
      <c r="AB184" s="37">
        <v>4.8438926044165331E-3</v>
      </c>
      <c r="AD184" s="38">
        <f t="shared" si="73"/>
        <v>61714.869044036139</v>
      </c>
      <c r="AE184" s="38">
        <f t="shared" si="74"/>
        <v>-79872.135501890443</v>
      </c>
      <c r="AF184" s="38" t="e">
        <f>#REF!-#REF!</f>
        <v>#REF!</v>
      </c>
      <c r="AG184" s="38">
        <f t="shared" si="75"/>
        <v>0</v>
      </c>
      <c r="AH184" s="38">
        <f t="shared" si="76"/>
        <v>0</v>
      </c>
      <c r="AI184" s="38" t="e">
        <f t="shared" si="64"/>
        <v>#REF!</v>
      </c>
      <c r="AK184" s="56"/>
      <c r="AL184" s="57"/>
    </row>
    <row r="185" spans="1:38" x14ac:dyDescent="0.35">
      <c r="A185" s="26" t="s">
        <v>247</v>
      </c>
      <c r="B185" s="27" t="s">
        <v>266</v>
      </c>
      <c r="C185" s="28">
        <v>5401</v>
      </c>
      <c r="D185" s="29" t="s">
        <v>267</v>
      </c>
      <c r="E185" s="30">
        <v>1432</v>
      </c>
      <c r="F185" s="31">
        <v>9156684.6756910048</v>
      </c>
      <c r="G185" s="31">
        <v>291392.61540000001</v>
      </c>
      <c r="H185" s="31">
        <f t="shared" si="65"/>
        <v>9448077.2910910044</v>
      </c>
      <c r="I185" s="31">
        <f t="shared" si="66"/>
        <v>6597.8193373540535</v>
      </c>
      <c r="J185" s="31">
        <v>0</v>
      </c>
      <c r="K185" s="31">
        <v>0</v>
      </c>
      <c r="L185" s="31"/>
      <c r="M185" s="31"/>
      <c r="N185" s="32"/>
      <c r="O185" s="30">
        <v>1433</v>
      </c>
      <c r="P185" s="33"/>
      <c r="Q185" s="31">
        <v>9700102.1624786295</v>
      </c>
      <c r="R185" s="31">
        <f t="shared" si="67"/>
        <v>6769.0873429718276</v>
      </c>
      <c r="S185" s="31">
        <v>0</v>
      </c>
      <c r="T185" s="31">
        <v>0</v>
      </c>
      <c r="U185" s="31"/>
      <c r="V185" s="34"/>
      <c r="W185" s="34">
        <f t="shared" si="68"/>
        <v>252024.87138762511</v>
      </c>
      <c r="X185" s="35">
        <f t="shared" si="69"/>
        <v>2.6674725832870783E-2</v>
      </c>
      <c r="Y185" s="36">
        <f t="shared" si="70"/>
        <v>1</v>
      </c>
      <c r="Z185" s="36">
        <f t="shared" si="71"/>
        <v>171.26800561777418</v>
      </c>
      <c r="AA185" s="35">
        <f t="shared" si="72"/>
        <v>2.5958274523845581E-2</v>
      </c>
      <c r="AB185" s="37">
        <v>2.6315231116706972E-2</v>
      </c>
      <c r="AD185" s="38">
        <f t="shared" si="73"/>
        <v>543417.48678762466</v>
      </c>
      <c r="AE185" s="38">
        <f t="shared" si="74"/>
        <v>0</v>
      </c>
      <c r="AF185" s="38" t="e">
        <f>#REF!-#REF!</f>
        <v>#REF!</v>
      </c>
      <c r="AG185" s="38">
        <f t="shared" si="75"/>
        <v>0</v>
      </c>
      <c r="AH185" s="38">
        <f t="shared" si="76"/>
        <v>0</v>
      </c>
      <c r="AI185" s="38" t="e">
        <f t="shared" si="64"/>
        <v>#REF!</v>
      </c>
      <c r="AK185" s="56"/>
      <c r="AL185" s="57"/>
    </row>
    <row r="186" spans="1:38" x14ac:dyDescent="0.35">
      <c r="A186" s="26" t="s">
        <v>247</v>
      </c>
      <c r="B186" s="27"/>
      <c r="C186" s="28">
        <v>4502</v>
      </c>
      <c r="D186" s="39" t="s">
        <v>268</v>
      </c>
      <c r="E186" s="30">
        <v>1534</v>
      </c>
      <c r="F186" s="31">
        <v>8475350</v>
      </c>
      <c r="G186" s="31">
        <v>236769.87710000001</v>
      </c>
      <c r="H186" s="31">
        <f t="shared" si="65"/>
        <v>8712119.8771000002</v>
      </c>
      <c r="I186" s="31">
        <f t="shared" si="66"/>
        <v>5679.3480294002611</v>
      </c>
      <c r="J186" s="31">
        <v>0</v>
      </c>
      <c r="K186" s="31">
        <v>508997.01350795606</v>
      </c>
      <c r="L186" s="31"/>
      <c r="M186" s="31"/>
      <c r="N186" s="32"/>
      <c r="O186" s="30">
        <v>1567</v>
      </c>
      <c r="P186" s="33"/>
      <c r="Q186" s="31">
        <v>8955405</v>
      </c>
      <c r="R186" s="31">
        <f t="shared" si="67"/>
        <v>5715</v>
      </c>
      <c r="S186" s="31">
        <v>0</v>
      </c>
      <c r="T186" s="61">
        <v>361132.76495654724</v>
      </c>
      <c r="U186" s="31"/>
      <c r="V186" s="34"/>
      <c r="W186" s="34">
        <f t="shared" si="68"/>
        <v>243285.12289999984</v>
      </c>
      <c r="X186" s="35">
        <f t="shared" si="69"/>
        <v>2.7924905342439077E-2</v>
      </c>
      <c r="Y186" s="36">
        <f t="shared" si="70"/>
        <v>33</v>
      </c>
      <c r="Z186" s="36">
        <f t="shared" si="71"/>
        <v>35.651970599738888</v>
      </c>
      <c r="AA186" s="35">
        <f t="shared" si="72"/>
        <v>6.2774759382906442E-3</v>
      </c>
      <c r="AB186" s="37">
        <v>6.2774759382906442E-3</v>
      </c>
      <c r="AD186" s="38">
        <f t="shared" si="73"/>
        <v>480055</v>
      </c>
      <c r="AE186" s="38">
        <f t="shared" si="74"/>
        <v>0</v>
      </c>
      <c r="AF186" s="38" t="e">
        <f>#REF!-#REF!</f>
        <v>#REF!</v>
      </c>
      <c r="AG186" s="38">
        <f t="shared" si="75"/>
        <v>0</v>
      </c>
      <c r="AH186" s="38">
        <f t="shared" si="76"/>
        <v>-147864.24855140882</v>
      </c>
      <c r="AI186" s="38" t="e">
        <f t="shared" si="64"/>
        <v>#REF!</v>
      </c>
      <c r="AK186" s="56"/>
      <c r="AL186" s="57"/>
    </row>
    <row r="187" spans="1:38" x14ac:dyDescent="0.35">
      <c r="A187" s="26" t="s">
        <v>247</v>
      </c>
      <c r="B187" s="27"/>
      <c r="C187" s="28">
        <v>4616</v>
      </c>
      <c r="D187" s="29" t="s">
        <v>269</v>
      </c>
      <c r="E187" s="30">
        <v>1387</v>
      </c>
      <c r="F187" s="31">
        <v>8132355.3809997784</v>
      </c>
      <c r="G187" s="31">
        <v>249430.9026</v>
      </c>
      <c r="H187" s="31">
        <f t="shared" si="65"/>
        <v>8381786.2835997781</v>
      </c>
      <c r="I187" s="31">
        <f t="shared" si="66"/>
        <v>6043.1047466472801</v>
      </c>
      <c r="J187" s="31">
        <v>0</v>
      </c>
      <c r="K187" s="31">
        <v>0</v>
      </c>
      <c r="L187" s="31"/>
      <c r="M187" s="31"/>
      <c r="N187" s="32"/>
      <c r="O187" s="30">
        <v>1456</v>
      </c>
      <c r="P187" s="33"/>
      <c r="Q187" s="31">
        <v>9043879.5662352331</v>
      </c>
      <c r="R187" s="31">
        <f t="shared" si="67"/>
        <v>6211.4557460406822</v>
      </c>
      <c r="S187" s="31">
        <v>0</v>
      </c>
      <c r="T187" s="31">
        <v>0</v>
      </c>
      <c r="U187" s="31"/>
      <c r="V187" s="34"/>
      <c r="W187" s="34">
        <f t="shared" si="68"/>
        <v>662093.28263545502</v>
      </c>
      <c r="X187" s="35">
        <f t="shared" si="69"/>
        <v>7.899190700327674E-2</v>
      </c>
      <c r="Y187" s="36">
        <f t="shared" si="70"/>
        <v>69</v>
      </c>
      <c r="Z187" s="36">
        <f t="shared" si="71"/>
        <v>168.35099939340216</v>
      </c>
      <c r="AA187" s="35">
        <f t="shared" si="72"/>
        <v>2.7858361959852473E-2</v>
      </c>
      <c r="AB187" s="37">
        <v>2.5705500962838634E-2</v>
      </c>
      <c r="AD187" s="38">
        <f t="shared" si="73"/>
        <v>911524.1852354547</v>
      </c>
      <c r="AE187" s="38">
        <f t="shared" si="74"/>
        <v>0</v>
      </c>
      <c r="AF187" s="38" t="e">
        <f>#REF!-#REF!</f>
        <v>#REF!</v>
      </c>
      <c r="AG187" s="38">
        <f t="shared" si="75"/>
        <v>0</v>
      </c>
      <c r="AH187" s="38">
        <f t="shared" si="76"/>
        <v>0</v>
      </c>
      <c r="AI187" s="38" t="e">
        <f t="shared" si="64"/>
        <v>#REF!</v>
      </c>
      <c r="AK187" s="56"/>
      <c r="AL187" s="57"/>
    </row>
    <row r="188" spans="1:38" x14ac:dyDescent="0.35">
      <c r="A188" s="26" t="s">
        <v>247</v>
      </c>
      <c r="B188" s="27"/>
      <c r="C188" s="28">
        <v>4027</v>
      </c>
      <c r="D188" s="29" t="s">
        <v>270</v>
      </c>
      <c r="E188" s="30">
        <v>830</v>
      </c>
      <c r="F188" s="31">
        <v>5583658.8822529744</v>
      </c>
      <c r="G188" s="31">
        <v>174025.83970000001</v>
      </c>
      <c r="H188" s="31">
        <f t="shared" si="65"/>
        <v>5757684.7219529748</v>
      </c>
      <c r="I188" s="31">
        <f t="shared" si="66"/>
        <v>6936.9695445216566</v>
      </c>
      <c r="J188" s="31">
        <v>0</v>
      </c>
      <c r="K188" s="31">
        <v>0</v>
      </c>
      <c r="L188" s="31"/>
      <c r="M188" s="31"/>
      <c r="N188" s="32"/>
      <c r="O188" s="30">
        <v>830</v>
      </c>
      <c r="P188" s="33"/>
      <c r="Q188" s="31">
        <v>5898358.8426894117</v>
      </c>
      <c r="R188" s="31">
        <f t="shared" si="67"/>
        <v>7106.4564369751952</v>
      </c>
      <c r="S188" s="31">
        <v>0</v>
      </c>
      <c r="T188" s="31">
        <v>0</v>
      </c>
      <c r="U188" s="31"/>
      <c r="V188" s="34"/>
      <c r="W188" s="34">
        <f t="shared" si="68"/>
        <v>140674.12073643692</v>
      </c>
      <c r="X188" s="35">
        <f t="shared" si="69"/>
        <v>2.443241120863604E-2</v>
      </c>
      <c r="Y188" s="36">
        <f t="shared" si="70"/>
        <v>0</v>
      </c>
      <c r="Z188" s="36">
        <f t="shared" si="71"/>
        <v>169.48689245353853</v>
      </c>
      <c r="AA188" s="35">
        <f t="shared" si="72"/>
        <v>2.443241120863604E-2</v>
      </c>
      <c r="AB188" s="37">
        <v>2.6544709152532597E-2</v>
      </c>
      <c r="AD188" s="38">
        <f t="shared" si="73"/>
        <v>314699.96043643728</v>
      </c>
      <c r="AE188" s="38">
        <f t="shared" si="74"/>
        <v>0</v>
      </c>
      <c r="AF188" s="38" t="e">
        <f>#REF!-#REF!</f>
        <v>#REF!</v>
      </c>
      <c r="AG188" s="38">
        <f t="shared" si="75"/>
        <v>0</v>
      </c>
      <c r="AH188" s="38">
        <f t="shared" si="76"/>
        <v>0</v>
      </c>
      <c r="AI188" s="38" t="e">
        <f t="shared" si="64"/>
        <v>#REF!</v>
      </c>
      <c r="AK188" s="56"/>
      <c r="AL188" s="57"/>
    </row>
    <row r="189" spans="1:38" x14ac:dyDescent="0.35">
      <c r="A189" s="26" t="s">
        <v>247</v>
      </c>
      <c r="B189" s="27"/>
      <c r="C189" s="28">
        <v>4019</v>
      </c>
      <c r="D189" s="29" t="s">
        <v>271</v>
      </c>
      <c r="E189" s="30">
        <v>841</v>
      </c>
      <c r="F189" s="31">
        <v>5550240.4346346585</v>
      </c>
      <c r="G189" s="31">
        <v>170992.35440000001</v>
      </c>
      <c r="H189" s="31">
        <f t="shared" si="65"/>
        <v>5721232.7890346581</v>
      </c>
      <c r="I189" s="31">
        <f t="shared" si="66"/>
        <v>6802.8927336916267</v>
      </c>
      <c r="J189" s="31">
        <v>0</v>
      </c>
      <c r="K189" s="31">
        <v>0</v>
      </c>
      <c r="L189" s="31"/>
      <c r="M189" s="31"/>
      <c r="N189" s="32"/>
      <c r="O189" s="30">
        <v>842</v>
      </c>
      <c r="P189" s="33"/>
      <c r="Q189" s="31">
        <v>5877570.0909346454</v>
      </c>
      <c r="R189" s="31">
        <f t="shared" si="67"/>
        <v>6980.4870438653743</v>
      </c>
      <c r="S189" s="31">
        <v>0</v>
      </c>
      <c r="T189" s="31">
        <v>0</v>
      </c>
      <c r="U189" s="31"/>
      <c r="V189" s="34"/>
      <c r="W189" s="34">
        <f t="shared" si="68"/>
        <v>156337.30189998727</v>
      </c>
      <c r="X189" s="35">
        <f t="shared" si="69"/>
        <v>2.7325806808564668E-2</v>
      </c>
      <c r="Y189" s="36">
        <f t="shared" si="70"/>
        <v>1</v>
      </c>
      <c r="Z189" s="36">
        <f t="shared" si="71"/>
        <v>177.59431017374754</v>
      </c>
      <c r="AA189" s="35">
        <f t="shared" si="72"/>
        <v>2.6105704900241111E-2</v>
      </c>
      <c r="AB189" s="37">
        <v>2.6386260061259437E-2</v>
      </c>
      <c r="AD189" s="38">
        <f t="shared" si="73"/>
        <v>327329.65629998688</v>
      </c>
      <c r="AE189" s="38">
        <f t="shared" si="74"/>
        <v>0</v>
      </c>
      <c r="AF189" s="38" t="e">
        <f>#REF!-#REF!</f>
        <v>#REF!</v>
      </c>
      <c r="AG189" s="38">
        <f t="shared" si="75"/>
        <v>0</v>
      </c>
      <c r="AH189" s="38">
        <f t="shared" si="76"/>
        <v>0</v>
      </c>
      <c r="AI189" s="38" t="e">
        <f t="shared" si="64"/>
        <v>#REF!</v>
      </c>
      <c r="AK189" s="56"/>
      <c r="AL189" s="57"/>
    </row>
    <row r="190" spans="1:38" x14ac:dyDescent="0.35">
      <c r="A190" s="26" t="s">
        <v>247</v>
      </c>
      <c r="B190" s="27"/>
      <c r="C190" s="28">
        <v>4013</v>
      </c>
      <c r="D190" s="29" t="s">
        <v>272</v>
      </c>
      <c r="E190" s="30">
        <v>372</v>
      </c>
      <c r="F190" s="31">
        <v>2575601.4204362803</v>
      </c>
      <c r="G190" s="31">
        <v>80438.868199999997</v>
      </c>
      <c r="H190" s="31">
        <f t="shared" si="65"/>
        <v>2656040.2886362802</v>
      </c>
      <c r="I190" s="31">
        <f t="shared" si="66"/>
        <v>7139.8932490222587</v>
      </c>
      <c r="J190" s="31">
        <v>0</v>
      </c>
      <c r="K190" s="31">
        <v>0</v>
      </c>
      <c r="L190" s="31"/>
      <c r="M190" s="31"/>
      <c r="N190" s="32"/>
      <c r="O190" s="30">
        <v>368</v>
      </c>
      <c r="P190" s="33"/>
      <c r="Q190" s="31">
        <v>2696393.9502693494</v>
      </c>
      <c r="R190" s="31">
        <f t="shared" si="67"/>
        <v>7327.1574735580143</v>
      </c>
      <c r="S190" s="31">
        <v>0</v>
      </c>
      <c r="T190" s="31">
        <v>0</v>
      </c>
      <c r="U190" s="31"/>
      <c r="V190" s="34"/>
      <c r="W190" s="34">
        <f t="shared" si="68"/>
        <v>40353.661633069161</v>
      </c>
      <c r="X190" s="35">
        <f t="shared" si="69"/>
        <v>1.519316623536171E-2</v>
      </c>
      <c r="Y190" s="36">
        <f t="shared" si="70"/>
        <v>-4</v>
      </c>
      <c r="Z190" s="36">
        <f t="shared" si="71"/>
        <v>187.2642245357556</v>
      </c>
      <c r="AA190" s="35">
        <f t="shared" si="72"/>
        <v>2.6227874564006992E-2</v>
      </c>
      <c r="AB190" s="37">
        <v>2.6485376493477375E-2</v>
      </c>
      <c r="AD190" s="38">
        <f t="shared" si="73"/>
        <v>120792.52983306907</v>
      </c>
      <c r="AE190" s="38">
        <f t="shared" si="74"/>
        <v>0</v>
      </c>
      <c r="AF190" s="38" t="e">
        <f>#REF!-#REF!</f>
        <v>#REF!</v>
      </c>
      <c r="AG190" s="38">
        <f t="shared" si="75"/>
        <v>0</v>
      </c>
      <c r="AH190" s="38">
        <f t="shared" si="76"/>
        <v>0</v>
      </c>
      <c r="AI190" s="38" t="e">
        <f t="shared" si="64"/>
        <v>#REF!</v>
      </c>
      <c r="AK190" s="56"/>
      <c r="AL190" s="57"/>
    </row>
    <row r="191" spans="1:38" x14ac:dyDescent="0.35">
      <c r="A191" s="26" t="s">
        <v>247</v>
      </c>
      <c r="B191" s="27" t="s">
        <v>273</v>
      </c>
      <c r="C191" s="28">
        <v>4112</v>
      </c>
      <c r="D191" s="29" t="s">
        <v>274</v>
      </c>
      <c r="E191" s="30">
        <v>1043</v>
      </c>
      <c r="F191" s="31">
        <v>5934815.8869381389</v>
      </c>
      <c r="G191" s="31">
        <v>183632.37650000001</v>
      </c>
      <c r="H191" s="31">
        <f t="shared" si="65"/>
        <v>6118448.2634381391</v>
      </c>
      <c r="I191" s="31">
        <f t="shared" si="66"/>
        <v>5866.2015948591934</v>
      </c>
      <c r="J191" s="31">
        <v>0</v>
      </c>
      <c r="K191" s="31">
        <v>0</v>
      </c>
      <c r="L191" s="31"/>
      <c r="M191" s="31"/>
      <c r="N191" s="32"/>
      <c r="O191" s="30">
        <v>1065</v>
      </c>
      <c r="P191" s="33"/>
      <c r="Q191" s="31">
        <v>6403989.3296609381</v>
      </c>
      <c r="R191" s="31">
        <f t="shared" si="67"/>
        <v>6013.1355208083924</v>
      </c>
      <c r="S191" s="31">
        <v>0</v>
      </c>
      <c r="T191" s="31">
        <v>0</v>
      </c>
      <c r="U191" s="31"/>
      <c r="V191" s="34"/>
      <c r="W191" s="34">
        <f t="shared" si="68"/>
        <v>285541.06622279901</v>
      </c>
      <c r="X191" s="35">
        <f t="shared" si="69"/>
        <v>4.6668869937023016E-2</v>
      </c>
      <c r="Y191" s="36">
        <f t="shared" si="70"/>
        <v>22</v>
      </c>
      <c r="Z191" s="36">
        <f t="shared" si="71"/>
        <v>146.93392594919897</v>
      </c>
      <c r="AA191" s="35">
        <f t="shared" si="72"/>
        <v>2.5047541168371046E-2</v>
      </c>
      <c r="AB191" s="37">
        <v>2.504386233281064E-2</v>
      </c>
      <c r="AD191" s="38">
        <f t="shared" si="73"/>
        <v>469173.44272279926</v>
      </c>
      <c r="AE191" s="38">
        <f t="shared" si="74"/>
        <v>0</v>
      </c>
      <c r="AF191" s="38" t="e">
        <f>#REF!-#REF!</f>
        <v>#REF!</v>
      </c>
      <c r="AG191" s="38">
        <f t="shared" si="75"/>
        <v>0</v>
      </c>
      <c r="AH191" s="38">
        <f t="shared" si="76"/>
        <v>0</v>
      </c>
      <c r="AI191" s="38" t="e">
        <f t="shared" si="64"/>
        <v>#REF!</v>
      </c>
      <c r="AK191" s="56"/>
      <c r="AL191" s="57"/>
    </row>
    <row r="192" spans="1:38" x14ac:dyDescent="0.35">
      <c r="A192" s="26" t="s">
        <v>247</v>
      </c>
      <c r="B192" s="27" t="s">
        <v>275</v>
      </c>
      <c r="C192" s="28">
        <v>4023</v>
      </c>
      <c r="D192" s="29" t="s">
        <v>276</v>
      </c>
      <c r="E192" s="30">
        <v>1457</v>
      </c>
      <c r="F192" s="31">
        <v>8696769.1733620893</v>
      </c>
      <c r="G192" s="31">
        <v>264239.27149999997</v>
      </c>
      <c r="H192" s="31">
        <f t="shared" si="65"/>
        <v>8961008.4448620901</v>
      </c>
      <c r="I192" s="31">
        <f t="shared" si="66"/>
        <v>6150.3146498710294</v>
      </c>
      <c r="J192" s="31">
        <v>0</v>
      </c>
      <c r="K192" s="31">
        <v>0</v>
      </c>
      <c r="L192" s="31"/>
      <c r="M192" s="31"/>
      <c r="N192" s="32"/>
      <c r="O192" s="30">
        <v>1455</v>
      </c>
      <c r="P192" s="33"/>
      <c r="Q192" s="31">
        <v>9185828.0389733091</v>
      </c>
      <c r="R192" s="31">
        <f t="shared" si="67"/>
        <v>6313.2838755830307</v>
      </c>
      <c r="S192" s="31">
        <v>0</v>
      </c>
      <c r="T192" s="31">
        <v>0</v>
      </c>
      <c r="U192" s="31"/>
      <c r="V192" s="34"/>
      <c r="W192" s="34">
        <f t="shared" si="68"/>
        <v>224819.59411121905</v>
      </c>
      <c r="X192" s="35">
        <f t="shared" si="69"/>
        <v>2.5088648838415217E-2</v>
      </c>
      <c r="Y192" s="36">
        <f t="shared" si="70"/>
        <v>-2</v>
      </c>
      <c r="Z192" s="36">
        <f t="shared" si="71"/>
        <v>162.96922571200139</v>
      </c>
      <c r="AA192" s="35">
        <f t="shared" si="72"/>
        <v>2.6497705400392535E-2</v>
      </c>
      <c r="AB192" s="37">
        <v>2.6016244168760139E-2</v>
      </c>
      <c r="AD192" s="38">
        <f t="shared" si="73"/>
        <v>489058.86561121978</v>
      </c>
      <c r="AE192" s="38">
        <f t="shared" si="74"/>
        <v>0</v>
      </c>
      <c r="AF192" s="38" t="e">
        <f>#REF!-#REF!</f>
        <v>#REF!</v>
      </c>
      <c r="AG192" s="38">
        <f t="shared" si="75"/>
        <v>0</v>
      </c>
      <c r="AH192" s="38">
        <f t="shared" si="76"/>
        <v>0</v>
      </c>
      <c r="AI192" s="38" t="e">
        <f t="shared" si="64"/>
        <v>#REF!</v>
      </c>
      <c r="AK192" s="56"/>
      <c r="AL192" s="57"/>
    </row>
    <row r="193" spans="1:38" x14ac:dyDescent="0.35">
      <c r="A193" s="26" t="s">
        <v>247</v>
      </c>
      <c r="B193" s="27" t="s">
        <v>277</v>
      </c>
      <c r="C193" s="28">
        <v>4610</v>
      </c>
      <c r="D193" s="29" t="s">
        <v>278</v>
      </c>
      <c r="E193" s="30">
        <v>748</v>
      </c>
      <c r="F193" s="31">
        <v>4710032.6260032905</v>
      </c>
      <c r="G193" s="31">
        <v>140574.4883</v>
      </c>
      <c r="H193" s="31">
        <f t="shared" si="65"/>
        <v>4850607.1143032908</v>
      </c>
      <c r="I193" s="31">
        <f t="shared" si="66"/>
        <v>6484.7688693894261</v>
      </c>
      <c r="J193" s="31">
        <v>0</v>
      </c>
      <c r="K193" s="31">
        <v>0</v>
      </c>
      <c r="L193" s="31"/>
      <c r="M193" s="31"/>
      <c r="N193" s="32"/>
      <c r="O193" s="30">
        <v>739</v>
      </c>
      <c r="P193" s="33"/>
      <c r="Q193" s="31">
        <v>4922668.6077761929</v>
      </c>
      <c r="R193" s="31">
        <f t="shared" si="67"/>
        <v>6661.2565734454574</v>
      </c>
      <c r="S193" s="31">
        <v>0</v>
      </c>
      <c r="T193" s="31">
        <v>0</v>
      </c>
      <c r="U193" s="31"/>
      <c r="V193" s="34"/>
      <c r="W193" s="34">
        <f t="shared" si="68"/>
        <v>72061.493472902104</v>
      </c>
      <c r="X193" s="35">
        <f t="shared" si="69"/>
        <v>1.485618022131896E-2</v>
      </c>
      <c r="Y193" s="36">
        <f t="shared" si="70"/>
        <v>-9</v>
      </c>
      <c r="Z193" s="36">
        <f t="shared" si="71"/>
        <v>176.48770405603136</v>
      </c>
      <c r="AA193" s="35">
        <f t="shared" si="72"/>
        <v>2.7215727747695206E-2</v>
      </c>
      <c r="AB193" s="37">
        <v>2.5940915287435251E-2</v>
      </c>
      <c r="AD193" s="38">
        <f t="shared" si="73"/>
        <v>212635.98177290242</v>
      </c>
      <c r="AE193" s="38">
        <f t="shared" si="74"/>
        <v>0</v>
      </c>
      <c r="AF193" s="38" t="e">
        <f>#REF!-#REF!</f>
        <v>#REF!</v>
      </c>
      <c r="AG193" s="38">
        <f t="shared" si="75"/>
        <v>0</v>
      </c>
      <c r="AH193" s="38">
        <f t="shared" si="76"/>
        <v>0</v>
      </c>
      <c r="AI193" s="38" t="e">
        <f t="shared" si="64"/>
        <v>#REF!</v>
      </c>
      <c r="AK193" s="56"/>
      <c r="AL193" s="57"/>
    </row>
    <row r="194" spans="1:38" x14ac:dyDescent="0.35">
      <c r="A194" s="26" t="s">
        <v>247</v>
      </c>
      <c r="B194" s="27" t="s">
        <v>279</v>
      </c>
      <c r="C194" s="28">
        <v>4074</v>
      </c>
      <c r="D194" s="29" t="s">
        <v>280</v>
      </c>
      <c r="E194" s="30">
        <v>1260</v>
      </c>
      <c r="F194" s="31">
        <v>7409109.8827611292</v>
      </c>
      <c r="G194" s="31">
        <v>228238.5123</v>
      </c>
      <c r="H194" s="31">
        <f t="shared" si="65"/>
        <v>7637348.3950611288</v>
      </c>
      <c r="I194" s="31">
        <f t="shared" si="66"/>
        <v>6061.3876151278801</v>
      </c>
      <c r="J194" s="31">
        <v>0</v>
      </c>
      <c r="K194" s="31">
        <v>0</v>
      </c>
      <c r="L194" s="31"/>
      <c r="M194" s="31"/>
      <c r="N194" s="32"/>
      <c r="O194" s="30">
        <v>1274</v>
      </c>
      <c r="P194" s="33"/>
      <c r="Q194" s="31">
        <v>7923845.4497705344</v>
      </c>
      <c r="R194" s="31">
        <f t="shared" si="67"/>
        <v>6219.6589087680804</v>
      </c>
      <c r="S194" s="31">
        <v>0</v>
      </c>
      <c r="T194" s="31">
        <v>0</v>
      </c>
      <c r="U194" s="31"/>
      <c r="V194" s="34"/>
      <c r="W194" s="34">
        <f t="shared" si="68"/>
        <v>286497.05470940564</v>
      </c>
      <c r="X194" s="35">
        <f t="shared" si="69"/>
        <v>3.7512633952207164E-2</v>
      </c>
      <c r="Y194" s="36">
        <f t="shared" si="70"/>
        <v>14</v>
      </c>
      <c r="Z194" s="36">
        <f t="shared" si="71"/>
        <v>158.27129364020038</v>
      </c>
      <c r="AA194" s="35">
        <f t="shared" si="72"/>
        <v>2.6111396216468741E-2</v>
      </c>
      <c r="AB194" s="37">
        <v>2.554575647251478E-2</v>
      </c>
      <c r="AD194" s="38">
        <f t="shared" si="73"/>
        <v>514735.56700940523</v>
      </c>
      <c r="AE194" s="38">
        <f t="shared" si="74"/>
        <v>0</v>
      </c>
      <c r="AF194" s="38" t="e">
        <f>#REF!-#REF!</f>
        <v>#REF!</v>
      </c>
      <c r="AG194" s="38">
        <f t="shared" si="75"/>
        <v>0</v>
      </c>
      <c r="AH194" s="38">
        <f t="shared" si="76"/>
        <v>0</v>
      </c>
      <c r="AI194" s="38" t="e">
        <f t="shared" si="64"/>
        <v>#REF!</v>
      </c>
      <c r="AK194" s="56"/>
      <c r="AL194" s="57"/>
    </row>
    <row r="195" spans="1:38" x14ac:dyDescent="0.35">
      <c r="A195" s="26" t="s">
        <v>247</v>
      </c>
      <c r="B195" s="27"/>
      <c r="C195" s="28">
        <v>4028</v>
      </c>
      <c r="D195" s="29" t="s">
        <v>281</v>
      </c>
      <c r="E195" s="30">
        <v>852</v>
      </c>
      <c r="F195" s="31">
        <v>5805682.9761685804</v>
      </c>
      <c r="G195" s="31">
        <v>184119.45439999999</v>
      </c>
      <c r="H195" s="31">
        <f t="shared" si="65"/>
        <v>5989802.4305685805</v>
      </c>
      <c r="I195" s="31">
        <f t="shared" si="66"/>
        <v>7030.2845429208692</v>
      </c>
      <c r="J195" s="31">
        <v>0</v>
      </c>
      <c r="K195" s="31">
        <v>0</v>
      </c>
      <c r="L195" s="31"/>
      <c r="M195" s="31"/>
      <c r="N195" s="32"/>
      <c r="O195" s="30">
        <v>849</v>
      </c>
      <c r="P195" s="33"/>
      <c r="Q195" s="31">
        <v>6093644.8053147253</v>
      </c>
      <c r="R195" s="31">
        <f t="shared" si="67"/>
        <v>7177.4379332328917</v>
      </c>
      <c r="S195" s="31">
        <v>0</v>
      </c>
      <c r="T195" s="31">
        <v>0</v>
      </c>
      <c r="U195" s="31"/>
      <c r="V195" s="34"/>
      <c r="W195" s="34">
        <f t="shared" si="68"/>
        <v>103842.37474614475</v>
      </c>
      <c r="X195" s="35">
        <f t="shared" si="69"/>
        <v>1.733652753155801E-2</v>
      </c>
      <c r="Y195" s="36">
        <f t="shared" si="70"/>
        <v>-3</v>
      </c>
      <c r="Z195" s="36">
        <f t="shared" si="71"/>
        <v>147.15339031202257</v>
      </c>
      <c r="AA195" s="35">
        <f t="shared" si="72"/>
        <v>2.093135625075071E-2</v>
      </c>
      <c r="AB195" s="37">
        <v>2.6729406279256906E-2</v>
      </c>
      <c r="AD195" s="38">
        <f t="shared" si="73"/>
        <v>287961.82914614491</v>
      </c>
      <c r="AE195" s="38">
        <f t="shared" si="74"/>
        <v>0</v>
      </c>
      <c r="AF195" s="38" t="e">
        <f>#REF!-#REF!</f>
        <v>#REF!</v>
      </c>
      <c r="AG195" s="38">
        <f t="shared" si="75"/>
        <v>0</v>
      </c>
      <c r="AH195" s="38">
        <f t="shared" si="76"/>
        <v>0</v>
      </c>
      <c r="AI195" s="38" t="e">
        <f t="shared" si="64"/>
        <v>#REF!</v>
      </c>
      <c r="AK195" s="56"/>
      <c r="AL195" s="57"/>
    </row>
    <row r="196" spans="1:38" ht="15" thickBot="1" x14ac:dyDescent="0.4">
      <c r="A196" s="40" t="s">
        <v>247</v>
      </c>
      <c r="B196" s="27"/>
      <c r="C196" s="28">
        <v>4039</v>
      </c>
      <c r="D196" s="59" t="s">
        <v>315</v>
      </c>
      <c r="E196" s="30">
        <v>887</v>
      </c>
      <c r="F196" s="31">
        <v>5424283.7657155097</v>
      </c>
      <c r="G196" s="31">
        <v>170624.29550000001</v>
      </c>
      <c r="H196" s="31">
        <f t="shared" si="65"/>
        <v>5594908.0612155097</v>
      </c>
      <c r="I196" s="31">
        <f t="shared" si="66"/>
        <v>6307.6753790479252</v>
      </c>
      <c r="J196" s="31">
        <v>0</v>
      </c>
      <c r="K196" s="31">
        <v>0</v>
      </c>
      <c r="L196" s="41"/>
      <c r="M196" s="31"/>
      <c r="N196" s="32"/>
      <c r="O196" s="30">
        <v>901</v>
      </c>
      <c r="P196" s="33"/>
      <c r="Q196" s="31">
        <v>5812645.0238700602</v>
      </c>
      <c r="R196" s="31">
        <f t="shared" si="67"/>
        <v>6451.3263305994005</v>
      </c>
      <c r="S196" s="31">
        <v>0</v>
      </c>
      <c r="T196" s="31">
        <v>0</v>
      </c>
      <c r="U196" s="31"/>
      <c r="V196" s="42"/>
      <c r="W196" s="34">
        <f t="shared" si="68"/>
        <v>217736.96265455056</v>
      </c>
      <c r="X196" s="35">
        <f t="shared" si="69"/>
        <v>3.8916986708669166E-2</v>
      </c>
      <c r="Y196" s="36">
        <f t="shared" si="70"/>
        <v>14</v>
      </c>
      <c r="Z196" s="36">
        <f t="shared" si="71"/>
        <v>143.65095155147537</v>
      </c>
      <c r="AA196" s="35">
        <f t="shared" si="72"/>
        <v>2.2773992464583337E-2</v>
      </c>
      <c r="AB196" s="37">
        <v>2.5768797202301963E-2</v>
      </c>
      <c r="AD196" s="38">
        <f t="shared" si="73"/>
        <v>388361.25815455057</v>
      </c>
      <c r="AE196" s="38">
        <f t="shared" si="74"/>
        <v>0</v>
      </c>
      <c r="AF196" s="38" t="e">
        <f>#REF!-#REF!</f>
        <v>#REF!</v>
      </c>
      <c r="AG196" s="38">
        <f t="shared" si="75"/>
        <v>0</v>
      </c>
      <c r="AH196" s="38">
        <f t="shared" si="76"/>
        <v>0</v>
      </c>
      <c r="AI196" s="38" t="e">
        <f t="shared" si="64"/>
        <v>#REF!</v>
      </c>
      <c r="AJ196" s="3" t="s">
        <v>287</v>
      </c>
      <c r="AK196" s="56"/>
      <c r="AL196" s="57"/>
    </row>
    <row r="197" spans="1:38" ht="15" thickBot="1" x14ac:dyDescent="0.4">
      <c r="A197" s="71"/>
      <c r="B197" s="72"/>
      <c r="C197" s="72"/>
      <c r="D197" s="71"/>
      <c r="E197" s="43">
        <f>SUM(E6:E196)</f>
        <v>89153.666666666672</v>
      </c>
      <c r="F197" s="43">
        <f>SUM(F6:F196)</f>
        <v>472802100.34993756</v>
      </c>
      <c r="G197" s="43">
        <f>SUM(G6:G196)</f>
        <v>13878686.711599998</v>
      </c>
      <c r="H197" s="43">
        <f>SUM(H6:H196)</f>
        <v>486680787.06153744</v>
      </c>
      <c r="I197" s="43">
        <f t="shared" si="66"/>
        <v>5458.8981615435978</v>
      </c>
      <c r="J197" s="43">
        <f>SUM(J6:J196)</f>
        <v>3286651.330292623</v>
      </c>
      <c r="K197" s="43">
        <f>SUM(K6:K196)</f>
        <v>3737094.6212856439</v>
      </c>
      <c r="L197" s="43"/>
      <c r="M197" s="73"/>
      <c r="N197" s="73"/>
      <c r="O197" s="43">
        <f>SUM(O6:O196)</f>
        <v>88592.666666666657</v>
      </c>
      <c r="P197" s="43"/>
      <c r="Q197" s="43">
        <f>SUM(Q6:Q196)</f>
        <v>494948240.96868092</v>
      </c>
      <c r="R197" s="43">
        <f t="shared" si="67"/>
        <v>5586.7856741567884</v>
      </c>
      <c r="S197" s="62">
        <f>SUM(S6:S196)</f>
        <v>1752861.2915274794</v>
      </c>
      <c r="T197" s="62">
        <f>SUM(T6:T196)</f>
        <v>2575849.1801977302</v>
      </c>
      <c r="U197" s="43"/>
      <c r="V197" s="44"/>
      <c r="W197" s="44">
        <f>SUM(W6:W196)</f>
        <v>8267453.9071437325</v>
      </c>
      <c r="X197" s="45">
        <f t="shared" si="69"/>
        <v>1.6987426105436354E-2</v>
      </c>
      <c r="Y197" s="44">
        <f t="shared" si="70"/>
        <v>-561.00000000001455</v>
      </c>
      <c r="Z197" s="44">
        <f t="shared" si="71"/>
        <v>127.88751261319067</v>
      </c>
      <c r="AA197" s="45">
        <f t="shared" si="72"/>
        <v>2.3427349041629464E-2</v>
      </c>
      <c r="AB197" s="45">
        <v>2.0050671606608006E-2</v>
      </c>
      <c r="AK197" s="56"/>
      <c r="AL197" s="57"/>
    </row>
    <row r="198" spans="1:38" ht="2.25" customHeight="1" x14ac:dyDescent="0.35"/>
    <row r="199" spans="1:38" x14ac:dyDescent="0.35">
      <c r="A199" s="46" t="s">
        <v>289</v>
      </c>
    </row>
    <row r="200" spans="1:38" x14ac:dyDescent="0.35">
      <c r="A200" s="47">
        <v>1</v>
      </c>
      <c r="B200" s="48"/>
      <c r="C200" s="48"/>
      <c r="D200" s="75" t="s">
        <v>333</v>
      </c>
      <c r="E200" s="76"/>
      <c r="F200" s="76"/>
      <c r="G200" s="76"/>
      <c r="H200" s="76"/>
      <c r="I200" s="76"/>
      <c r="J200" s="76"/>
      <c r="K200" s="76"/>
      <c r="L200" s="76"/>
      <c r="M200" s="76"/>
      <c r="N200" s="76"/>
      <c r="O200" s="76"/>
      <c r="P200" s="76"/>
      <c r="Q200" s="76"/>
      <c r="R200" s="76"/>
      <c r="S200" s="76"/>
      <c r="T200" s="76"/>
      <c r="U200" s="76"/>
      <c r="V200" s="76"/>
      <c r="W200" s="76"/>
      <c r="X200" s="76"/>
      <c r="Y200" s="76"/>
      <c r="Z200" s="76"/>
      <c r="AA200" s="77"/>
      <c r="AB200" s="49"/>
    </row>
    <row r="201" spans="1:38" x14ac:dyDescent="0.35">
      <c r="A201" s="47">
        <f>A200+1</f>
        <v>2</v>
      </c>
      <c r="B201" s="48"/>
      <c r="C201" s="48"/>
      <c r="D201" s="75" t="s">
        <v>348</v>
      </c>
      <c r="E201" s="76"/>
      <c r="F201" s="76"/>
      <c r="G201" s="76"/>
      <c r="H201" s="76"/>
      <c r="I201" s="76"/>
      <c r="J201" s="76"/>
      <c r="K201" s="76"/>
      <c r="L201" s="76"/>
      <c r="M201" s="76"/>
      <c r="N201" s="76"/>
      <c r="O201" s="76"/>
      <c r="P201" s="76"/>
      <c r="Q201" s="76"/>
      <c r="R201" s="76"/>
      <c r="S201" s="76"/>
      <c r="T201" s="76"/>
      <c r="U201" s="76"/>
      <c r="V201" s="76"/>
      <c r="W201" s="76"/>
      <c r="X201" s="76"/>
      <c r="Y201" s="76"/>
      <c r="Z201" s="76"/>
      <c r="AA201" s="77"/>
      <c r="AB201" s="49"/>
    </row>
    <row r="202" spans="1:38" x14ac:dyDescent="0.35">
      <c r="A202" s="47">
        <v>3</v>
      </c>
      <c r="B202" s="48"/>
      <c r="C202" s="48"/>
      <c r="D202" s="50" t="s">
        <v>373</v>
      </c>
      <c r="E202" s="51"/>
      <c r="F202" s="51"/>
      <c r="G202" s="51"/>
      <c r="H202" s="51"/>
      <c r="I202" s="51"/>
      <c r="J202" s="51"/>
      <c r="K202" s="51"/>
      <c r="L202" s="51"/>
      <c r="M202" s="51"/>
      <c r="N202" s="51"/>
      <c r="O202" s="51"/>
      <c r="P202" s="51"/>
      <c r="Q202" s="51"/>
      <c r="R202" s="51"/>
      <c r="S202" s="51"/>
      <c r="T202" s="51"/>
      <c r="U202" s="51"/>
      <c r="V202" s="51"/>
      <c r="W202" s="51"/>
      <c r="X202" s="51"/>
      <c r="Y202" s="51"/>
      <c r="Z202" s="51"/>
      <c r="AA202" s="52"/>
      <c r="AB202" s="49"/>
    </row>
    <row r="203" spans="1:38" x14ac:dyDescent="0.35">
      <c r="A203" s="47">
        <v>4</v>
      </c>
      <c r="B203" s="48"/>
      <c r="C203" s="48"/>
      <c r="D203" s="75" t="s">
        <v>336</v>
      </c>
      <c r="E203" s="76"/>
      <c r="F203" s="76"/>
      <c r="G203" s="76"/>
      <c r="H203" s="76"/>
      <c r="I203" s="76"/>
      <c r="J203" s="76"/>
      <c r="K203" s="76"/>
      <c r="L203" s="76"/>
      <c r="M203" s="76"/>
      <c r="N203" s="76"/>
      <c r="O203" s="76"/>
      <c r="P203" s="76"/>
      <c r="Q203" s="76"/>
      <c r="R203" s="76"/>
      <c r="S203" s="76"/>
      <c r="T203" s="76"/>
      <c r="U203" s="76"/>
      <c r="V203" s="76"/>
      <c r="W203" s="76"/>
      <c r="X203" s="76"/>
      <c r="Y203" s="76"/>
      <c r="Z203" s="76"/>
      <c r="AA203" s="77"/>
      <c r="AB203" s="49"/>
    </row>
    <row r="204" spans="1:38" x14ac:dyDescent="0.35">
      <c r="A204" s="47">
        <v>5</v>
      </c>
      <c r="B204" s="48"/>
      <c r="C204" s="48"/>
      <c r="D204" s="75" t="s">
        <v>337</v>
      </c>
      <c r="E204" s="76"/>
      <c r="F204" s="76"/>
      <c r="G204" s="76"/>
      <c r="H204" s="76"/>
      <c r="I204" s="76"/>
      <c r="J204" s="76"/>
      <c r="K204" s="76"/>
      <c r="L204" s="76"/>
      <c r="M204" s="76"/>
      <c r="N204" s="76"/>
      <c r="O204" s="76"/>
      <c r="P204" s="76"/>
      <c r="Q204" s="76"/>
      <c r="R204" s="76"/>
      <c r="S204" s="76"/>
      <c r="T204" s="76"/>
      <c r="U204" s="76"/>
      <c r="V204" s="76"/>
      <c r="W204" s="76"/>
      <c r="X204" s="76"/>
      <c r="Y204" s="76"/>
      <c r="Z204" s="76"/>
      <c r="AA204" s="77"/>
      <c r="AB204" s="49"/>
    </row>
    <row r="205" spans="1:38" x14ac:dyDescent="0.35">
      <c r="A205" s="47">
        <v>6</v>
      </c>
      <c r="B205" s="48"/>
      <c r="C205" s="48"/>
      <c r="D205" s="75" t="s">
        <v>334</v>
      </c>
      <c r="E205" s="76"/>
      <c r="F205" s="76"/>
      <c r="G205" s="76"/>
      <c r="H205" s="76"/>
      <c r="I205" s="76"/>
      <c r="J205" s="76"/>
      <c r="K205" s="76"/>
      <c r="L205" s="76"/>
      <c r="M205" s="76"/>
      <c r="N205" s="76"/>
      <c r="O205" s="76"/>
      <c r="P205" s="76"/>
      <c r="Q205" s="76"/>
      <c r="R205" s="76"/>
      <c r="S205" s="76"/>
      <c r="T205" s="76"/>
      <c r="U205" s="76"/>
      <c r="V205" s="76"/>
      <c r="W205" s="76"/>
      <c r="X205" s="76"/>
      <c r="Y205" s="76"/>
      <c r="Z205" s="76"/>
      <c r="AA205" s="77"/>
      <c r="AB205" s="49"/>
    </row>
    <row r="206" spans="1:38" x14ac:dyDescent="0.35">
      <c r="A206" s="47">
        <v>7</v>
      </c>
      <c r="B206" s="48"/>
      <c r="C206" s="48"/>
      <c r="D206" s="50" t="s">
        <v>335</v>
      </c>
      <c r="E206" s="51"/>
      <c r="F206" s="51"/>
      <c r="G206" s="51"/>
      <c r="H206" s="51"/>
      <c r="I206" s="51"/>
      <c r="J206" s="51"/>
      <c r="K206" s="51"/>
      <c r="L206" s="51"/>
      <c r="M206" s="51"/>
      <c r="N206" s="51"/>
      <c r="O206" s="51"/>
      <c r="P206" s="51"/>
      <c r="Q206" s="51"/>
      <c r="R206" s="51"/>
      <c r="S206" s="51"/>
      <c r="T206" s="51"/>
      <c r="U206" s="51"/>
      <c r="V206" s="51"/>
      <c r="W206" s="51"/>
      <c r="X206" s="51"/>
      <c r="Y206" s="51"/>
      <c r="Z206" s="51"/>
      <c r="AA206" s="52"/>
      <c r="AB206" s="49"/>
    </row>
    <row r="207" spans="1:38" hidden="1" x14ac:dyDescent="0.35">
      <c r="A207" s="53"/>
      <c r="B207" s="48"/>
      <c r="C207" s="48"/>
      <c r="D207" s="50"/>
      <c r="E207" s="51"/>
      <c r="F207" s="51"/>
      <c r="G207" s="51"/>
      <c r="H207" s="51"/>
      <c r="I207" s="51"/>
      <c r="J207" s="51"/>
      <c r="K207" s="51"/>
      <c r="L207" s="51"/>
      <c r="M207" s="51"/>
      <c r="N207" s="51"/>
      <c r="O207" s="51"/>
      <c r="P207" s="51"/>
      <c r="Q207" s="51"/>
      <c r="R207" s="51"/>
      <c r="S207" s="51"/>
      <c r="T207" s="51"/>
      <c r="U207" s="51"/>
      <c r="V207" s="51"/>
      <c r="W207" s="51"/>
      <c r="X207" s="51"/>
      <c r="Y207" s="51"/>
      <c r="Z207" s="51"/>
      <c r="AA207" s="52"/>
      <c r="AB207" s="49"/>
    </row>
    <row r="208" spans="1:38" x14ac:dyDescent="0.35">
      <c r="A208" s="53">
        <f>A206+1</f>
        <v>8</v>
      </c>
      <c r="B208" s="48"/>
      <c r="C208" s="48"/>
      <c r="D208" s="75" t="s">
        <v>338</v>
      </c>
      <c r="E208" s="76"/>
      <c r="F208" s="76"/>
      <c r="G208" s="76"/>
      <c r="H208" s="76"/>
      <c r="I208" s="76"/>
      <c r="J208" s="76"/>
      <c r="K208" s="76"/>
      <c r="L208" s="76"/>
      <c r="M208" s="76"/>
      <c r="N208" s="76"/>
      <c r="O208" s="76"/>
      <c r="P208" s="76"/>
      <c r="Q208" s="76"/>
      <c r="R208" s="76"/>
      <c r="S208" s="76"/>
      <c r="T208" s="76"/>
      <c r="U208" s="76"/>
      <c r="V208" s="76"/>
      <c r="W208" s="76"/>
      <c r="X208" s="76"/>
      <c r="Y208" s="76"/>
      <c r="Z208" s="76"/>
      <c r="AA208" s="77"/>
      <c r="AB208" s="49"/>
    </row>
    <row r="209" spans="1:34" x14ac:dyDescent="0.35">
      <c r="A209" s="53">
        <f>A208+1</f>
        <v>9</v>
      </c>
      <c r="B209" s="48"/>
      <c r="C209" s="48"/>
      <c r="D209" s="81" t="s">
        <v>339</v>
      </c>
      <c r="E209" s="82"/>
      <c r="F209" s="82"/>
      <c r="G209" s="82"/>
      <c r="H209" s="82"/>
      <c r="I209" s="82"/>
      <c r="J209" s="82"/>
      <c r="K209" s="82"/>
      <c r="L209" s="82"/>
      <c r="M209" s="82"/>
      <c r="N209" s="82"/>
      <c r="O209" s="82"/>
      <c r="P209" s="82"/>
      <c r="Q209" s="82"/>
      <c r="R209" s="82"/>
      <c r="S209" s="82"/>
      <c r="T209" s="82"/>
      <c r="U209" s="82"/>
      <c r="V209" s="82"/>
      <c r="W209" s="82"/>
      <c r="X209" s="82"/>
      <c r="Y209" s="82"/>
      <c r="Z209" s="82"/>
      <c r="AA209" s="83"/>
      <c r="AB209" s="49"/>
    </row>
    <row r="210" spans="1:34" x14ac:dyDescent="0.35">
      <c r="A210" s="53">
        <f t="shared" ref="A210:A216" si="77">A209+1</f>
        <v>10</v>
      </c>
      <c r="B210" s="48"/>
      <c r="C210" s="48"/>
      <c r="D210" s="75" t="s">
        <v>340</v>
      </c>
      <c r="E210" s="76"/>
      <c r="F210" s="76"/>
      <c r="G210" s="76"/>
      <c r="H210" s="76"/>
      <c r="I210" s="76"/>
      <c r="J210" s="76"/>
      <c r="K210" s="76"/>
      <c r="L210" s="76"/>
      <c r="M210" s="76"/>
      <c r="N210" s="76"/>
      <c r="O210" s="76"/>
      <c r="P210" s="76"/>
      <c r="Q210" s="76"/>
      <c r="R210" s="76"/>
      <c r="S210" s="76"/>
      <c r="T210" s="76"/>
      <c r="U210" s="76"/>
      <c r="V210" s="76"/>
      <c r="W210" s="76"/>
      <c r="X210" s="76"/>
      <c r="Y210" s="76"/>
      <c r="Z210" s="76"/>
      <c r="AA210" s="77"/>
      <c r="AB210" s="49"/>
    </row>
    <row r="211" spans="1:34" x14ac:dyDescent="0.35">
      <c r="A211" s="53">
        <f>A210+1</f>
        <v>11</v>
      </c>
      <c r="B211" s="48"/>
      <c r="C211" s="48"/>
      <c r="D211" s="75" t="s">
        <v>341</v>
      </c>
      <c r="E211" s="76"/>
      <c r="F211" s="76"/>
      <c r="G211" s="76"/>
      <c r="H211" s="76"/>
      <c r="I211" s="76"/>
      <c r="J211" s="76"/>
      <c r="K211" s="76"/>
      <c r="L211" s="76"/>
      <c r="M211" s="76"/>
      <c r="N211" s="76"/>
      <c r="O211" s="76"/>
      <c r="P211" s="76"/>
      <c r="Q211" s="76"/>
      <c r="R211" s="76"/>
      <c r="S211" s="76"/>
      <c r="T211" s="76"/>
      <c r="U211" s="76"/>
      <c r="V211" s="76"/>
      <c r="W211" s="76"/>
      <c r="X211" s="76"/>
      <c r="Y211" s="76"/>
      <c r="Z211" s="76"/>
      <c r="AA211" s="77"/>
      <c r="AB211" s="49"/>
      <c r="AC211" s="3"/>
      <c r="AD211" s="3"/>
      <c r="AE211" s="3"/>
      <c r="AF211" s="3"/>
      <c r="AG211" s="3"/>
      <c r="AH211" s="3"/>
    </row>
    <row r="212" spans="1:34" x14ac:dyDescent="0.35">
      <c r="A212" s="53">
        <f t="shared" si="77"/>
        <v>12</v>
      </c>
      <c r="B212" s="48"/>
      <c r="C212" s="48"/>
      <c r="D212" s="75" t="s">
        <v>342</v>
      </c>
      <c r="E212" s="76"/>
      <c r="F212" s="76"/>
      <c r="G212" s="76"/>
      <c r="H212" s="76"/>
      <c r="I212" s="76"/>
      <c r="J212" s="76"/>
      <c r="K212" s="76"/>
      <c r="L212" s="76"/>
      <c r="M212" s="76"/>
      <c r="N212" s="76"/>
      <c r="O212" s="76"/>
      <c r="P212" s="76"/>
      <c r="Q212" s="76"/>
      <c r="R212" s="76"/>
      <c r="S212" s="76"/>
      <c r="T212" s="76"/>
      <c r="U212" s="76"/>
      <c r="V212" s="76"/>
      <c r="W212" s="76"/>
      <c r="X212" s="76"/>
      <c r="Y212" s="76"/>
      <c r="Z212" s="76"/>
      <c r="AA212" s="77"/>
      <c r="AB212" s="49"/>
      <c r="AC212" s="3"/>
      <c r="AD212" s="3"/>
      <c r="AE212" s="3"/>
      <c r="AF212" s="3"/>
      <c r="AG212" s="3"/>
      <c r="AH212" s="3"/>
    </row>
    <row r="213" spans="1:34" hidden="1" x14ac:dyDescent="0.35">
      <c r="A213" s="53"/>
      <c r="B213" s="48"/>
      <c r="C213" s="48"/>
      <c r="D213" s="75"/>
      <c r="E213" s="76"/>
      <c r="F213" s="76"/>
      <c r="G213" s="76"/>
      <c r="H213" s="76"/>
      <c r="I213" s="76"/>
      <c r="J213" s="76"/>
      <c r="K213" s="76"/>
      <c r="L213" s="76"/>
      <c r="M213" s="76"/>
      <c r="N213" s="76"/>
      <c r="O213" s="76"/>
      <c r="P213" s="76"/>
      <c r="Q213" s="76"/>
      <c r="R213" s="76"/>
      <c r="S213" s="76"/>
      <c r="T213" s="76"/>
      <c r="U213" s="76"/>
      <c r="V213" s="76"/>
      <c r="W213" s="76"/>
      <c r="X213" s="76"/>
      <c r="Y213" s="76"/>
      <c r="Z213" s="76"/>
      <c r="AA213" s="77"/>
      <c r="AB213" s="49"/>
      <c r="AC213" s="3"/>
      <c r="AD213" s="3"/>
      <c r="AE213" s="3"/>
      <c r="AF213" s="3"/>
      <c r="AG213" s="3"/>
      <c r="AH213" s="3"/>
    </row>
    <row r="214" spans="1:34" hidden="1" x14ac:dyDescent="0.35">
      <c r="A214" s="53"/>
      <c r="B214" s="48"/>
      <c r="C214" s="48"/>
      <c r="D214" s="50"/>
      <c r="E214" s="51"/>
      <c r="F214" s="51"/>
      <c r="G214" s="51"/>
      <c r="H214" s="51"/>
      <c r="I214" s="51"/>
      <c r="J214" s="51"/>
      <c r="K214" s="51"/>
      <c r="L214" s="51"/>
      <c r="M214" s="51"/>
      <c r="N214" s="51"/>
      <c r="O214" s="51"/>
      <c r="P214" s="51"/>
      <c r="Q214" s="51"/>
      <c r="R214" s="51"/>
      <c r="S214" s="51"/>
      <c r="T214" s="51"/>
      <c r="U214" s="51"/>
      <c r="V214" s="51"/>
      <c r="W214" s="51"/>
      <c r="X214" s="51"/>
      <c r="Y214" s="51"/>
      <c r="Z214" s="51"/>
      <c r="AA214" s="52"/>
      <c r="AB214" s="49"/>
      <c r="AC214" s="3"/>
      <c r="AD214" s="3"/>
      <c r="AE214" s="3"/>
      <c r="AF214" s="3"/>
      <c r="AG214" s="3"/>
      <c r="AH214" s="3"/>
    </row>
    <row r="215" spans="1:34" x14ac:dyDescent="0.35">
      <c r="A215" s="53">
        <f>A212+1</f>
        <v>13</v>
      </c>
      <c r="B215" s="48"/>
      <c r="C215" s="48"/>
      <c r="D215" s="75" t="s">
        <v>343</v>
      </c>
      <c r="E215" s="76"/>
      <c r="F215" s="76"/>
      <c r="G215" s="76"/>
      <c r="H215" s="76"/>
      <c r="I215" s="76"/>
      <c r="J215" s="76"/>
      <c r="K215" s="76"/>
      <c r="L215" s="76"/>
      <c r="M215" s="76"/>
      <c r="N215" s="76"/>
      <c r="O215" s="76"/>
      <c r="P215" s="76"/>
      <c r="Q215" s="76"/>
      <c r="R215" s="76"/>
      <c r="S215" s="76"/>
      <c r="T215" s="76"/>
      <c r="U215" s="76"/>
      <c r="V215" s="76"/>
      <c r="W215" s="76"/>
      <c r="X215" s="76"/>
      <c r="Y215" s="76"/>
      <c r="Z215" s="76"/>
      <c r="AA215" s="77"/>
      <c r="AB215" s="49"/>
      <c r="AC215" s="3"/>
      <c r="AD215" s="3"/>
      <c r="AE215" s="3"/>
      <c r="AF215" s="3"/>
      <c r="AG215" s="3"/>
      <c r="AH215" s="3"/>
    </row>
    <row r="216" spans="1:34" x14ac:dyDescent="0.35">
      <c r="A216" s="53">
        <f t="shared" si="77"/>
        <v>14</v>
      </c>
      <c r="B216" s="48"/>
      <c r="C216" s="48"/>
      <c r="D216" s="75" t="s">
        <v>344</v>
      </c>
      <c r="E216" s="76"/>
      <c r="F216" s="76"/>
      <c r="G216" s="76"/>
      <c r="H216" s="76"/>
      <c r="I216" s="76"/>
      <c r="J216" s="76"/>
      <c r="K216" s="76"/>
      <c r="L216" s="76"/>
      <c r="M216" s="76"/>
      <c r="N216" s="76"/>
      <c r="O216" s="76"/>
      <c r="P216" s="76"/>
      <c r="Q216" s="76"/>
      <c r="R216" s="76"/>
      <c r="S216" s="76"/>
      <c r="T216" s="76"/>
      <c r="U216" s="76"/>
      <c r="V216" s="76"/>
      <c r="W216" s="76"/>
      <c r="X216" s="76"/>
      <c r="Y216" s="76"/>
      <c r="Z216" s="76"/>
      <c r="AA216" s="77"/>
      <c r="AB216" s="49"/>
      <c r="AC216" s="3"/>
      <c r="AD216" s="3"/>
      <c r="AE216" s="3"/>
      <c r="AF216" s="3"/>
      <c r="AG216" s="3"/>
      <c r="AH216" s="3"/>
    </row>
    <row r="217" spans="1:34" x14ac:dyDescent="0.35">
      <c r="A217" s="53">
        <f>A216+1</f>
        <v>15</v>
      </c>
      <c r="B217" s="48"/>
      <c r="C217" s="48"/>
      <c r="D217" s="50" t="s">
        <v>346</v>
      </c>
      <c r="E217" s="51"/>
      <c r="F217" s="51"/>
      <c r="G217" s="51"/>
      <c r="H217" s="51"/>
      <c r="I217" s="51"/>
      <c r="J217" s="51"/>
      <c r="K217" s="51"/>
      <c r="L217" s="51"/>
      <c r="M217" s="51"/>
      <c r="N217" s="51"/>
      <c r="O217" s="51"/>
      <c r="P217" s="51"/>
      <c r="Q217" s="51"/>
      <c r="R217" s="51"/>
      <c r="S217" s="51"/>
      <c r="T217" s="51"/>
      <c r="U217" s="51"/>
      <c r="V217" s="51"/>
      <c r="W217" s="51"/>
      <c r="X217" s="51"/>
      <c r="Y217" s="51"/>
      <c r="Z217" s="51"/>
      <c r="AA217" s="52"/>
      <c r="AB217" s="49"/>
      <c r="AC217" s="3"/>
      <c r="AD217" s="3"/>
      <c r="AE217" s="3"/>
      <c r="AF217" s="3"/>
      <c r="AG217" s="3"/>
      <c r="AH217" s="3"/>
    </row>
    <row r="218" spans="1:34" x14ac:dyDescent="0.35">
      <c r="A218" s="53">
        <f>A217+1</f>
        <v>16</v>
      </c>
      <c r="B218" s="48"/>
      <c r="C218" s="48"/>
      <c r="D218" s="75" t="s">
        <v>345</v>
      </c>
      <c r="E218" s="76"/>
      <c r="F218" s="76"/>
      <c r="G218" s="76"/>
      <c r="H218" s="76"/>
      <c r="I218" s="76"/>
      <c r="J218" s="76"/>
      <c r="K218" s="76"/>
      <c r="L218" s="76"/>
      <c r="M218" s="76"/>
      <c r="N218" s="76"/>
      <c r="O218" s="76"/>
      <c r="P218" s="76"/>
      <c r="Q218" s="76"/>
      <c r="R218" s="76"/>
      <c r="S218" s="76"/>
      <c r="T218" s="76"/>
      <c r="U218" s="76"/>
      <c r="V218" s="76"/>
      <c r="W218" s="76"/>
      <c r="X218" s="76"/>
      <c r="Y218" s="76"/>
      <c r="Z218" s="76"/>
      <c r="AA218" s="77"/>
      <c r="AB218" s="49"/>
      <c r="AC218" s="3"/>
      <c r="AD218" s="3"/>
      <c r="AE218" s="3"/>
      <c r="AF218" s="3"/>
      <c r="AG218" s="3"/>
      <c r="AH218" s="3"/>
    </row>
    <row r="219" spans="1:34" x14ac:dyDescent="0.35">
      <c r="A219" s="53">
        <f>A218+1</f>
        <v>17</v>
      </c>
      <c r="B219" s="48"/>
      <c r="C219" s="48"/>
      <c r="D219" s="75" t="s">
        <v>347</v>
      </c>
      <c r="E219" s="76"/>
      <c r="F219" s="76"/>
      <c r="G219" s="76"/>
      <c r="H219" s="76"/>
      <c r="I219" s="76"/>
      <c r="J219" s="76"/>
      <c r="K219" s="76"/>
      <c r="L219" s="76"/>
      <c r="M219" s="76"/>
      <c r="N219" s="76"/>
      <c r="O219" s="76"/>
      <c r="P219" s="76"/>
      <c r="Q219" s="76"/>
      <c r="R219" s="76"/>
      <c r="S219" s="76"/>
      <c r="T219" s="76"/>
      <c r="U219" s="76"/>
      <c r="V219" s="76"/>
      <c r="W219" s="76"/>
      <c r="X219" s="76"/>
      <c r="Y219" s="76"/>
      <c r="Z219" s="76"/>
      <c r="AA219" s="77"/>
      <c r="AB219" s="49"/>
      <c r="AC219" s="3"/>
      <c r="AD219" s="3"/>
      <c r="AE219" s="3"/>
      <c r="AF219" s="3"/>
      <c r="AG219" s="3"/>
      <c r="AH219" s="3"/>
    </row>
    <row r="220" spans="1:34" x14ac:dyDescent="0.35">
      <c r="A220" s="53">
        <f>A219+1</f>
        <v>18</v>
      </c>
      <c r="B220" s="48"/>
      <c r="C220" s="48"/>
      <c r="D220" s="75" t="s">
        <v>349</v>
      </c>
      <c r="E220" s="76"/>
      <c r="F220" s="76"/>
      <c r="G220" s="76"/>
      <c r="H220" s="76"/>
      <c r="I220" s="76"/>
      <c r="J220" s="76"/>
      <c r="K220" s="76"/>
      <c r="L220" s="76"/>
      <c r="M220" s="76"/>
      <c r="N220" s="76"/>
      <c r="O220" s="76"/>
      <c r="P220" s="76"/>
      <c r="Q220" s="76"/>
      <c r="R220" s="76"/>
      <c r="S220" s="76"/>
      <c r="T220" s="76"/>
      <c r="U220" s="76"/>
      <c r="V220" s="76"/>
      <c r="W220" s="76"/>
      <c r="X220" s="76"/>
      <c r="Y220" s="76"/>
      <c r="Z220" s="76"/>
      <c r="AA220" s="77"/>
      <c r="AB220" s="49"/>
      <c r="AC220" s="3"/>
      <c r="AD220" s="3"/>
      <c r="AE220" s="3"/>
      <c r="AF220" s="3"/>
      <c r="AG220" s="3"/>
      <c r="AH220" s="3"/>
    </row>
    <row r="221" spans="1:34" x14ac:dyDescent="0.35">
      <c r="A221" s="54"/>
      <c r="AC221" s="3"/>
      <c r="AD221" s="3"/>
      <c r="AE221" s="3"/>
      <c r="AF221" s="3"/>
      <c r="AG221" s="3"/>
      <c r="AH221" s="3"/>
    </row>
    <row r="222" spans="1:34" x14ac:dyDescent="0.35">
      <c r="A222" s="55" t="s">
        <v>374</v>
      </c>
      <c r="AC222" s="3"/>
      <c r="AD222" s="3"/>
      <c r="AE222" s="3"/>
      <c r="AF222" s="3"/>
      <c r="AG222" s="3"/>
      <c r="AH222" s="3"/>
    </row>
    <row r="223" spans="1:34" x14ac:dyDescent="0.35">
      <c r="A223" s="54"/>
      <c r="AC223" s="3"/>
      <c r="AD223" s="3"/>
      <c r="AE223" s="3"/>
      <c r="AF223" s="3"/>
      <c r="AG223" s="3"/>
      <c r="AH223" s="3"/>
    </row>
    <row r="224" spans="1:34" x14ac:dyDescent="0.35">
      <c r="A224" s="54"/>
      <c r="AC224" s="3"/>
      <c r="AD224" s="3"/>
      <c r="AE224" s="3"/>
      <c r="AF224" s="3"/>
      <c r="AG224" s="3"/>
      <c r="AH224" s="3"/>
    </row>
    <row r="225" spans="1:34" x14ac:dyDescent="0.35">
      <c r="A225" s="54"/>
      <c r="AC225" s="3"/>
      <c r="AD225" s="3"/>
      <c r="AE225" s="3"/>
      <c r="AF225" s="3"/>
      <c r="AG225" s="3"/>
      <c r="AH225" s="3"/>
    </row>
  </sheetData>
  <sortState ref="A5:AB197">
    <sortCondition ref="D166:D196"/>
  </sortState>
  <mergeCells count="18">
    <mergeCell ref="E3:N3"/>
    <mergeCell ref="D200:AA200"/>
    <mergeCell ref="D201:AA201"/>
    <mergeCell ref="D204:AA204"/>
    <mergeCell ref="D220:AA220"/>
    <mergeCell ref="O3:AB3"/>
    <mergeCell ref="D210:AA210"/>
    <mergeCell ref="D219:AA219"/>
    <mergeCell ref="D215:AA215"/>
    <mergeCell ref="D216:AA216"/>
    <mergeCell ref="D218:AA218"/>
    <mergeCell ref="D211:AA211"/>
    <mergeCell ref="D212:AA212"/>
    <mergeCell ref="D213:AA213"/>
    <mergeCell ref="D205:AA205"/>
    <mergeCell ref="D208:AA208"/>
    <mergeCell ref="D209:AA209"/>
    <mergeCell ref="D203:AA203"/>
  </mergeCells>
  <pageMargins left="0.25" right="0.25" top="0.75" bottom="0.75" header="0.3" footer="0.3"/>
  <pageSetup paperSize="8"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157"/>
  <sheetViews>
    <sheetView workbookViewId="0">
      <selection activeCell="G1" sqref="G1:G1048576"/>
    </sheetView>
  </sheetViews>
  <sheetFormatPr defaultRowHeight="14.5" x14ac:dyDescent="0.35"/>
  <cols>
    <col min="2" max="2" width="44.1796875" bestFit="1" customWidth="1"/>
    <col min="3" max="3" width="8.81640625" hidden="1" customWidth="1"/>
    <col min="4" max="4" width="11.1796875" bestFit="1" customWidth="1"/>
    <col min="5" max="5" width="35.54296875" bestFit="1" customWidth="1"/>
    <col min="6" max="6" width="11.1796875" bestFit="1" customWidth="1"/>
  </cols>
  <sheetData>
    <row r="1" spans="2:8" x14ac:dyDescent="0.35">
      <c r="B1" t="s">
        <v>366</v>
      </c>
      <c r="C1" t="s">
        <v>368</v>
      </c>
      <c r="D1" t="s">
        <v>369</v>
      </c>
      <c r="E1" t="s">
        <v>367</v>
      </c>
      <c r="F1" t="s">
        <v>370</v>
      </c>
      <c r="G1" t="s">
        <v>371</v>
      </c>
      <c r="H1" t="s">
        <v>372</v>
      </c>
    </row>
    <row r="2" spans="2:8" x14ac:dyDescent="0.35">
      <c r="B2" s="39" t="s">
        <v>14</v>
      </c>
      <c r="C2" s="68">
        <f>VLOOKUP(B2,'Appendix 1a'!$D$6:$AA$196,24,0)</f>
        <v>7.0751226356269292E-3</v>
      </c>
      <c r="D2" s="68">
        <f>VLOOKUP(B2,'Appendix 1a'!$D$6:$AB$196,25,0)</f>
        <v>5.1532236850444502E-3</v>
      </c>
      <c r="E2" s="67" t="s">
        <v>14</v>
      </c>
      <c r="F2" s="69">
        <v>1.9323671497584499E-2</v>
      </c>
      <c r="G2" s="69">
        <v>1.9323671497584499E-2</v>
      </c>
      <c r="H2">
        <f>VLOOKUP(B2,'Appendix 1a'!$D$6:$S$196,16,0)</f>
        <v>1709.779991347692</v>
      </c>
    </row>
    <row r="3" spans="2:8" x14ac:dyDescent="0.35">
      <c r="B3" s="39" t="s">
        <v>39</v>
      </c>
      <c r="C3" s="68">
        <f>VLOOKUP(B3,'Appendix 1a'!$D$6:$AA$196,24,0)</f>
        <v>5.3339955228994818E-3</v>
      </c>
      <c r="D3" s="68">
        <f>VLOOKUP(B3,'Appendix 1a'!$D$6:$AB$196,25,0)</f>
        <v>5.3339955228994818E-3</v>
      </c>
      <c r="E3" s="67" t="s">
        <v>39</v>
      </c>
      <c r="F3" s="69">
        <v>1.9512195121951199E-2</v>
      </c>
      <c r="G3" s="69">
        <v>1.9512195121951199E-2</v>
      </c>
      <c r="H3">
        <f>VLOOKUP(B3,'Appendix 1a'!$D$6:$S$196,16,0)</f>
        <v>0</v>
      </c>
    </row>
    <row r="4" spans="2:8" x14ac:dyDescent="0.35">
      <c r="B4" s="39" t="s">
        <v>135</v>
      </c>
      <c r="C4" s="68">
        <f>VLOOKUP(B4,'Appendix 1a'!$D$6:$AA$196,24,0)</f>
        <v>7.0325221829927731E-3</v>
      </c>
      <c r="D4" s="68">
        <f>VLOOKUP(B4,'Appendix 1a'!$D$6:$AB$196,25,0)</f>
        <v>5.7123320458407623E-3</v>
      </c>
      <c r="E4" s="67" t="s">
        <v>135</v>
      </c>
      <c r="F4" s="69">
        <v>2.2222222222222199E-2</v>
      </c>
      <c r="G4" s="69">
        <v>2.2222222222222199E-2</v>
      </c>
      <c r="H4">
        <f>VLOOKUP(B4,'Appendix 1a'!$D$6:$S$196,16,0)</f>
        <v>2266.7033589927014</v>
      </c>
    </row>
    <row r="5" spans="2:8" x14ac:dyDescent="0.35">
      <c r="B5" s="39" t="s">
        <v>66</v>
      </c>
      <c r="C5" s="68">
        <f>VLOOKUP(B5,'Appendix 1a'!$D$6:$AA$196,24,0)</f>
        <v>7.3656328080380362E-3</v>
      </c>
      <c r="D5" s="68">
        <f>VLOOKUP(B5,'Appendix 1a'!$D$6:$AB$196,25,0)</f>
        <v>7.3656328080380362E-3</v>
      </c>
      <c r="E5" s="67" t="s">
        <v>66</v>
      </c>
      <c r="F5" s="69">
        <v>3.6328871892925399E-2</v>
      </c>
      <c r="G5" s="69">
        <v>4.3977055449330803E-2</v>
      </c>
      <c r="H5">
        <f>VLOOKUP(B5,'Appendix 1a'!$D$6:$S$196,16,0)</f>
        <v>0</v>
      </c>
    </row>
    <row r="6" spans="2:8" x14ac:dyDescent="0.35">
      <c r="B6" s="39" t="s">
        <v>18</v>
      </c>
      <c r="C6" s="68">
        <f>VLOOKUP(B6,'Appendix 1a'!$D$6:$AA$196,24,0)</f>
        <v>6.7253067718087145E-3</v>
      </c>
      <c r="D6" s="68">
        <f>VLOOKUP(B6,'Appendix 1a'!$D$6:$AB$196,25,0)</f>
        <v>6.7253067718087145E-3</v>
      </c>
      <c r="E6" s="67" t="s">
        <v>18</v>
      </c>
      <c r="F6" s="69">
        <v>3.6827195467422101E-2</v>
      </c>
      <c r="G6" s="69">
        <v>3.6827195467422101E-2</v>
      </c>
      <c r="H6">
        <f>VLOOKUP(B6,'Appendix 1a'!$D$6:$S$196,16,0)</f>
        <v>0</v>
      </c>
    </row>
    <row r="7" spans="2:8" x14ac:dyDescent="0.35">
      <c r="B7" s="39" t="s">
        <v>41</v>
      </c>
      <c r="C7" s="68">
        <f>VLOOKUP(B7,'Appendix 1a'!$D$6:$AA$196,24,0)</f>
        <v>6.8176390325058733E-3</v>
      </c>
      <c r="D7" s="68">
        <f>VLOOKUP(B7,'Appendix 1a'!$D$6:$AB$196,25,0)</f>
        <v>6.8176390325058733E-3</v>
      </c>
      <c r="E7" s="67" t="s">
        <v>41</v>
      </c>
      <c r="F7" s="69">
        <v>4.1564792176039103E-2</v>
      </c>
      <c r="G7" s="69">
        <v>4.8899755501222497E-2</v>
      </c>
      <c r="H7">
        <f>VLOOKUP(B7,'Appendix 1a'!$D$6:$S$196,16,0)</f>
        <v>0</v>
      </c>
    </row>
    <row r="8" spans="2:8" x14ac:dyDescent="0.35">
      <c r="B8" s="39" t="s">
        <v>226</v>
      </c>
      <c r="C8" s="68">
        <f>VLOOKUP(B8,'Appendix 1a'!$D$6:$AA$196,24,0)</f>
        <v>1.4107936309395441E-2</v>
      </c>
      <c r="D8" s="68">
        <f>VLOOKUP(B8,'Appendix 1a'!$D$6:$AB$196,25,0)</f>
        <v>4.0200321914529713E-3</v>
      </c>
      <c r="E8" s="67" t="s">
        <v>226</v>
      </c>
      <c r="F8" s="69">
        <v>4.1958041958042001E-2</v>
      </c>
      <c r="G8" s="69">
        <v>6.2937062937062901E-2</v>
      </c>
      <c r="H8">
        <f>VLOOKUP(B8,'Appendix 1a'!$D$6:$S$196,16,0)</f>
        <v>9993.4699136564741</v>
      </c>
    </row>
    <row r="9" spans="2:8" x14ac:dyDescent="0.35">
      <c r="B9" s="39" t="s">
        <v>107</v>
      </c>
      <c r="C9" s="68">
        <f>VLOOKUP(B9,'Appendix 1a'!$D$6:$AA$196,24,0)</f>
        <v>1.1170369408703307E-2</v>
      </c>
      <c r="D9" s="68">
        <f>VLOOKUP(B9,'Appendix 1a'!$D$6:$AB$196,25,0)</f>
        <v>3.8568702156365209E-3</v>
      </c>
      <c r="E9" s="67" t="s">
        <v>107</v>
      </c>
      <c r="F9" s="69">
        <v>5.6603773584905703E-2</v>
      </c>
      <c r="G9" s="69">
        <v>7.5471698113207503E-2</v>
      </c>
      <c r="H9">
        <f>VLOOKUP(B9,'Appendix 1a'!$D$6:$S$196,16,0)</f>
        <v>32273.011974055495</v>
      </c>
    </row>
    <row r="10" spans="2:8" x14ac:dyDescent="0.35">
      <c r="B10" s="39" t="s">
        <v>31</v>
      </c>
      <c r="C10" s="68">
        <f>VLOOKUP(B10,'Appendix 1a'!$D$6:$AA$196,24,0)</f>
        <v>1.1566826148676768E-2</v>
      </c>
      <c r="D10" s="68">
        <f>VLOOKUP(B10,'Appendix 1a'!$D$6:$AB$196,25,0)</f>
        <v>4.2755920728598795E-3</v>
      </c>
      <c r="E10" s="67" t="s">
        <v>31</v>
      </c>
      <c r="F10" s="69">
        <v>5.67010309278351E-2</v>
      </c>
      <c r="G10" s="69">
        <v>6.18556701030928E-2</v>
      </c>
      <c r="H10">
        <f>VLOOKUP(B10,'Appendix 1a'!$D$6:$S$196,16,0)</f>
        <v>5916.5123359921854</v>
      </c>
    </row>
    <row r="11" spans="2:8" x14ac:dyDescent="0.35">
      <c r="B11" s="39" t="s">
        <v>23</v>
      </c>
      <c r="C11" s="68">
        <f>VLOOKUP(B11,'Appendix 1a'!$D$6:$AA$196,24,0)</f>
        <v>6.5942825297233831E-3</v>
      </c>
      <c r="D11" s="68">
        <f>VLOOKUP(B11,'Appendix 1a'!$D$6:$AB$196,25,0)</f>
        <v>6.5942825297233831E-3</v>
      </c>
      <c r="E11" s="67" t="s">
        <v>23</v>
      </c>
      <c r="F11" s="69">
        <v>5.7553956834532398E-2</v>
      </c>
      <c r="G11" s="69">
        <v>6.2350119904076698E-2</v>
      </c>
      <c r="H11">
        <f>VLOOKUP(B11,'Appendix 1a'!$D$6:$S$196,16,0)</f>
        <v>0</v>
      </c>
    </row>
    <row r="12" spans="2:8" x14ac:dyDescent="0.35">
      <c r="B12" s="29" t="s">
        <v>61</v>
      </c>
      <c r="C12" s="68">
        <f>VLOOKUP(B12,'Appendix 1a'!$D$6:$AA$196,24,0)</f>
        <v>6.6624108356936329E-3</v>
      </c>
      <c r="D12" s="68">
        <f>VLOOKUP(B12,'Appendix 1a'!$D$6:$AB$196,25,0)</f>
        <v>7.3596739381549536E-3</v>
      </c>
      <c r="E12" s="67" t="s">
        <v>61</v>
      </c>
      <c r="F12" s="69">
        <v>6.8627450980392204E-2</v>
      </c>
      <c r="G12" s="69">
        <v>7.3529411764705899E-2</v>
      </c>
      <c r="H12">
        <f>VLOOKUP(B12,'Appendix 1a'!$D$6:$S$196,16,0)</f>
        <v>0</v>
      </c>
    </row>
    <row r="13" spans="2:8" x14ac:dyDescent="0.35">
      <c r="B13" s="39" t="s">
        <v>217</v>
      </c>
      <c r="C13" s="68">
        <f>VLOOKUP(B13,'Appendix 1a'!$D$6:$AA$196,24,0)</f>
        <v>1.554715827015718E-3</v>
      </c>
      <c r="D13" s="68">
        <f>VLOOKUP(B13,'Appendix 1a'!$D$6:$AB$196,25,0)</f>
        <v>3.8288307825700141E-3</v>
      </c>
      <c r="E13" s="67" t="s">
        <v>217</v>
      </c>
      <c r="F13" s="69">
        <v>6.8627450980392204E-2</v>
      </c>
      <c r="G13" s="69">
        <v>9.8039215686274495E-2</v>
      </c>
      <c r="H13">
        <f>VLOOKUP(B13,'Appendix 1a'!$D$6:$S$196,16,0)</f>
        <v>39413.600797874387</v>
      </c>
    </row>
    <row r="14" spans="2:8" x14ac:dyDescent="0.35">
      <c r="B14" s="39" t="s">
        <v>20</v>
      </c>
      <c r="C14" s="68">
        <f>VLOOKUP(B14,'Appendix 1a'!$D$6:$AA$196,24,0)</f>
        <v>1.2636018844420782E-2</v>
      </c>
      <c r="D14" s="68">
        <f>VLOOKUP(B14,'Appendix 1a'!$D$6:$AB$196,25,0)</f>
        <v>4.5768960573813189E-3</v>
      </c>
      <c r="E14" s="67" t="s">
        <v>20</v>
      </c>
      <c r="F14" s="69">
        <v>7.2463768115942004E-2</v>
      </c>
      <c r="G14" s="69">
        <v>8.1159420289855094E-2</v>
      </c>
      <c r="H14">
        <f>VLOOKUP(B14,'Appendix 1a'!$D$6:$S$196,16,0)</f>
        <v>11197.898343739333</v>
      </c>
    </row>
    <row r="15" spans="2:8" x14ac:dyDescent="0.35">
      <c r="B15" s="39" t="s">
        <v>102</v>
      </c>
      <c r="C15" s="68">
        <f>VLOOKUP(B15,'Appendix 1a'!$D$6:$AA$196,24,0)</f>
        <v>9.5699502953177085E-3</v>
      </c>
      <c r="D15" s="68">
        <f>VLOOKUP(B15,'Appendix 1a'!$D$6:$AB$196,25,0)</f>
        <v>6.1078405426580051E-3</v>
      </c>
      <c r="E15" s="67" t="s">
        <v>102</v>
      </c>
      <c r="F15" s="69">
        <v>7.8014184397163094E-2</v>
      </c>
      <c r="G15" s="69">
        <v>9.45626477541371E-2</v>
      </c>
      <c r="H15">
        <f>VLOOKUP(B15,'Appendix 1a'!$D$6:$S$196,16,0)</f>
        <v>6396.680535602849</v>
      </c>
    </row>
    <row r="16" spans="2:8" x14ac:dyDescent="0.35">
      <c r="B16" s="39" t="s">
        <v>146</v>
      </c>
      <c r="C16" s="68">
        <f>VLOOKUP(B16,'Appendix 1a'!$D$6:$AA$196,24,0)</f>
        <v>9.3965881465629675E-3</v>
      </c>
      <c r="D16" s="68">
        <f>VLOOKUP(B16,'Appendix 1a'!$D$6:$AB$196,25,0)</f>
        <v>5.9971919321653022E-3</v>
      </c>
      <c r="E16" s="67" t="s">
        <v>146</v>
      </c>
      <c r="F16" s="69">
        <v>8.0097087378640797E-2</v>
      </c>
      <c r="G16" s="69">
        <v>9.4660194174757295E-2</v>
      </c>
      <c r="H16">
        <f>VLOOKUP(B16,'Appendix 1a'!$D$6:$S$196,16,0)</f>
        <v>5939.1436053302605</v>
      </c>
    </row>
    <row r="17" spans="2:8" x14ac:dyDescent="0.35">
      <c r="B17" s="29" t="s">
        <v>194</v>
      </c>
      <c r="C17" s="68">
        <f>VLOOKUP(B17,'Appendix 1a'!$D$6:$AA$196,24,0)</f>
        <v>1.9021776716682259E-2</v>
      </c>
      <c r="D17" s="70">
        <f>VLOOKUP(B17,'Appendix 1a'!$D$6:$AB$196,25,0)</f>
        <v>1.5278775936645284E-2</v>
      </c>
      <c r="E17" s="67" t="s">
        <v>194</v>
      </c>
      <c r="F17" s="69">
        <v>8.0402010050251299E-2</v>
      </c>
      <c r="G17" s="69">
        <v>0.10050251256281401</v>
      </c>
      <c r="H17">
        <f>VLOOKUP(B17,'Appendix 1a'!$D$6:$S$196,16,0)</f>
        <v>0</v>
      </c>
    </row>
    <row r="18" spans="2:8" x14ac:dyDescent="0.35">
      <c r="B18" s="39" t="s">
        <v>86</v>
      </c>
      <c r="C18" s="68">
        <f>VLOOKUP(B18,'Appendix 1a'!$D$6:$AA$196,24,0)</f>
        <v>7.6361481635862649E-3</v>
      </c>
      <c r="D18" s="68">
        <f>VLOOKUP(B18,'Appendix 1a'!$D$6:$AB$196,25,0)</f>
        <v>4.3118755739441905E-3</v>
      </c>
      <c r="E18" s="67" t="s">
        <v>86</v>
      </c>
      <c r="F18" s="69">
        <v>8.4905660377358499E-2</v>
      </c>
      <c r="G18" s="69">
        <v>9.9056603773584898E-2</v>
      </c>
      <c r="H18">
        <f>VLOOKUP(B18,'Appendix 1a'!$D$6:$S$196,16,0)</f>
        <v>3374.8910413255217</v>
      </c>
    </row>
    <row r="19" spans="2:8" x14ac:dyDescent="0.35">
      <c r="B19" s="29" t="s">
        <v>190</v>
      </c>
      <c r="C19" s="68">
        <f>VLOOKUP(B19,'Appendix 1a'!$D$6:$AA$196,24,0)</f>
        <v>8.6138523515046916E-3</v>
      </c>
      <c r="D19" s="68">
        <f>VLOOKUP(B19,'Appendix 1a'!$D$6:$AB$196,25,0)</f>
        <v>9.9354368315256458E-3</v>
      </c>
      <c r="E19" s="67" t="s">
        <v>190</v>
      </c>
      <c r="F19" s="69">
        <v>9.3596059113300503E-2</v>
      </c>
      <c r="G19" s="69">
        <v>9.8522167487684706E-2</v>
      </c>
      <c r="H19">
        <f>VLOOKUP(B19,'Appendix 1a'!$D$6:$S$196,16,0)</f>
        <v>0</v>
      </c>
    </row>
    <row r="20" spans="2:8" x14ac:dyDescent="0.35">
      <c r="B20" s="29" t="s">
        <v>152</v>
      </c>
      <c r="C20" s="68">
        <f>VLOOKUP(B20,'Appendix 1a'!$D$6:$AA$196,24,0)</f>
        <v>2.9423770987941911E-2</v>
      </c>
      <c r="D20" s="70">
        <f>VLOOKUP(B20,'Appendix 1a'!$D$6:$AB$196,25,0)</f>
        <v>2.4329544480962362E-2</v>
      </c>
      <c r="E20" s="67" t="s">
        <v>152</v>
      </c>
      <c r="F20" s="69">
        <v>9.8522167487684706E-2</v>
      </c>
      <c r="G20" s="69">
        <v>0.108374384236453</v>
      </c>
      <c r="H20">
        <f>VLOOKUP(B20,'Appendix 1a'!$D$6:$S$196,16,0)</f>
        <v>0</v>
      </c>
    </row>
    <row r="21" spans="2:8" x14ac:dyDescent="0.35">
      <c r="B21" s="39" t="s">
        <v>241</v>
      </c>
      <c r="C21" s="68">
        <f>VLOOKUP(B21,'Appendix 1a'!$D$6:$AA$196,24,0)</f>
        <v>1.5320709556140732E-2</v>
      </c>
      <c r="D21" s="68">
        <f>VLOOKUP(B21,'Appendix 1a'!$D$6:$AB$196,25,0)</f>
        <v>4.9567889434996015E-3</v>
      </c>
      <c r="E21" s="67" t="s">
        <v>241</v>
      </c>
      <c r="F21" s="69">
        <v>9.8684210526315805E-2</v>
      </c>
      <c r="G21" s="69">
        <v>0.11184210526315801</v>
      </c>
      <c r="H21">
        <f>VLOOKUP(B21,'Appendix 1a'!$D$6:$S$196,16,0)</f>
        <v>12810.666056361748</v>
      </c>
    </row>
    <row r="22" spans="2:8" x14ac:dyDescent="0.35">
      <c r="B22" s="29" t="s">
        <v>63</v>
      </c>
      <c r="C22" s="68">
        <f>VLOOKUP(B22,'Appendix 1a'!$D$6:$AA$196,24,0)</f>
        <v>1.4880328619781169E-2</v>
      </c>
      <c r="D22" s="68">
        <f>VLOOKUP(B22,'Appendix 1a'!$D$6:$AB$196,25,0)</f>
        <v>1.1537682486170375E-2</v>
      </c>
      <c r="E22" s="67" t="s">
        <v>63</v>
      </c>
      <c r="F22" s="69">
        <v>9.9526066350710901E-2</v>
      </c>
      <c r="G22" s="69">
        <v>0.109004739336493</v>
      </c>
      <c r="H22">
        <f>VLOOKUP(B22,'Appendix 1a'!$D$6:$S$196,16,0)</f>
        <v>0</v>
      </c>
    </row>
    <row r="23" spans="2:8" x14ac:dyDescent="0.35">
      <c r="B23" s="39" t="s">
        <v>75</v>
      </c>
      <c r="C23" s="68">
        <f>VLOOKUP(B23,'Appendix 1a'!$D$6:$AA$196,24,0)</f>
        <v>2.9595917385427661E-3</v>
      </c>
      <c r="D23" s="68">
        <f>VLOOKUP(B23,'Appendix 1a'!$D$6:$AB$196,25,0)</f>
        <v>4.3019655619858099E-3</v>
      </c>
      <c r="E23" s="67" t="s">
        <v>75</v>
      </c>
      <c r="F23" s="69">
        <v>0.101941747572816</v>
      </c>
      <c r="G23" s="69">
        <v>0.111650485436893</v>
      </c>
      <c r="H23">
        <f>VLOOKUP(B23,'Appendix 1a'!$D$6:$S$196,16,0)</f>
        <v>12410.266789514688</v>
      </c>
    </row>
    <row r="24" spans="2:8" x14ac:dyDescent="0.35">
      <c r="B24" s="39" t="s">
        <v>169</v>
      </c>
      <c r="C24" s="68">
        <f>VLOOKUP(B24,'Appendix 1a'!$D$6:$AA$196,24,0)</f>
        <v>5.6371376960224762E-3</v>
      </c>
      <c r="D24" s="68">
        <f>VLOOKUP(B24,'Appendix 1a'!$D$6:$AB$196,25,0)</f>
        <v>5.6371376960224762E-3</v>
      </c>
      <c r="E24" s="67" t="s">
        <v>169</v>
      </c>
      <c r="F24" s="69">
        <v>0.103614457831325</v>
      </c>
      <c r="G24" s="69">
        <v>0.11084337349397599</v>
      </c>
      <c r="H24">
        <f>VLOOKUP(B24,'Appendix 1a'!$D$6:$S$196,16,0)</f>
        <v>0</v>
      </c>
    </row>
    <row r="25" spans="2:8" x14ac:dyDescent="0.35">
      <c r="B25" s="29" t="s">
        <v>140</v>
      </c>
      <c r="C25" s="68">
        <f>VLOOKUP(B25,'Appendix 1a'!$D$6:$AA$196,24,0)</f>
        <v>1.0910262072488575E-2</v>
      </c>
      <c r="D25" s="68">
        <f>VLOOKUP(B25,'Appendix 1a'!$D$6:$AB$196,25,0)</f>
        <v>1.0228534634720621E-2</v>
      </c>
      <c r="E25" s="67" t="s">
        <v>140</v>
      </c>
      <c r="F25" s="69">
        <v>0.106280193236715</v>
      </c>
      <c r="G25" s="69">
        <v>0.120772946859903</v>
      </c>
      <c r="H25">
        <f>VLOOKUP(B25,'Appendix 1a'!$D$6:$S$196,16,0)</f>
        <v>0</v>
      </c>
    </row>
    <row r="26" spans="2:8" x14ac:dyDescent="0.35">
      <c r="B26" s="39" t="s">
        <v>225</v>
      </c>
      <c r="C26" s="68">
        <f>VLOOKUP(B26,'Appendix 1a'!$D$6:$AA$196,24,0)</f>
        <v>5.5374947301463084E-3</v>
      </c>
      <c r="D26" s="68">
        <f>VLOOKUP(B26,'Appendix 1a'!$D$6:$AB$196,25,0)</f>
        <v>5.5374947301460864E-3</v>
      </c>
      <c r="E26" s="67" t="s">
        <v>225</v>
      </c>
      <c r="F26" s="69">
        <v>0.109785202863962</v>
      </c>
      <c r="G26" s="69">
        <v>0.116945107398568</v>
      </c>
      <c r="H26">
        <f>VLOOKUP(B26,'Appendix 1a'!$D$6:$S$196,16,0)</f>
        <v>0</v>
      </c>
    </row>
    <row r="27" spans="2:8" x14ac:dyDescent="0.35">
      <c r="B27" s="39" t="s">
        <v>54</v>
      </c>
      <c r="C27" s="68">
        <f>VLOOKUP(B27,'Appendix 1a'!$D$6:$AA$196,24,0)</f>
        <v>5.266096067833903E-3</v>
      </c>
      <c r="D27" s="68">
        <f>VLOOKUP(B27,'Appendix 1a'!$D$6:$AB$196,25,0)</f>
        <v>5.266096067833903E-3</v>
      </c>
      <c r="E27" s="67" t="s">
        <v>54</v>
      </c>
      <c r="F27" s="69">
        <v>0.113207547169811</v>
      </c>
      <c r="G27" s="69">
        <v>0.13207547169811301</v>
      </c>
      <c r="H27">
        <f>VLOOKUP(B27,'Appendix 1a'!$D$6:$S$196,16,0)</f>
        <v>0</v>
      </c>
    </row>
    <row r="28" spans="2:8" x14ac:dyDescent="0.35">
      <c r="B28" s="39" t="s">
        <v>298</v>
      </c>
      <c r="C28" s="68">
        <f>VLOOKUP(B28,'Appendix 1a'!$D$6:$AA$196,24,0)</f>
        <v>4.8305465823414995E-3</v>
      </c>
      <c r="D28" s="68">
        <f>VLOOKUP(B28,'Appendix 1a'!$D$6:$AB$196,25,0)</f>
        <v>4.7252345626667136E-3</v>
      </c>
      <c r="E28" s="67" t="s">
        <v>298</v>
      </c>
      <c r="F28" s="69">
        <v>0.113207547169811</v>
      </c>
      <c r="G28" s="69">
        <v>0.12578616352201299</v>
      </c>
      <c r="H28">
        <f>VLOOKUP(B28,'Appendix 1a'!$D$6:$S$196,16,0)</f>
        <v>146.36451791482978</v>
      </c>
    </row>
    <row r="29" spans="2:8" x14ac:dyDescent="0.35">
      <c r="B29" s="39" t="s">
        <v>33</v>
      </c>
      <c r="C29" s="68">
        <f>VLOOKUP(B29,'Appendix 1a'!$D$6:$AA$196,24,0)</f>
        <v>9.1908096150132845E-3</v>
      </c>
      <c r="D29" s="68">
        <f>VLOOKUP(B29,'Appendix 1a'!$D$6:$AB$196,25,0)</f>
        <v>5.3342697106864012E-3</v>
      </c>
      <c r="E29" s="67" t="s">
        <v>33</v>
      </c>
      <c r="F29" s="69">
        <v>0.11435523114355201</v>
      </c>
      <c r="G29" s="69">
        <v>0.13138686131386901</v>
      </c>
      <c r="H29">
        <f>VLOOKUP(B29,'Appendix 1a'!$D$6:$S$196,16,0)</f>
        <v>6978.841048623668</v>
      </c>
    </row>
    <row r="30" spans="2:8" x14ac:dyDescent="0.35">
      <c r="B30" s="39" t="s">
        <v>167</v>
      </c>
      <c r="C30" s="68">
        <f>VLOOKUP(B30,'Appendix 1a'!$D$6:$AA$196,24,0)</f>
        <v>5.1804121465774955E-3</v>
      </c>
      <c r="D30" s="68">
        <f>VLOOKUP(B30,'Appendix 1a'!$D$6:$AB$196,25,0)</f>
        <v>5.1804121465772734E-3</v>
      </c>
      <c r="E30" s="67" t="s">
        <v>167</v>
      </c>
      <c r="F30" s="69">
        <v>0.116504854368932</v>
      </c>
      <c r="G30" s="69">
        <v>0.13349514563106801</v>
      </c>
      <c r="H30">
        <f>VLOOKUP(B30,'Appendix 1a'!$D$6:$S$196,16,0)</f>
        <v>0</v>
      </c>
    </row>
    <row r="31" spans="2:8" x14ac:dyDescent="0.35">
      <c r="B31" s="39" t="s">
        <v>116</v>
      </c>
      <c r="C31" s="68">
        <f>VLOOKUP(B31,'Appendix 1a'!$D$6:$AA$196,24,0)</f>
        <v>9.0103043719014231E-4</v>
      </c>
      <c r="D31" s="68">
        <f>VLOOKUP(B31,'Appendix 1a'!$D$6:$AB$196,25,0)</f>
        <v>4.294217310190529E-3</v>
      </c>
      <c r="E31" s="67" t="s">
        <v>116</v>
      </c>
      <c r="F31" s="69">
        <v>0.118226600985222</v>
      </c>
      <c r="G31" s="69">
        <v>0.12807881773398999</v>
      </c>
      <c r="H31">
        <f>VLOOKUP(B31,'Appendix 1a'!$D$6:$S$196,16,0)</f>
        <v>6733.7214726236416</v>
      </c>
    </row>
    <row r="32" spans="2:8" x14ac:dyDescent="0.35">
      <c r="B32" s="39" t="s">
        <v>87</v>
      </c>
      <c r="C32" s="68">
        <f>VLOOKUP(B32,'Appendix 1a'!$D$6:$AA$196,24,0)</f>
        <v>5.1921360402562566E-3</v>
      </c>
      <c r="D32" s="68">
        <f>VLOOKUP(B32,'Appendix 1a'!$D$6:$AB$196,25,0)</f>
        <v>4.4997537999922343E-3</v>
      </c>
      <c r="E32" s="67" t="s">
        <v>87</v>
      </c>
      <c r="F32" s="69">
        <v>0.12714776632302399</v>
      </c>
      <c r="G32" s="69">
        <v>0.134020618556701</v>
      </c>
      <c r="H32">
        <f>VLOOKUP(B32,'Appendix 1a'!$D$6:$S$196,16,0)</f>
        <v>4333.5542724276893</v>
      </c>
    </row>
    <row r="33" spans="2:8" x14ac:dyDescent="0.35">
      <c r="B33" s="29" t="s">
        <v>212</v>
      </c>
      <c r="C33" s="68">
        <f>VLOOKUP(B33,'Appendix 1a'!$D$6:$AA$196,24,0)</f>
        <v>7.6979858395791467E-3</v>
      </c>
      <c r="D33" s="68">
        <f>VLOOKUP(B33,'Appendix 1a'!$D$6:$AB$196,25,0)</f>
        <v>7.6979858395815892E-3</v>
      </c>
      <c r="E33" s="67" t="s">
        <v>212</v>
      </c>
      <c r="F33" s="69">
        <v>0.13043478260869601</v>
      </c>
      <c r="G33" s="69">
        <v>0.135265700483092</v>
      </c>
      <c r="H33">
        <f>VLOOKUP(B33,'Appendix 1a'!$D$6:$S$196,16,0)</f>
        <v>0</v>
      </c>
    </row>
    <row r="34" spans="2:8" x14ac:dyDescent="0.35">
      <c r="B34" s="39" t="s">
        <v>172</v>
      </c>
      <c r="C34" s="68">
        <f>VLOOKUP(B34,'Appendix 1a'!$D$6:$AA$196,24,0)</f>
        <v>6.6805425198059876E-3</v>
      </c>
      <c r="D34" s="68">
        <f>VLOOKUP(B34,'Appendix 1a'!$D$6:$AB$196,25,0)</f>
        <v>4.8707525200806234E-3</v>
      </c>
      <c r="E34" s="67" t="s">
        <v>172</v>
      </c>
      <c r="F34" s="69">
        <v>0.13930348258706499</v>
      </c>
      <c r="G34" s="69">
        <v>0.14676616915422899</v>
      </c>
      <c r="H34">
        <f>VLOOKUP(B34,'Appendix 1a'!$D$6:$S$196,16,0)</f>
        <v>3101.9918204999994</v>
      </c>
    </row>
    <row r="35" spans="2:8" x14ac:dyDescent="0.35">
      <c r="B35" s="39" t="s">
        <v>52</v>
      </c>
      <c r="C35" s="68">
        <f>VLOOKUP(B35,'Appendix 1a'!$D$6:$AA$196,24,0)</f>
        <v>4.8181368341875253E-3</v>
      </c>
      <c r="D35" s="68">
        <f>VLOOKUP(B35,'Appendix 1a'!$D$6:$AB$196,25,0)</f>
        <v>4.7913057678203863E-3</v>
      </c>
      <c r="E35" s="67" t="s">
        <v>52</v>
      </c>
      <c r="F35" s="69">
        <v>0.13975903614457799</v>
      </c>
      <c r="G35" s="69">
        <v>0.15421686746988</v>
      </c>
      <c r="H35">
        <f>VLOOKUP(B35,'Appendix 1a'!$D$6:$S$196,16,0)</f>
        <v>48.697685300838202</v>
      </c>
    </row>
    <row r="36" spans="2:8" x14ac:dyDescent="0.35">
      <c r="B36" s="39" t="s">
        <v>60</v>
      </c>
      <c r="C36" s="68">
        <f>VLOOKUP(B36,'Appendix 1a'!$D$6:$AA$196,24,0)</f>
        <v>4.6614415801056186E-3</v>
      </c>
      <c r="D36" s="68">
        <f>VLOOKUP(B36,'Appendix 1a'!$D$6:$AB$196,25,0)</f>
        <v>4.6614415801056186E-3</v>
      </c>
      <c r="E36" s="67" t="s">
        <v>60</v>
      </c>
      <c r="F36" s="69">
        <v>0.14285714285714299</v>
      </c>
      <c r="G36" s="69">
        <v>0.15012106537530301</v>
      </c>
      <c r="H36">
        <f>VLOOKUP(B36,'Appendix 1a'!$D$6:$S$196,16,0)</f>
        <v>78876.857704309747</v>
      </c>
    </row>
    <row r="37" spans="2:8" x14ac:dyDescent="0.35">
      <c r="B37" s="29" t="s">
        <v>219</v>
      </c>
      <c r="C37" s="68">
        <f>VLOOKUP(B37,'Appendix 1a'!$D$6:$AA$196,24,0)</f>
        <v>2.8212308442572054E-2</v>
      </c>
      <c r="D37" s="70">
        <f>VLOOKUP(B37,'Appendix 1a'!$D$6:$AB$196,25,0)</f>
        <v>2.5005157319439864E-2</v>
      </c>
      <c r="E37" s="67" t="s">
        <v>219</v>
      </c>
      <c r="F37" s="69">
        <v>0.14685314685314699</v>
      </c>
      <c r="G37" s="69">
        <v>0.14685314685314699</v>
      </c>
      <c r="H37">
        <f>VLOOKUP(B37,'Appendix 1a'!$D$6:$S$196,16,0)</f>
        <v>0</v>
      </c>
    </row>
    <row r="38" spans="2:8" x14ac:dyDescent="0.35">
      <c r="B38" s="39" t="s">
        <v>176</v>
      </c>
      <c r="C38" s="68">
        <f>VLOOKUP(B38,'Appendix 1a'!$D$6:$AA$196,24,0)</f>
        <v>6.1253223873334317E-3</v>
      </c>
      <c r="D38" s="68">
        <f>VLOOKUP(B38,'Appendix 1a'!$D$6:$AB$196,25,0)</f>
        <v>5.3306848658072337E-3</v>
      </c>
      <c r="E38" s="67" t="s">
        <v>176</v>
      </c>
      <c r="F38" s="69">
        <v>0.14869281045751601</v>
      </c>
      <c r="G38" s="69">
        <v>0.16013071895424799</v>
      </c>
      <c r="H38">
        <f>VLOOKUP(B38,'Appendix 1a'!$D$6:$S$196,16,0)</f>
        <v>2071.6815962498076</v>
      </c>
    </row>
    <row r="39" spans="2:8" x14ac:dyDescent="0.35">
      <c r="B39" s="29" t="s">
        <v>151</v>
      </c>
      <c r="C39" s="68">
        <f>VLOOKUP(B39,'Appendix 1a'!$D$6:$AA$196,24,0)</f>
        <v>2.390153196268896E-2</v>
      </c>
      <c r="D39" s="70">
        <f>VLOOKUP(B39,'Appendix 1a'!$D$6:$AB$196,25,0)</f>
        <v>2.3328737332911187E-2</v>
      </c>
      <c r="E39" s="67" t="s">
        <v>151</v>
      </c>
      <c r="F39" s="69">
        <v>0.15238095238095201</v>
      </c>
      <c r="G39" s="69">
        <v>0.180952380952381</v>
      </c>
      <c r="H39">
        <f>VLOOKUP(B39,'Appendix 1a'!$D$6:$S$196,16,0)</f>
        <v>0</v>
      </c>
    </row>
    <row r="40" spans="2:8" x14ac:dyDescent="0.35">
      <c r="B40" s="39" t="s">
        <v>126</v>
      </c>
      <c r="C40" s="68">
        <f>VLOOKUP(B40,'Appendix 1a'!$D$6:$AA$196,24,0)</f>
        <v>4.7116404638640752E-3</v>
      </c>
      <c r="D40" s="68">
        <f>VLOOKUP(B40,'Appendix 1a'!$D$6:$AB$196,25,0)</f>
        <v>4.7116404638642972E-3</v>
      </c>
      <c r="E40" s="67" t="s">
        <v>126</v>
      </c>
      <c r="F40" s="69">
        <v>0.152619589977221</v>
      </c>
      <c r="G40" s="69">
        <v>0.16400911161731199</v>
      </c>
      <c r="H40">
        <f>VLOOKUP(B40,'Appendix 1a'!$D$6:$S$196,16,0)</f>
        <v>0</v>
      </c>
    </row>
    <row r="41" spans="2:8" x14ac:dyDescent="0.35">
      <c r="B41" s="29" t="s">
        <v>180</v>
      </c>
      <c r="C41" s="68">
        <f>VLOOKUP(B41,'Appendix 1a'!$D$6:$AA$196,24,0)</f>
        <v>1.7282711358930891E-2</v>
      </c>
      <c r="D41" s="68">
        <f>VLOOKUP(B41,'Appendix 1a'!$D$6:$AB$196,25,0)</f>
        <v>1.7919766314741237E-2</v>
      </c>
      <c r="E41" s="67" t="s">
        <v>180</v>
      </c>
      <c r="F41" s="69">
        <v>0.15686274509803899</v>
      </c>
      <c r="G41" s="69">
        <v>0.17647058823529399</v>
      </c>
      <c r="H41">
        <f>VLOOKUP(B41,'Appendix 1a'!$D$6:$S$196,16,0)</f>
        <v>0</v>
      </c>
    </row>
    <row r="42" spans="2:8" x14ac:dyDescent="0.35">
      <c r="B42" s="39" t="s">
        <v>221</v>
      </c>
      <c r="C42" s="68">
        <f>VLOOKUP(B42,'Appendix 1a'!$D$6:$AA$196,24,0)</f>
        <v>4.3435414399370931E-3</v>
      </c>
      <c r="D42" s="68">
        <f>VLOOKUP(B42,'Appendix 1a'!$D$6:$AB$196,25,0)</f>
        <v>4.3435414399370931E-3</v>
      </c>
      <c r="E42" s="67" t="s">
        <v>221</v>
      </c>
      <c r="F42" s="69">
        <v>0.16019417475728201</v>
      </c>
      <c r="G42" s="69">
        <v>0.17475728155339801</v>
      </c>
      <c r="H42">
        <f>VLOOKUP(B42,'Appendix 1a'!$D$6:$S$196,16,0)</f>
        <v>36857.849188966677</v>
      </c>
    </row>
    <row r="43" spans="2:8" x14ac:dyDescent="0.35">
      <c r="B43" s="39" t="s">
        <v>148</v>
      </c>
      <c r="C43" s="68">
        <f>VLOOKUP(B43,'Appendix 1a'!$D$6:$AA$196,24,0)</f>
        <v>3.3061144825168975E-2</v>
      </c>
      <c r="D43" s="68">
        <f>VLOOKUP(B43,'Appendix 1a'!$D$6:$AB$196,25,0)</f>
        <v>3.4490972222507299E-3</v>
      </c>
      <c r="E43" s="67" t="s">
        <v>148</v>
      </c>
      <c r="F43" s="69">
        <v>0.160714285714286</v>
      </c>
      <c r="G43" s="69">
        <v>0.214285714285714</v>
      </c>
      <c r="H43">
        <f>VLOOKUP(B43,'Appendix 1a'!$D$6:$S$196,16,0)</f>
        <v>51938.446491986979</v>
      </c>
    </row>
    <row r="44" spans="2:8" x14ac:dyDescent="0.35">
      <c r="B44" s="29" t="s">
        <v>178</v>
      </c>
      <c r="C44" s="68">
        <f>VLOOKUP(B44,'Appendix 1a'!$D$6:$AA$196,24,0)</f>
        <v>2.4768138127886363E-2</v>
      </c>
      <c r="D44" s="70">
        <f>VLOOKUP(B44,'Appendix 1a'!$D$6:$AB$196,25,0)</f>
        <v>2.5361216036298595E-2</v>
      </c>
      <c r="E44" s="67" t="s">
        <v>178</v>
      </c>
      <c r="F44" s="69">
        <v>0.164251207729469</v>
      </c>
      <c r="G44" s="69">
        <v>0.16908212560386501</v>
      </c>
      <c r="H44">
        <f>VLOOKUP(B44,'Appendix 1a'!$D$6:$S$196,16,0)</f>
        <v>0</v>
      </c>
    </row>
    <row r="45" spans="2:8" x14ac:dyDescent="0.35">
      <c r="B45" s="39" t="s">
        <v>29</v>
      </c>
      <c r="C45" s="68">
        <f>VLOOKUP(B45,'Appendix 1a'!$D$6:$AA$196,24,0)</f>
        <v>6.6106483951993145E-3</v>
      </c>
      <c r="D45" s="68">
        <f>VLOOKUP(B45,'Appendix 1a'!$D$6:$AB$196,25,0)</f>
        <v>4.2819999946452914E-3</v>
      </c>
      <c r="E45" s="67" t="s">
        <v>29</v>
      </c>
      <c r="F45" s="69">
        <v>0.164893617021277</v>
      </c>
      <c r="G45" s="69">
        <v>0.19148936170212799</v>
      </c>
      <c r="H45">
        <f>VLOOKUP(B45,'Appendix 1a'!$D$6:$S$196,16,0)</f>
        <v>21191.279376411811</v>
      </c>
    </row>
    <row r="46" spans="2:8" x14ac:dyDescent="0.35">
      <c r="B46" s="29" t="s">
        <v>306</v>
      </c>
      <c r="C46" s="68">
        <f>VLOOKUP(B46,'Appendix 1a'!$D$6:$AA$196,24,0)</f>
        <v>3.3397319319960816E-2</v>
      </c>
      <c r="D46" s="70">
        <f>VLOOKUP(B46,'Appendix 1a'!$D$6:$AB$196,25,0)</f>
        <v>2.5436034167987343E-2</v>
      </c>
      <c r="E46" s="67" t="s">
        <v>306</v>
      </c>
      <c r="F46" s="69">
        <v>0.170967741935484</v>
      </c>
      <c r="G46" s="69">
        <v>0.209677419354839</v>
      </c>
      <c r="H46">
        <f>VLOOKUP(B46,'Appendix 1a'!$D$6:$S$196,16,0)</f>
        <v>0</v>
      </c>
    </row>
    <row r="47" spans="2:8" x14ac:dyDescent="0.35">
      <c r="B47" s="39" t="s">
        <v>105</v>
      </c>
      <c r="C47" s="68">
        <f>VLOOKUP(B47,'Appendix 1a'!$D$6:$AA$196,24,0)</f>
        <v>6.971996624731247E-3</v>
      </c>
      <c r="D47" s="68">
        <f>VLOOKUP(B47,'Appendix 1a'!$D$6:$AB$196,25,0)</f>
        <v>4.7807170723566106E-3</v>
      </c>
      <c r="E47" s="67" t="s">
        <v>105</v>
      </c>
      <c r="F47" s="69">
        <v>0.17230273752012901</v>
      </c>
      <c r="G47" s="69">
        <v>0.19323671497584499</v>
      </c>
      <c r="H47">
        <f>VLOOKUP(B47,'Appendix 1a'!$D$6:$S$196,16,0)</f>
        <v>54226.309294923209</v>
      </c>
    </row>
    <row r="48" spans="2:8" x14ac:dyDescent="0.35">
      <c r="B48" s="39" t="s">
        <v>50</v>
      </c>
      <c r="C48" s="68">
        <f>VLOOKUP(B48,'Appendix 1a'!$D$6:$AA$196,24,0)</f>
        <v>5.5715102977476061E-3</v>
      </c>
      <c r="D48" s="68">
        <f>VLOOKUP(B48,'Appendix 1a'!$D$6:$AB$196,25,0)</f>
        <v>4.3931383829414195E-3</v>
      </c>
      <c r="E48" s="67" t="s">
        <v>50</v>
      </c>
      <c r="F48" s="69">
        <v>0.17307692307692299</v>
      </c>
      <c r="G48" s="69">
        <v>0.19230769230769201</v>
      </c>
      <c r="H48">
        <f>VLOOKUP(B48,'Appendix 1a'!$D$6:$S$196,16,0)</f>
        <v>48672.763144738157</v>
      </c>
    </row>
    <row r="49" spans="2:8" x14ac:dyDescent="0.35">
      <c r="B49" s="29" t="s">
        <v>191</v>
      </c>
      <c r="C49" s="68">
        <f>VLOOKUP(B49,'Appendix 1a'!$D$6:$AA$196,24,0)</f>
        <v>2.5017929587006105E-2</v>
      </c>
      <c r="D49" s="70">
        <f>VLOOKUP(B49,'Appendix 1a'!$D$6:$AB$196,25,0)</f>
        <v>2.5694922697452327E-2</v>
      </c>
      <c r="E49" s="67" t="s">
        <v>191</v>
      </c>
      <c r="F49" s="69">
        <v>0.17499999999999999</v>
      </c>
      <c r="G49" s="69">
        <v>0.20499999999999999</v>
      </c>
      <c r="H49">
        <f>VLOOKUP(B49,'Appendix 1a'!$D$6:$S$196,16,0)</f>
        <v>0</v>
      </c>
    </row>
    <row r="50" spans="2:8" x14ac:dyDescent="0.35">
      <c r="B50" s="39" t="s">
        <v>128</v>
      </c>
      <c r="C50" s="68">
        <f>VLOOKUP(B50,'Appendix 1a'!$D$6:$AA$196,24,0)</f>
        <v>4.4776802323662768E-3</v>
      </c>
      <c r="D50" s="68">
        <f>VLOOKUP(B50,'Appendix 1a'!$D$6:$AB$196,25,0)</f>
        <v>4.6475403194017328E-3</v>
      </c>
      <c r="E50" s="67" t="s">
        <v>128</v>
      </c>
      <c r="F50" s="69">
        <v>0.18115942028985499</v>
      </c>
      <c r="G50" s="69">
        <v>0.18599033816425101</v>
      </c>
      <c r="H50">
        <f>VLOOKUP(B50,'Appendix 1a'!$D$6:$S$196,16,0)</f>
        <v>564.34097994538024</v>
      </c>
    </row>
    <row r="51" spans="2:8" x14ac:dyDescent="0.35">
      <c r="B51" s="29" t="s">
        <v>188</v>
      </c>
      <c r="C51" s="68">
        <f>VLOOKUP(B51,'Appendix 1a'!$D$6:$AA$196,24,0)</f>
        <v>2.7552097007999432E-2</v>
      </c>
      <c r="D51" s="68">
        <f>VLOOKUP(B51,'Appendix 1a'!$D$6:$AB$196,25,0)</f>
        <v>2.5751051397931546E-2</v>
      </c>
      <c r="E51" s="67" t="s">
        <v>188</v>
      </c>
      <c r="F51" s="69">
        <v>0.18269230769230799</v>
      </c>
      <c r="G51" s="69">
        <v>0.19230769230769201</v>
      </c>
      <c r="H51">
        <f>VLOOKUP(B51,'Appendix 1a'!$D$6:$S$196,16,0)</f>
        <v>0</v>
      </c>
    </row>
    <row r="52" spans="2:8" x14ac:dyDescent="0.35">
      <c r="B52" s="29" t="s">
        <v>215</v>
      </c>
      <c r="C52" s="68">
        <f>VLOOKUP(B52,'Appendix 1a'!$D$6:$AA$196,24,0)</f>
        <v>2.6345717582535899E-2</v>
      </c>
      <c r="D52" s="68">
        <f>VLOOKUP(B52,'Appendix 1a'!$D$6:$AB$196,25,0)</f>
        <v>2.579791026774747E-2</v>
      </c>
      <c r="E52" s="67" t="s">
        <v>215</v>
      </c>
      <c r="F52" s="69">
        <v>0.19597989949748701</v>
      </c>
      <c r="G52" s="69">
        <v>0.21859296482412099</v>
      </c>
      <c r="H52">
        <f>VLOOKUP(B52,'Appendix 1a'!$D$6:$S$196,16,0)</f>
        <v>0</v>
      </c>
    </row>
    <row r="53" spans="2:8" x14ac:dyDescent="0.35">
      <c r="B53" s="29" t="s">
        <v>312</v>
      </c>
      <c r="C53" s="68">
        <f>VLOOKUP(B53,'Appendix 1a'!$D$6:$AA$196,24,0)</f>
        <v>2.5389014567352985E-2</v>
      </c>
      <c r="D53" s="68">
        <f>VLOOKUP(B53,'Appendix 1a'!$D$6:$AB$196,25,0)</f>
        <v>2.0499311516949836E-2</v>
      </c>
      <c r="E53" s="67" t="s">
        <v>312</v>
      </c>
      <c r="F53" s="69">
        <v>0.197014925373134</v>
      </c>
      <c r="G53" s="69">
        <v>0.214925373134328</v>
      </c>
      <c r="H53">
        <f>VLOOKUP(B53,'Appendix 1a'!$D$6:$S$196,16,0)</f>
        <v>0</v>
      </c>
    </row>
    <row r="54" spans="2:8" x14ac:dyDescent="0.35">
      <c r="B54" s="29" t="s">
        <v>93</v>
      </c>
      <c r="C54" s="68">
        <f>VLOOKUP(B54,'Appendix 1a'!$D$6:$AA$196,24,0)</f>
        <v>2.5749881276117659E-2</v>
      </c>
      <c r="D54" s="68">
        <f>VLOOKUP(B54,'Appendix 1a'!$D$6:$AB$196,25,0)</f>
        <v>2.5749881276110553E-2</v>
      </c>
      <c r="E54" s="67" t="s">
        <v>93</v>
      </c>
      <c r="F54" s="69">
        <v>0.197115384615385</v>
      </c>
      <c r="G54" s="69">
        <v>0.21634615384615399</v>
      </c>
      <c r="H54">
        <f>VLOOKUP(B54,'Appendix 1a'!$D$6:$S$196,16,0)</f>
        <v>0</v>
      </c>
    </row>
    <row r="55" spans="2:8" x14ac:dyDescent="0.35">
      <c r="B55" s="29" t="s">
        <v>100</v>
      </c>
      <c r="C55" s="68">
        <f>VLOOKUP(B55,'Appendix 1a'!$D$6:$AA$196,24,0)</f>
        <v>2.1936952272837873E-2</v>
      </c>
      <c r="D55" s="68">
        <f>VLOOKUP(B55,'Appendix 1a'!$D$6:$AB$196,25,0)</f>
        <v>1.6857062907834841E-2</v>
      </c>
      <c r="E55" s="67" t="s">
        <v>100</v>
      </c>
      <c r="F55" s="69">
        <v>0.2</v>
      </c>
      <c r="G55" s="69">
        <v>0.20333333333333301</v>
      </c>
      <c r="H55">
        <f>VLOOKUP(B55,'Appendix 1a'!$D$6:$S$196,16,0)</f>
        <v>0</v>
      </c>
    </row>
    <row r="56" spans="2:8" x14ac:dyDescent="0.35">
      <c r="B56" s="39" t="s">
        <v>25</v>
      </c>
      <c r="C56" s="68">
        <f>VLOOKUP(B56,'Appendix 1a'!$D$6:$AA$196,24,0)</f>
        <v>4.4121553163047889E-3</v>
      </c>
      <c r="D56" s="68">
        <f>VLOOKUP(B56,'Appendix 1a'!$D$6:$AB$196,25,0)</f>
        <v>4.4121553163047889E-3</v>
      </c>
      <c r="E56" s="67" t="s">
        <v>25</v>
      </c>
      <c r="F56" s="69">
        <v>0.215962441314554</v>
      </c>
      <c r="G56" s="69">
        <v>0.215962441314554</v>
      </c>
      <c r="H56">
        <f>VLOOKUP(B56,'Appendix 1a'!$D$6:$S$196,16,0)</f>
        <v>2513.1199989684392</v>
      </c>
    </row>
    <row r="57" spans="2:8" x14ac:dyDescent="0.35">
      <c r="B57" s="29" t="s">
        <v>233</v>
      </c>
      <c r="C57" s="68">
        <f>VLOOKUP(B57,'Appendix 1a'!$D$6:$AA$196,24,0)</f>
        <v>2.8046749263965332E-2</v>
      </c>
      <c r="D57" s="68">
        <f>VLOOKUP(B57,'Appendix 1a'!$D$6:$AB$196,25,0)</f>
        <v>2.5494452849898375E-2</v>
      </c>
      <c r="E57" s="67" t="s">
        <v>233</v>
      </c>
      <c r="F57" s="69">
        <v>0.21799307958477501</v>
      </c>
      <c r="G57" s="69">
        <v>0.22145328719723201</v>
      </c>
      <c r="H57">
        <f>VLOOKUP(B57,'Appendix 1a'!$D$6:$S$196,16,0)</f>
        <v>0</v>
      </c>
    </row>
    <row r="58" spans="2:8" x14ac:dyDescent="0.35">
      <c r="B58" s="29" t="s">
        <v>71</v>
      </c>
      <c r="C58" s="68">
        <f>VLOOKUP(B58,'Appendix 1a'!$D$6:$AA$196,24,0)</f>
        <v>2.7004585491016586E-2</v>
      </c>
      <c r="D58" s="68">
        <f>VLOOKUP(B58,'Appendix 1a'!$D$6:$AB$196,25,0)</f>
        <v>2.5944949913120796E-2</v>
      </c>
      <c r="E58" s="67" t="s">
        <v>71</v>
      </c>
      <c r="F58" s="69">
        <v>0.218225419664269</v>
      </c>
      <c r="G58" s="69">
        <v>0.23741007194244601</v>
      </c>
      <c r="H58">
        <f>VLOOKUP(B58,'Appendix 1a'!$D$6:$S$196,16,0)</f>
        <v>0</v>
      </c>
    </row>
    <row r="59" spans="2:8" x14ac:dyDescent="0.35">
      <c r="B59" s="39" t="s">
        <v>89</v>
      </c>
      <c r="C59" s="68">
        <f>VLOOKUP(B59,'Appendix 1a'!$D$6:$AA$196,24,0)</f>
        <v>4.8300124078015649E-3</v>
      </c>
      <c r="D59" s="68">
        <f>VLOOKUP(B59,'Appendix 1a'!$D$6:$AB$196,25,0)</f>
        <v>4.671145492044726E-3</v>
      </c>
      <c r="E59" s="67" t="s">
        <v>89</v>
      </c>
      <c r="F59" s="69">
        <v>0.21927710843373499</v>
      </c>
      <c r="G59" s="69">
        <v>0.22409638554216901</v>
      </c>
      <c r="H59">
        <f>VLOOKUP(B59,'Appendix 1a'!$D$6:$S$196,16,0)</f>
        <v>125081.24705265579</v>
      </c>
    </row>
    <row r="60" spans="2:8" x14ac:dyDescent="0.35">
      <c r="B60" s="29" t="s">
        <v>164</v>
      </c>
      <c r="C60" s="68">
        <f>VLOOKUP(B60,'Appendix 1a'!$D$6:$AA$196,24,0)</f>
        <v>6.9759709679793058E-3</v>
      </c>
      <c r="D60" s="68">
        <f>VLOOKUP(B60,'Appendix 1a'!$D$6:$AB$196,25,0)</f>
        <v>6.9759709679881876E-3</v>
      </c>
      <c r="E60" s="67" t="s">
        <v>164</v>
      </c>
      <c r="F60" s="69">
        <v>0.220588235294118</v>
      </c>
      <c r="G60" s="69">
        <v>0.240196078431373</v>
      </c>
      <c r="H60">
        <f>VLOOKUP(B60,'Appendix 1a'!$D$6:$S$196,16,0)</f>
        <v>0</v>
      </c>
    </row>
    <row r="61" spans="2:8" x14ac:dyDescent="0.35">
      <c r="B61" s="39" t="s">
        <v>59</v>
      </c>
      <c r="C61" s="68">
        <f>VLOOKUP(B61,'Appendix 1a'!$D$6:$AA$196,24,0)</f>
        <v>4.7012420798586696E-3</v>
      </c>
      <c r="D61" s="68">
        <f>VLOOKUP(B61,'Appendix 1a'!$D$6:$AB$196,25,0)</f>
        <v>4.7012420798586696E-3</v>
      </c>
      <c r="E61" s="67" t="s">
        <v>59</v>
      </c>
      <c r="F61" s="69">
        <v>0.221957040572792</v>
      </c>
      <c r="G61" s="69">
        <v>0.241050119331742</v>
      </c>
      <c r="H61">
        <f>VLOOKUP(B61,'Appendix 1a'!$D$6:$S$196,16,0)</f>
        <v>159880.5406729856</v>
      </c>
    </row>
    <row r="62" spans="2:8" x14ac:dyDescent="0.35">
      <c r="B62" s="39" t="s">
        <v>182</v>
      </c>
      <c r="C62" s="68">
        <f>VLOOKUP(B62,'Appendix 1a'!$D$6:$AA$196,24,0)</f>
        <v>8.7851483714356249E-3</v>
      </c>
      <c r="D62" s="68">
        <f>VLOOKUP(B62,'Appendix 1a'!$D$6:$AB$196,25,0)</f>
        <v>4.0438350152707248E-3</v>
      </c>
      <c r="E62" s="67" t="s">
        <v>182</v>
      </c>
      <c r="F62" s="69">
        <v>0.225806451612903</v>
      </c>
      <c r="G62" s="69">
        <v>0.233870967741935</v>
      </c>
      <c r="H62">
        <f>VLOOKUP(B62,'Appendix 1a'!$D$6:$S$196,16,0)</f>
        <v>23603.39557881275</v>
      </c>
    </row>
    <row r="63" spans="2:8" x14ac:dyDescent="0.35">
      <c r="B63" s="29" t="s">
        <v>297</v>
      </c>
      <c r="C63" s="68">
        <f>VLOOKUP(B63,'Appendix 1a'!$D$6:$AA$196,24,0)</f>
        <v>2.6307721124475547E-2</v>
      </c>
      <c r="D63" s="68">
        <f>VLOOKUP(B63,'Appendix 1a'!$D$6:$AB$196,25,0)</f>
        <v>2.5732491527167278E-2</v>
      </c>
      <c r="E63" s="67" t="s">
        <v>297</v>
      </c>
      <c r="F63" s="69">
        <v>0.22769953051643199</v>
      </c>
      <c r="G63" s="69">
        <v>0.237089201877934</v>
      </c>
      <c r="H63">
        <f>VLOOKUP(B63,'Appendix 1a'!$D$6:$S$196,16,0)</f>
        <v>0</v>
      </c>
    </row>
    <row r="64" spans="2:8" x14ac:dyDescent="0.35">
      <c r="B64" s="39" t="s">
        <v>245</v>
      </c>
      <c r="C64" s="68">
        <f>VLOOKUP(B64,'Appendix 1a'!$D$6:$AA$196,24,0)</f>
        <v>5.5478909468875681E-3</v>
      </c>
      <c r="D64" s="68">
        <f>VLOOKUP(B64,'Appendix 1a'!$D$6:$AB$196,25,0)</f>
        <v>4.3883334976122512E-3</v>
      </c>
      <c r="E64" s="67" t="s">
        <v>245</v>
      </c>
      <c r="F64" s="69">
        <v>0.230046948356808</v>
      </c>
      <c r="G64" s="69">
        <v>0.248826291079812</v>
      </c>
      <c r="H64">
        <f>VLOOKUP(B64,'Appendix 1a'!$D$6:$S$196,16,0)</f>
        <v>20620.473518540501</v>
      </c>
    </row>
    <row r="65" spans="2:8" x14ac:dyDescent="0.35">
      <c r="B65" s="39" t="s">
        <v>208</v>
      </c>
      <c r="C65" s="68">
        <f>VLOOKUP(B65,'Appendix 1a'!$D$6:$AA$196,24,0)</f>
        <v>8.3960889324261601E-3</v>
      </c>
      <c r="D65" s="68">
        <f>VLOOKUP(B65,'Appendix 1a'!$D$6:$AB$196,25,0)</f>
        <v>4.3410574836801885E-3</v>
      </c>
      <c r="E65" s="67" t="s">
        <v>208</v>
      </c>
      <c r="F65" s="69">
        <v>0.23383084577114399</v>
      </c>
      <c r="G65" s="69">
        <v>0.238805970149254</v>
      </c>
      <c r="H65">
        <f>VLOOKUP(B65,'Appendix 1a'!$D$6:$S$196,16,0)</f>
        <v>2798.97388267715</v>
      </c>
    </row>
    <row r="66" spans="2:8" x14ac:dyDescent="0.35">
      <c r="B66" s="29" t="s">
        <v>111</v>
      </c>
      <c r="C66" s="68">
        <f>VLOOKUP(B66,'Appendix 1a'!$D$6:$AA$196,24,0)</f>
        <v>2.0929522590559246E-2</v>
      </c>
      <c r="D66" s="68">
        <f>VLOOKUP(B66,'Appendix 1a'!$D$6:$AB$196,25,0)</f>
        <v>2.0720260056892537E-2</v>
      </c>
      <c r="E66" s="67" t="s">
        <v>111</v>
      </c>
      <c r="F66" s="69">
        <v>0.23434991974317801</v>
      </c>
      <c r="G66" s="69">
        <v>0.25040128410914902</v>
      </c>
      <c r="H66">
        <f>VLOOKUP(B66,'Appendix 1a'!$D$6:$S$196,16,0)</f>
        <v>0</v>
      </c>
    </row>
    <row r="67" spans="2:8" x14ac:dyDescent="0.35">
      <c r="B67" s="39" t="s">
        <v>242</v>
      </c>
      <c r="C67" s="68">
        <f>VLOOKUP(B67,'Appendix 1a'!$D$6:$AA$196,24,0)</f>
        <v>3.9075170120230762E-3</v>
      </c>
      <c r="D67" s="68">
        <f>VLOOKUP(B67,'Appendix 1a'!$D$6:$AB$196,25,0)</f>
        <v>3.9075170120230762E-3</v>
      </c>
      <c r="E67" s="67" t="s">
        <v>242</v>
      </c>
      <c r="F67" s="69">
        <v>0.236363636363636</v>
      </c>
      <c r="G67" s="69">
        <v>0.236363636363636</v>
      </c>
      <c r="H67">
        <f>VLOOKUP(B67,'Appendix 1a'!$D$6:$S$196,16,0)</f>
        <v>24769.041581409401</v>
      </c>
    </row>
    <row r="68" spans="2:8" x14ac:dyDescent="0.35">
      <c r="B68" s="29" t="s">
        <v>228</v>
      </c>
      <c r="C68" s="68">
        <f>VLOOKUP(B68,'Appendix 1a'!$D$6:$AA$196,24,0)</f>
        <v>2.772437502917513E-2</v>
      </c>
      <c r="D68" s="68">
        <f>VLOOKUP(B68,'Appendix 1a'!$D$6:$AB$196,25,0)</f>
        <v>2.5636166109375358E-2</v>
      </c>
      <c r="E68" s="67" t="s">
        <v>228</v>
      </c>
      <c r="F68" s="69">
        <v>0.23926380368098199</v>
      </c>
      <c r="G68" s="69">
        <v>0.24744376278118599</v>
      </c>
      <c r="H68">
        <f>VLOOKUP(B68,'Appendix 1a'!$D$6:$S$196,16,0)</f>
        <v>0</v>
      </c>
    </row>
    <row r="69" spans="2:8" x14ac:dyDescent="0.35">
      <c r="B69" s="29" t="s">
        <v>199</v>
      </c>
      <c r="C69" s="68">
        <f>VLOOKUP(B69,'Appendix 1a'!$D$6:$AA$196,24,0)</f>
        <v>2.7232849155783168E-2</v>
      </c>
      <c r="D69" s="68">
        <f>VLOOKUP(B69,'Appendix 1a'!$D$6:$AB$196,25,0)</f>
        <v>2.5978597928526748E-2</v>
      </c>
      <c r="E69" s="67" t="s">
        <v>199</v>
      </c>
      <c r="F69" s="69">
        <v>0.24257425742574301</v>
      </c>
      <c r="G69" s="69">
        <v>0.26732673267326701</v>
      </c>
      <c r="H69">
        <f>VLOOKUP(B69,'Appendix 1a'!$D$6:$S$196,16,0)</f>
        <v>0</v>
      </c>
    </row>
    <row r="70" spans="2:8" x14ac:dyDescent="0.35">
      <c r="B70" s="39" t="s">
        <v>197</v>
      </c>
      <c r="C70" s="68">
        <f>VLOOKUP(B70,'Appendix 1a'!$D$6:$AA$196,24,0)</f>
        <v>1.0097482580773143E-3</v>
      </c>
      <c r="D70" s="68">
        <f>VLOOKUP(B70,'Appendix 1a'!$D$6:$AB$196,25,0)</f>
        <v>4.5296175533502403E-3</v>
      </c>
      <c r="E70" s="67" t="s">
        <v>197</v>
      </c>
      <c r="F70" s="69">
        <v>0.243816254416961</v>
      </c>
      <c r="G70" s="69">
        <v>0.247349823321555</v>
      </c>
      <c r="H70">
        <f>VLOOKUP(B70,'Appendix 1a'!$D$6:$S$196,16,0)</f>
        <v>10432.214280139422</v>
      </c>
    </row>
    <row r="71" spans="2:8" x14ac:dyDescent="0.35">
      <c r="B71" s="29" t="s">
        <v>131</v>
      </c>
      <c r="C71" s="68">
        <f>VLOOKUP(B71,'Appendix 1a'!$D$6:$AA$196,24,0)</f>
        <v>2.7335586329171102E-2</v>
      </c>
      <c r="D71" s="68">
        <f>VLOOKUP(B71,'Appendix 1a'!$D$6:$AB$196,25,0)</f>
        <v>2.5922797562648592E-2</v>
      </c>
      <c r="E71" s="67" t="s">
        <v>131</v>
      </c>
      <c r="F71" s="69">
        <v>0.24406779661017</v>
      </c>
      <c r="G71" s="69">
        <v>0.26610169491525398</v>
      </c>
      <c r="H71">
        <f>VLOOKUP(B71,'Appendix 1a'!$D$6:$S$196,16,0)</f>
        <v>0</v>
      </c>
    </row>
    <row r="72" spans="2:8" x14ac:dyDescent="0.35">
      <c r="B72" s="29" t="s">
        <v>158</v>
      </c>
      <c r="C72" s="68">
        <f>VLOOKUP(B72,'Appendix 1a'!$D$6:$AA$196,24,0)</f>
        <v>1.9994267973282076E-2</v>
      </c>
      <c r="D72" s="68">
        <f>VLOOKUP(B72,'Appendix 1a'!$D$6:$AB$196,25,0)</f>
        <v>2.612451390743975E-2</v>
      </c>
      <c r="E72" s="67" t="s">
        <v>158</v>
      </c>
      <c r="F72" s="69">
        <v>0.24844720496894401</v>
      </c>
      <c r="G72" s="69">
        <v>0.27639751552795</v>
      </c>
      <c r="H72">
        <f>VLOOKUP(B72,'Appendix 1a'!$D$6:$S$196,16,0)</f>
        <v>0</v>
      </c>
    </row>
    <row r="73" spans="2:8" x14ac:dyDescent="0.35">
      <c r="B73" s="29" t="s">
        <v>162</v>
      </c>
      <c r="C73" s="68">
        <f>VLOOKUP(B73,'Appendix 1a'!$D$6:$AA$196,24,0)</f>
        <v>1.9654602004660404E-2</v>
      </c>
      <c r="D73" s="68">
        <f>VLOOKUP(B73,'Appendix 1a'!$D$6:$AB$196,25,0)</f>
        <v>1.9009276870351588E-2</v>
      </c>
      <c r="E73" s="67" t="s">
        <v>162</v>
      </c>
      <c r="F73" s="69">
        <v>0.250696378830084</v>
      </c>
      <c r="G73" s="69">
        <v>0.27019498607242298</v>
      </c>
      <c r="H73">
        <f>VLOOKUP(B73,'Appendix 1a'!$D$6:$S$196,16,0)</f>
        <v>0</v>
      </c>
    </row>
    <row r="74" spans="2:8" x14ac:dyDescent="0.35">
      <c r="B74" s="39" t="s">
        <v>192</v>
      </c>
      <c r="C74" s="68">
        <f>VLOOKUP(B74,'Appendix 1a'!$D$6:$AA$196,24,0)</f>
        <v>7.7160809532546004E-3</v>
      </c>
      <c r="D74" s="68">
        <f>VLOOKUP(B74,'Appendix 1a'!$D$6:$AB$196,25,0)</f>
        <v>6.7988611538358779E-3</v>
      </c>
      <c r="E74" s="67" t="s">
        <v>192</v>
      </c>
      <c r="F74" s="69">
        <v>0.25179856115107901</v>
      </c>
      <c r="G74" s="69">
        <v>0.26858513189448402</v>
      </c>
      <c r="H74">
        <f>VLOOKUP(B74,'Appendix 1a'!$D$6:$S$196,16,0)</f>
        <v>249.24302740581334</v>
      </c>
    </row>
    <row r="75" spans="2:8" x14ac:dyDescent="0.35">
      <c r="B75" s="29" t="s">
        <v>27</v>
      </c>
      <c r="C75" s="68">
        <f>VLOOKUP(B75,'Appendix 1a'!$D$6:$AA$196,24,0)</f>
        <v>2.8842428224540972E-2</v>
      </c>
      <c r="D75" s="68">
        <f>VLOOKUP(B75,'Appendix 1a'!$D$6:$AB$196,25,0)</f>
        <v>2.6489963790904625E-2</v>
      </c>
      <c r="E75" s="67" t="s">
        <v>27</v>
      </c>
      <c r="F75" s="69">
        <v>0.25190839694656503</v>
      </c>
      <c r="G75" s="69">
        <v>0.26717557251908403</v>
      </c>
      <c r="H75">
        <f>VLOOKUP(B75,'Appendix 1a'!$D$6:$S$196,16,0)</f>
        <v>0</v>
      </c>
    </row>
    <row r="76" spans="2:8" x14ac:dyDescent="0.35">
      <c r="B76" s="29" t="s">
        <v>171</v>
      </c>
      <c r="C76" s="68">
        <f>VLOOKUP(B76,'Appendix 1a'!$D$6:$AA$196,24,0)</f>
        <v>2.6668266469554114E-2</v>
      </c>
      <c r="D76" s="68">
        <f>VLOOKUP(B76,'Appendix 1a'!$D$6:$AB$196,25,0)</f>
        <v>2.5463372222904956E-2</v>
      </c>
      <c r="E76" s="67" t="s">
        <v>171</v>
      </c>
      <c r="F76" s="69">
        <v>0.25328947368421101</v>
      </c>
      <c r="G76" s="69">
        <v>0.269736842105263</v>
      </c>
      <c r="H76">
        <f>VLOOKUP(B76,'Appendix 1a'!$D$6:$S$196,16,0)</f>
        <v>0</v>
      </c>
    </row>
    <row r="77" spans="2:8" x14ac:dyDescent="0.35">
      <c r="B77" s="39" t="s">
        <v>115</v>
      </c>
      <c r="C77" s="68">
        <f>VLOOKUP(B77,'Appendix 1a'!$D$6:$AA$196,24,0)</f>
        <v>1.2678559755709085E-2</v>
      </c>
      <c r="D77" s="68">
        <f>VLOOKUP(B77,'Appendix 1a'!$D$6:$AB$196,25,0)</f>
        <v>3.9776421124406713E-3</v>
      </c>
      <c r="E77" s="67" t="s">
        <v>115</v>
      </c>
      <c r="F77" s="69">
        <v>0.25510204081632698</v>
      </c>
      <c r="G77" s="69">
        <v>0.30612244897959201</v>
      </c>
      <c r="H77">
        <f>VLOOKUP(B77,'Appendix 1a'!$D$6:$S$196,16,0)</f>
        <v>48928.734566186438</v>
      </c>
    </row>
    <row r="78" spans="2:8" x14ac:dyDescent="0.35">
      <c r="B78" s="29" t="s">
        <v>94</v>
      </c>
      <c r="C78" s="68">
        <f>VLOOKUP(B78,'Appendix 1a'!$D$6:$AA$196,24,0)</f>
        <v>2.5878732170795837E-2</v>
      </c>
      <c r="D78" s="68">
        <f>VLOOKUP(B78,'Appendix 1a'!$D$6:$AB$196,25,0)</f>
        <v>2.5574339881817343E-2</v>
      </c>
      <c r="E78" s="67" t="s">
        <v>94</v>
      </c>
      <c r="F78" s="69">
        <v>0.25531914893617003</v>
      </c>
      <c r="G78" s="69">
        <v>0.26241134751772999</v>
      </c>
      <c r="H78">
        <f>VLOOKUP(B78,'Appendix 1a'!$D$6:$S$196,16,0)</f>
        <v>0</v>
      </c>
    </row>
    <row r="79" spans="2:8" x14ac:dyDescent="0.35">
      <c r="B79" s="29" t="s">
        <v>203</v>
      </c>
      <c r="C79" s="68">
        <f>VLOOKUP(B79,'Appendix 1a'!$D$6:$AA$196,24,0)</f>
        <v>1.9844515763435933E-2</v>
      </c>
      <c r="D79" s="68">
        <f>VLOOKUP(B79,'Appendix 1a'!$D$6:$AB$196,25,0)</f>
        <v>1.8650545067194102E-2</v>
      </c>
      <c r="E79" s="67" t="s">
        <v>203</v>
      </c>
      <c r="F79" s="69">
        <v>0.26108374384236499</v>
      </c>
      <c r="G79" s="69">
        <v>0.28078817733990102</v>
      </c>
      <c r="H79">
        <f>VLOOKUP(B79,'Appendix 1a'!$D$6:$S$196,16,0)</f>
        <v>0</v>
      </c>
    </row>
    <row r="80" spans="2:8" x14ac:dyDescent="0.35">
      <c r="B80" s="39" t="s">
        <v>309</v>
      </c>
      <c r="C80" s="68">
        <f>VLOOKUP(B80,'Appendix 1a'!$D$6:$AA$196,24,0)</f>
        <v>7.8511597223664964E-3</v>
      </c>
      <c r="D80" s="68">
        <f>VLOOKUP(B80,'Appendix 1a'!$D$6:$AB$196,25,0)</f>
        <v>4.3312094053753469E-3</v>
      </c>
      <c r="E80" s="67" t="s">
        <v>309</v>
      </c>
      <c r="F80" s="69">
        <v>0.261538461538462</v>
      </c>
      <c r="G80" s="69">
        <v>0.28205128205128199</v>
      </c>
      <c r="H80">
        <f>VLOOKUP(B80,'Appendix 1a'!$D$6:$S$196,16,0)</f>
        <v>4931.6164148630342</v>
      </c>
    </row>
    <row r="81" spans="2:8" x14ac:dyDescent="0.35">
      <c r="B81" s="29" t="s">
        <v>235</v>
      </c>
      <c r="C81" s="68">
        <f>VLOOKUP(B81,'Appendix 1a'!$D$6:$AA$196,24,0)</f>
        <v>2.4871217781593735E-2</v>
      </c>
      <c r="D81" s="68">
        <f>VLOOKUP(B81,'Appendix 1a'!$D$6:$AB$196,25,0)</f>
        <v>2.5352832820277227E-2</v>
      </c>
      <c r="E81" s="67" t="s">
        <v>235</v>
      </c>
      <c r="F81" s="69">
        <v>0.26252983293556098</v>
      </c>
      <c r="G81" s="69">
        <v>0.27446300715990501</v>
      </c>
      <c r="H81">
        <f>VLOOKUP(B81,'Appendix 1a'!$D$6:$S$196,16,0)</f>
        <v>0</v>
      </c>
    </row>
    <row r="82" spans="2:8" x14ac:dyDescent="0.35">
      <c r="B82" s="29" t="s">
        <v>114</v>
      </c>
      <c r="C82" s="68">
        <f>VLOOKUP(B82,'Appendix 1a'!$D$6:$AA$196,24,0)</f>
        <v>1.7667704021085529E-2</v>
      </c>
      <c r="D82" s="68">
        <f>VLOOKUP(B82,'Appendix 1a'!$D$6:$AB$196,25,0)</f>
        <v>1.6354973543034168E-2</v>
      </c>
      <c r="E82" s="67" t="s">
        <v>114</v>
      </c>
      <c r="F82" s="69">
        <v>0.26391096979332301</v>
      </c>
      <c r="G82" s="69">
        <v>0.281399046104928</v>
      </c>
      <c r="H82">
        <f>VLOOKUP(B82,'Appendix 1a'!$D$6:$S$196,16,0)</f>
        <v>0</v>
      </c>
    </row>
    <row r="83" spans="2:8" x14ac:dyDescent="0.35">
      <c r="B83" s="39" t="s">
        <v>37</v>
      </c>
      <c r="C83" s="68">
        <f>VLOOKUP(B83,'Appendix 1a'!$D$6:$AA$196,24,0)</f>
        <v>8.0969624526336936E-3</v>
      </c>
      <c r="D83" s="68">
        <f>VLOOKUP(B83,'Appendix 1a'!$D$6:$AB$196,25,0)</f>
        <v>4.669771094282904E-3</v>
      </c>
      <c r="E83" s="67" t="s">
        <v>37</v>
      </c>
      <c r="F83" s="69">
        <v>0.26598465473145799</v>
      </c>
      <c r="G83" s="69">
        <v>0.28132992327365702</v>
      </c>
      <c r="H83">
        <f>VLOOKUP(B83,'Appendix 1a'!$D$6:$S$196,16,0)</f>
        <v>8817.6202077972703</v>
      </c>
    </row>
    <row r="84" spans="2:8" x14ac:dyDescent="0.35">
      <c r="B84" s="29" t="s">
        <v>98</v>
      </c>
      <c r="C84" s="68">
        <f>VLOOKUP(B84,'Appendix 1a'!$D$6:$AA$196,24,0)</f>
        <v>2.7034691140381595E-2</v>
      </c>
      <c r="D84" s="68">
        <f>VLOOKUP(B84,'Appendix 1a'!$D$6:$AB$196,25,0)</f>
        <v>2.6090178356753535E-2</v>
      </c>
      <c r="E84" s="67" t="s">
        <v>98</v>
      </c>
      <c r="F84" s="69">
        <v>0.26618705035971202</v>
      </c>
      <c r="G84" s="69">
        <v>0.29976019184652303</v>
      </c>
      <c r="H84">
        <f>VLOOKUP(B84,'Appendix 1a'!$D$6:$S$196,16,0)</f>
        <v>0</v>
      </c>
    </row>
    <row r="85" spans="2:8" x14ac:dyDescent="0.35">
      <c r="B85" s="29" t="s">
        <v>109</v>
      </c>
      <c r="C85" s="68">
        <f>VLOOKUP(B85,'Appendix 1a'!$D$6:$AA$196,24,0)</f>
        <v>2.9190467981369039E-2</v>
      </c>
      <c r="D85" s="68">
        <f>VLOOKUP(B85,'Appendix 1a'!$D$6:$AB$196,25,0)</f>
        <v>2.5779473803219988E-2</v>
      </c>
      <c r="E85" s="67" t="s">
        <v>109</v>
      </c>
      <c r="F85" s="69">
        <v>0.26764705882352902</v>
      </c>
      <c r="G85" s="69">
        <v>0.28235294117647097</v>
      </c>
      <c r="H85">
        <f>VLOOKUP(B85,'Appendix 1a'!$D$6:$S$196,16,0)</f>
        <v>0</v>
      </c>
    </row>
    <row r="86" spans="2:8" x14ac:dyDescent="0.35">
      <c r="B86" s="29" t="s">
        <v>133</v>
      </c>
      <c r="C86" s="68">
        <f>VLOOKUP(B86,'Appendix 1a'!$D$6:$AA$196,24,0)</f>
        <v>2.767911962124403E-2</v>
      </c>
      <c r="D86" s="68">
        <f>VLOOKUP(B86,'Appendix 1a'!$D$6:$AB$196,25,0)</f>
        <v>2.609914235237043E-2</v>
      </c>
      <c r="E86" s="67" t="s">
        <v>133</v>
      </c>
      <c r="F86" s="69">
        <v>0.270531400966184</v>
      </c>
      <c r="G86" s="69">
        <v>0.27777777777777801</v>
      </c>
      <c r="H86">
        <f>VLOOKUP(B86,'Appendix 1a'!$D$6:$S$196,16,0)</f>
        <v>0</v>
      </c>
    </row>
    <row r="87" spans="2:8" x14ac:dyDescent="0.35">
      <c r="B87" s="29" t="s">
        <v>120</v>
      </c>
      <c r="C87" s="68">
        <f>VLOOKUP(B87,'Appendix 1a'!$D$6:$AA$196,24,0)</f>
        <v>2.788215070545319E-2</v>
      </c>
      <c r="D87" s="68">
        <f>VLOOKUP(B87,'Appendix 1a'!$D$6:$AB$196,25,0)</f>
        <v>2.6344205141923815E-2</v>
      </c>
      <c r="E87" s="67" t="s">
        <v>120</v>
      </c>
      <c r="F87" s="69">
        <v>0.27338129496402902</v>
      </c>
      <c r="G87" s="69">
        <v>0.30215827338129497</v>
      </c>
      <c r="H87">
        <f>VLOOKUP(B87,'Appendix 1a'!$D$6:$S$196,16,0)</f>
        <v>0</v>
      </c>
    </row>
    <row r="88" spans="2:8" x14ac:dyDescent="0.35">
      <c r="B88" s="39" t="s">
        <v>299</v>
      </c>
      <c r="C88" s="68">
        <f>VLOOKUP(B88,'Appendix 1a'!$D$6:$AA$196,24,0)</f>
        <v>7.3073959824454526E-3</v>
      </c>
      <c r="D88" s="68">
        <f>VLOOKUP(B88,'Appendix 1a'!$D$6:$AB$196,25,0)</f>
        <v>4.3059052550074028E-3</v>
      </c>
      <c r="E88" s="67" t="s">
        <v>299</v>
      </c>
      <c r="F88" s="69">
        <v>0.27513227513227501</v>
      </c>
      <c r="G88" s="69">
        <v>0.28042328042328002</v>
      </c>
      <c r="H88">
        <f>VLOOKUP(B88,'Appendix 1a'!$D$6:$S$196,16,0)</f>
        <v>4486.3855687583564</v>
      </c>
    </row>
    <row r="89" spans="2:8" x14ac:dyDescent="0.35">
      <c r="B89" s="29" t="s">
        <v>232</v>
      </c>
      <c r="C89" s="68">
        <f>VLOOKUP(B89,'Appendix 1a'!$D$6:$AA$196,24,0)</f>
        <v>4.4542935059354472E-2</v>
      </c>
      <c r="D89" s="68">
        <f>VLOOKUP(B89,'Appendix 1a'!$D$6:$AB$196,25,0)</f>
        <v>2.5191754733069782E-2</v>
      </c>
      <c r="E89" s="67" t="s">
        <v>232</v>
      </c>
      <c r="F89" s="69">
        <v>0.27522935779816499</v>
      </c>
      <c r="G89" s="69">
        <v>0.31192660550458701</v>
      </c>
      <c r="H89">
        <f>VLOOKUP(B89,'Appendix 1a'!$D$6:$S$196,16,0)</f>
        <v>0</v>
      </c>
    </row>
    <row r="90" spans="2:8" x14ac:dyDescent="0.35">
      <c r="B90" s="29" t="s">
        <v>300</v>
      </c>
      <c r="C90" s="68">
        <f>VLOOKUP(B90,'Appendix 1a'!$D$6:$AA$196,24,0)</f>
        <v>2.3831634729260642E-2</v>
      </c>
      <c r="D90" s="68">
        <f>VLOOKUP(B90,'Appendix 1a'!$D$6:$AB$196,25,0)</f>
        <v>2.2414580946493956E-2</v>
      </c>
      <c r="E90" s="67" t="s">
        <v>300</v>
      </c>
      <c r="F90" s="69">
        <v>0.27835051546391798</v>
      </c>
      <c r="G90" s="69">
        <v>0.31185567010309301</v>
      </c>
      <c r="H90">
        <f>VLOOKUP(B90,'Appendix 1a'!$D$6:$S$196,16,0)</f>
        <v>0</v>
      </c>
    </row>
    <row r="91" spans="2:8" x14ac:dyDescent="0.35">
      <c r="B91" s="29" t="s">
        <v>77</v>
      </c>
      <c r="C91" s="68">
        <f>VLOOKUP(B91,'Appendix 1a'!$D$6:$AA$196,24,0)</f>
        <v>2.7527725018091198E-2</v>
      </c>
      <c r="D91" s="68">
        <f>VLOOKUP(B91,'Appendix 1a'!$D$6:$AB$196,25,0)</f>
        <v>2.5241044576925109E-2</v>
      </c>
      <c r="E91" s="67" t="s">
        <v>77</v>
      </c>
      <c r="F91" s="69">
        <v>0.278947368421053</v>
      </c>
      <c r="G91" s="69">
        <v>0.278947368421053</v>
      </c>
      <c r="H91">
        <f>VLOOKUP(B91,'Appendix 1a'!$D$6:$S$196,16,0)</f>
        <v>0</v>
      </c>
    </row>
    <row r="92" spans="2:8" x14ac:dyDescent="0.35">
      <c r="B92" s="29" t="s">
        <v>73</v>
      </c>
      <c r="C92" s="68">
        <f>VLOOKUP(B92,'Appendix 1a'!$D$6:$AA$196,24,0)</f>
        <v>2.4705466863959469E-2</v>
      </c>
      <c r="D92" s="68">
        <f>VLOOKUP(B92,'Appendix 1a'!$D$6:$AB$196,25,0)</f>
        <v>2.2905534297499752E-2</v>
      </c>
      <c r="E92" s="67" t="s">
        <v>73</v>
      </c>
      <c r="F92" s="69">
        <v>0.28320802005012502</v>
      </c>
      <c r="G92" s="69">
        <v>0.29573934837092702</v>
      </c>
      <c r="H92">
        <f>VLOOKUP(B92,'Appendix 1a'!$D$6:$S$196,16,0)</f>
        <v>0</v>
      </c>
    </row>
    <row r="93" spans="2:8" x14ac:dyDescent="0.35">
      <c r="B93" s="29" t="s">
        <v>124</v>
      </c>
      <c r="C93" s="68">
        <f>VLOOKUP(B93,'Appendix 1a'!$D$6:$AA$196,24,0)</f>
        <v>3.0103714502612178E-2</v>
      </c>
      <c r="D93" s="68">
        <f>VLOOKUP(B93,'Appendix 1a'!$D$6:$AB$196,25,0)</f>
        <v>2.5968556063375114E-2</v>
      </c>
      <c r="E93" s="67" t="s">
        <v>124</v>
      </c>
      <c r="F93" s="69">
        <v>0.28533333333333299</v>
      </c>
      <c r="G93" s="69">
        <v>0.30133333333333301</v>
      </c>
      <c r="H93">
        <f>VLOOKUP(B93,'Appendix 1a'!$D$6:$S$196,16,0)</f>
        <v>0</v>
      </c>
    </row>
    <row r="94" spans="2:8" x14ac:dyDescent="0.35">
      <c r="B94" s="29" t="s">
        <v>150</v>
      </c>
      <c r="C94" s="68">
        <f>VLOOKUP(B94,'Appendix 1a'!$D$6:$AA$196,24,0)</f>
        <v>2.7219328318081715E-2</v>
      </c>
      <c r="D94" s="68">
        <f>VLOOKUP(B94,'Appendix 1a'!$D$6:$AB$196,25,0)</f>
        <v>2.6561430407939124E-2</v>
      </c>
      <c r="E94" s="67" t="s">
        <v>150</v>
      </c>
      <c r="F94" s="69">
        <v>0.29166666666666702</v>
      </c>
      <c r="G94" s="69">
        <v>0.3125</v>
      </c>
      <c r="H94">
        <f>VLOOKUP(B94,'Appendix 1a'!$D$6:$S$196,16,0)</f>
        <v>0</v>
      </c>
    </row>
    <row r="95" spans="2:8" x14ac:dyDescent="0.35">
      <c r="B95" s="29" t="s">
        <v>143</v>
      </c>
      <c r="C95" s="68">
        <f>VLOOKUP(B95,'Appendix 1a'!$D$6:$AA$196,24,0)</f>
        <v>2.8257308343422993E-2</v>
      </c>
      <c r="D95" s="68">
        <f>VLOOKUP(B95,'Appendix 1a'!$D$6:$AB$196,25,0)</f>
        <v>2.6356688860478261E-2</v>
      </c>
      <c r="E95" s="67" t="s">
        <v>143</v>
      </c>
      <c r="F95" s="69">
        <v>0.29496402877697803</v>
      </c>
      <c r="G95" s="69">
        <v>0.31175059952038398</v>
      </c>
      <c r="H95">
        <f>VLOOKUP(B95,'Appendix 1a'!$D$6:$S$196,16,0)</f>
        <v>0</v>
      </c>
    </row>
    <row r="96" spans="2:8" x14ac:dyDescent="0.35">
      <c r="B96" s="29" t="s">
        <v>42</v>
      </c>
      <c r="C96" s="68">
        <f>VLOOKUP(B96,'Appendix 1a'!$D$6:$AA$196,24,0)</f>
        <v>2.6873415428025016E-2</v>
      </c>
      <c r="D96" s="68">
        <f>VLOOKUP(B96,'Appendix 1a'!$D$6:$AB$196,25,0)</f>
        <v>2.6080047169013243E-2</v>
      </c>
      <c r="E96" s="67" t="s">
        <v>42</v>
      </c>
      <c r="F96" s="69">
        <v>0.29526916802610098</v>
      </c>
      <c r="G96" s="69">
        <v>0.30668841761827098</v>
      </c>
      <c r="H96">
        <f>VLOOKUP(B96,'Appendix 1a'!$D$6:$S$196,16,0)</f>
        <v>0</v>
      </c>
    </row>
    <row r="97" spans="2:8" x14ac:dyDescent="0.35">
      <c r="B97" s="29" t="s">
        <v>85</v>
      </c>
      <c r="C97" s="68">
        <f>VLOOKUP(B97,'Appendix 1a'!$D$6:$AA$196,24,0)</f>
        <v>2.6029071051506314E-2</v>
      </c>
      <c r="D97" s="68">
        <f>VLOOKUP(B97,'Appendix 1a'!$D$6:$AB$196,25,0)</f>
        <v>2.5674110291280527E-2</v>
      </c>
      <c r="E97" s="67" t="s">
        <v>85</v>
      </c>
      <c r="F97" s="69">
        <v>0.29695431472081202</v>
      </c>
      <c r="G97" s="69">
        <v>0.30456852791878197</v>
      </c>
      <c r="H97">
        <f>VLOOKUP(B97,'Appendix 1a'!$D$6:$S$196,16,0)</f>
        <v>0</v>
      </c>
    </row>
    <row r="98" spans="2:8" x14ac:dyDescent="0.35">
      <c r="B98" s="29" t="s">
        <v>209</v>
      </c>
      <c r="C98" s="68">
        <f>VLOOKUP(B98,'Appendix 1a'!$D$6:$AA$196,24,0)</f>
        <v>2.5708833215704496E-2</v>
      </c>
      <c r="D98" s="68">
        <f>VLOOKUP(B98,'Appendix 1a'!$D$6:$AB$196,25,0)</f>
        <v>2.5708833215719373E-2</v>
      </c>
      <c r="E98" s="67" t="s">
        <v>209</v>
      </c>
      <c r="F98" s="69">
        <v>0.29797979797979801</v>
      </c>
      <c r="G98" s="69">
        <v>0.30808080808080801</v>
      </c>
      <c r="H98">
        <f>VLOOKUP(B98,'Appendix 1a'!$D$6:$S$196,16,0)</f>
        <v>0</v>
      </c>
    </row>
    <row r="99" spans="2:8" x14ac:dyDescent="0.35">
      <c r="B99" s="39" t="s">
        <v>319</v>
      </c>
      <c r="C99" s="68">
        <f>VLOOKUP(B99,'Appendix 1a'!$D$6:$AA$196,24,0)</f>
        <v>1.649672239904354E-2</v>
      </c>
      <c r="D99" s="68">
        <f>VLOOKUP(B99,'Appendix 1a'!$D$6:$AB$196,25,0)</f>
        <v>4.5879847050513956E-3</v>
      </c>
      <c r="E99" s="67" t="s">
        <v>319</v>
      </c>
      <c r="F99" s="69">
        <v>0.298969072164948</v>
      </c>
      <c r="G99" s="69">
        <v>0.31271477663230202</v>
      </c>
      <c r="H99">
        <f>VLOOKUP(B99,'Appendix 1a'!$D$6:$S$196,16,0)</f>
        <v>57149.838153088233</v>
      </c>
    </row>
    <row r="100" spans="2:8" x14ac:dyDescent="0.35">
      <c r="B100" s="29" t="s">
        <v>201</v>
      </c>
      <c r="C100" s="68">
        <f>VLOOKUP(B100,'Appendix 1a'!$D$6:$AA$196,24,0)</f>
        <v>6.732526551282092E-3</v>
      </c>
      <c r="D100" s="68">
        <f>VLOOKUP(B100,'Appendix 1a'!$D$6:$AB$196,25,0)</f>
        <v>4.8192952801442424E-3</v>
      </c>
      <c r="E100" s="67" t="s">
        <v>201</v>
      </c>
      <c r="F100" s="69">
        <v>0.30051813471502598</v>
      </c>
      <c r="G100" s="69">
        <v>0.31088082901554398</v>
      </c>
      <c r="H100">
        <f>VLOOKUP(B100,'Appendix 1a'!$D$6:$S$196,16,0)</f>
        <v>0</v>
      </c>
    </row>
    <row r="101" spans="2:8" x14ac:dyDescent="0.35">
      <c r="B101" s="29" t="s">
        <v>138</v>
      </c>
      <c r="C101" s="68">
        <f>VLOOKUP(B101,'Appendix 1a'!$D$6:$AA$196,24,0)</f>
        <v>2.8476658258217213E-2</v>
      </c>
      <c r="D101" s="68">
        <f>VLOOKUP(B101,'Appendix 1a'!$D$6:$AB$196,25,0)</f>
        <v>2.6052884488858563E-2</v>
      </c>
      <c r="E101" s="67" t="s">
        <v>138</v>
      </c>
      <c r="F101" s="69">
        <v>0.30091185410334298</v>
      </c>
      <c r="G101" s="69">
        <v>0.31306990881459001</v>
      </c>
      <c r="H101">
        <f>VLOOKUP(B101,'Appendix 1a'!$D$6:$S$196,16,0)</f>
        <v>0</v>
      </c>
    </row>
    <row r="102" spans="2:8" x14ac:dyDescent="0.35">
      <c r="B102" s="29" t="s">
        <v>21</v>
      </c>
      <c r="C102" s="68">
        <f>VLOOKUP(B102,'Appendix 1a'!$D$6:$AA$196,24,0)</f>
        <v>3.3373418712239644E-2</v>
      </c>
      <c r="D102" s="68">
        <f>VLOOKUP(B102,'Appendix 1a'!$D$6:$AB$196,25,0)</f>
        <v>2.6615798592324547E-2</v>
      </c>
      <c r="E102" s="67" t="s">
        <v>21</v>
      </c>
      <c r="F102" s="69">
        <v>0.30158730158730201</v>
      </c>
      <c r="G102" s="69">
        <v>0.317460317460317</v>
      </c>
      <c r="H102">
        <f>VLOOKUP(B102,'Appendix 1a'!$D$6:$S$196,16,0)</f>
        <v>0</v>
      </c>
    </row>
    <row r="103" spans="2:8" x14ac:dyDescent="0.35">
      <c r="B103" s="29" t="s">
        <v>83</v>
      </c>
      <c r="C103" s="68">
        <f>VLOOKUP(B103,'Appendix 1a'!$D$6:$AA$196,24,0)</f>
        <v>2.4041899414158907E-2</v>
      </c>
      <c r="D103" s="68">
        <f>VLOOKUP(B103,'Appendix 1a'!$D$6:$AB$196,25,0)</f>
        <v>2.598197950190495E-2</v>
      </c>
      <c r="E103" s="67" t="s">
        <v>83</v>
      </c>
      <c r="F103" s="69">
        <v>0.30808080808080801</v>
      </c>
      <c r="G103" s="69">
        <v>0.33333333333333298</v>
      </c>
      <c r="H103">
        <f>VLOOKUP(B103,'Appendix 1a'!$D$6:$S$196,16,0)</f>
        <v>0</v>
      </c>
    </row>
    <row r="104" spans="2:8" x14ac:dyDescent="0.35">
      <c r="B104" s="29" t="s">
        <v>318</v>
      </c>
      <c r="C104" s="68">
        <f>VLOOKUP(B104,'Appendix 1a'!$D$6:$AA$196,24,0)</f>
        <v>3.6154900976146154E-2</v>
      </c>
      <c r="D104" s="68">
        <f>VLOOKUP(B104,'Appendix 1a'!$D$6:$AB$196,25,0)</f>
        <v>2.5975190749085497E-2</v>
      </c>
      <c r="E104" s="67" t="s">
        <v>318</v>
      </c>
      <c r="F104" s="69">
        <v>0.31271477663230202</v>
      </c>
      <c r="G104" s="69">
        <v>0.323024054982818</v>
      </c>
      <c r="H104">
        <f>VLOOKUP(B104,'Appendix 1a'!$D$6:$S$196,16,0)</f>
        <v>0</v>
      </c>
    </row>
    <row r="105" spans="2:8" x14ac:dyDescent="0.35">
      <c r="B105" s="29" t="s">
        <v>26</v>
      </c>
      <c r="C105" s="68">
        <f>VLOOKUP(B105,'Appendix 1a'!$D$6:$AA$196,24,0)</f>
        <v>2.662124877207428E-2</v>
      </c>
      <c r="D105" s="68">
        <f>VLOOKUP(B105,'Appendix 1a'!$D$6:$AB$196,25,0)</f>
        <v>2.6315756580307159E-2</v>
      </c>
      <c r="E105" s="67" t="s">
        <v>26</v>
      </c>
      <c r="F105" s="69">
        <v>0.31536926147704603</v>
      </c>
      <c r="G105" s="69">
        <v>0.33732534930139702</v>
      </c>
      <c r="H105">
        <f>VLOOKUP(B105,'Appendix 1a'!$D$6:$S$196,16,0)</f>
        <v>0</v>
      </c>
    </row>
    <row r="106" spans="2:8" x14ac:dyDescent="0.35">
      <c r="B106" s="29" t="s">
        <v>121</v>
      </c>
      <c r="C106" s="68">
        <f>VLOOKUP(B106,'Appendix 1a'!$D$6:$AA$196,24,0)</f>
        <v>2.7378140536088447E-2</v>
      </c>
      <c r="D106" s="68">
        <f>VLOOKUP(B106,'Appendix 1a'!$D$6:$AB$196,25,0)</f>
        <v>2.6257169062608554E-2</v>
      </c>
      <c r="E106" s="67" t="s">
        <v>121</v>
      </c>
      <c r="F106" s="69">
        <v>0.31695331695331702</v>
      </c>
      <c r="G106" s="69">
        <v>0.331695331695332</v>
      </c>
      <c r="H106">
        <f>VLOOKUP(B106,'Appendix 1a'!$D$6:$S$196,16,0)</f>
        <v>0</v>
      </c>
    </row>
    <row r="107" spans="2:8" x14ac:dyDescent="0.35">
      <c r="B107" s="29" t="s">
        <v>48</v>
      </c>
      <c r="C107" s="68">
        <f>VLOOKUP(B107,'Appendix 1a'!$D$6:$AA$196,24,0)</f>
        <v>2.5137215674980951E-2</v>
      </c>
      <c r="D107" s="68">
        <f>VLOOKUP(B107,'Appendix 1a'!$D$6:$AB$196,25,0)</f>
        <v>2.5536746058603121E-2</v>
      </c>
      <c r="E107" s="67" t="s">
        <v>48</v>
      </c>
      <c r="F107" s="69">
        <v>0.31891891891891899</v>
      </c>
      <c r="G107" s="69">
        <v>0.33243243243243198</v>
      </c>
      <c r="H107">
        <f>VLOOKUP(B107,'Appendix 1a'!$D$6:$S$196,16,0)</f>
        <v>0</v>
      </c>
    </row>
    <row r="108" spans="2:8" x14ac:dyDescent="0.35">
      <c r="B108" s="29" t="s">
        <v>302</v>
      </c>
      <c r="C108" s="68">
        <f>VLOOKUP(B108,'Appendix 1a'!$D$6:$AA$196,24,0)</f>
        <v>2.0547279629067106E-2</v>
      </c>
      <c r="D108" s="68">
        <f>VLOOKUP(B108,'Appendix 1a'!$D$6:$AB$196,25,0)</f>
        <v>1.7978486407570937E-2</v>
      </c>
      <c r="E108" s="67" t="s">
        <v>302</v>
      </c>
      <c r="F108" s="69">
        <v>0.31902985074626899</v>
      </c>
      <c r="G108" s="69">
        <v>0.34514925373134298</v>
      </c>
      <c r="H108">
        <f>VLOOKUP(B108,'Appendix 1a'!$D$6:$S$196,16,0)</f>
        <v>0</v>
      </c>
    </row>
    <row r="109" spans="2:8" x14ac:dyDescent="0.35">
      <c r="B109" s="29" t="s">
        <v>308</v>
      </c>
      <c r="C109" s="68">
        <f>VLOOKUP(B109,'Appendix 1a'!$D$6:$AA$196,24,0)</f>
        <v>3.3383640061523279E-2</v>
      </c>
      <c r="D109" s="68">
        <f>VLOOKUP(B109,'Appendix 1a'!$D$6:$AB$196,25,0)</f>
        <v>2.6161604427049401E-2</v>
      </c>
      <c r="E109" s="67" t="s">
        <v>308</v>
      </c>
      <c r="F109" s="69">
        <v>0.320481927710843</v>
      </c>
      <c r="G109" s="69">
        <v>0.34939759036144602</v>
      </c>
      <c r="H109">
        <f>VLOOKUP(B109,'Appendix 1a'!$D$6:$S$196,16,0)</f>
        <v>0</v>
      </c>
    </row>
    <row r="110" spans="2:8" x14ac:dyDescent="0.35">
      <c r="B110" s="29" t="s">
        <v>240</v>
      </c>
      <c r="C110" s="68">
        <f>VLOOKUP(B110,'Appendix 1a'!$D$6:$AA$196,24,0)</f>
        <v>2.6323739795303558E-2</v>
      </c>
      <c r="D110" s="68">
        <f>VLOOKUP(B110,'Appendix 1a'!$D$6:$AB$196,25,0)</f>
        <v>2.5752675248140955E-2</v>
      </c>
      <c r="E110" s="67" t="s">
        <v>240</v>
      </c>
      <c r="F110" s="69">
        <v>0.32380952380952399</v>
      </c>
      <c r="G110" s="69">
        <v>0.33650793650793698</v>
      </c>
      <c r="H110">
        <f>VLOOKUP(B110,'Appendix 1a'!$D$6:$S$196,16,0)</f>
        <v>0</v>
      </c>
    </row>
    <row r="111" spans="2:8" x14ac:dyDescent="0.35">
      <c r="B111" s="29" t="s">
        <v>56</v>
      </c>
      <c r="C111" s="68">
        <f>VLOOKUP(B111,'Appendix 1a'!$D$6:$AA$196,24,0)</f>
        <v>2.6285354930385418E-2</v>
      </c>
      <c r="D111" s="68">
        <f>VLOOKUP(B111,'Appendix 1a'!$D$6:$AB$196,25,0)</f>
        <v>2.5862004931752614E-2</v>
      </c>
      <c r="E111" s="67" t="s">
        <v>56</v>
      </c>
      <c r="F111" s="69">
        <v>0.32516339869281002</v>
      </c>
      <c r="G111" s="69">
        <v>0.34313725490196101</v>
      </c>
      <c r="H111">
        <f>VLOOKUP(B111,'Appendix 1a'!$D$6:$S$196,16,0)</f>
        <v>0</v>
      </c>
    </row>
    <row r="112" spans="2:8" x14ac:dyDescent="0.35">
      <c r="B112" s="29" t="s">
        <v>79</v>
      </c>
      <c r="C112" s="68">
        <f>VLOOKUP(B112,'Appendix 1a'!$D$6:$AA$196,24,0)</f>
        <v>2.6638178451853012E-2</v>
      </c>
      <c r="D112" s="68">
        <f>VLOOKUP(B112,'Appendix 1a'!$D$6:$AB$196,25,0)</f>
        <v>2.5728451981747558E-2</v>
      </c>
      <c r="E112" s="67" t="s">
        <v>79</v>
      </c>
      <c r="F112" s="69">
        <v>0.32530120481927699</v>
      </c>
      <c r="G112" s="69">
        <v>0.33734939759036098</v>
      </c>
      <c r="H112">
        <f>VLOOKUP(B112,'Appendix 1a'!$D$6:$S$196,16,0)</f>
        <v>0</v>
      </c>
    </row>
    <row r="113" spans="2:8" x14ac:dyDescent="0.35">
      <c r="B113" s="29" t="s">
        <v>227</v>
      </c>
      <c r="C113" s="68">
        <f>VLOOKUP(B113,'Appendix 1a'!$D$6:$AA$196,24,0)</f>
        <v>2.8636128029202013E-2</v>
      </c>
      <c r="D113" s="68">
        <f>VLOOKUP(B113,'Appendix 1a'!$D$6:$AB$196,25,0)</f>
        <v>2.6599961078399348E-2</v>
      </c>
      <c r="E113" s="67" t="s">
        <v>227</v>
      </c>
      <c r="F113" s="69">
        <v>0.328421052631579</v>
      </c>
      <c r="G113" s="69">
        <v>0.34947368421052599</v>
      </c>
      <c r="H113">
        <f>VLOOKUP(B113,'Appendix 1a'!$D$6:$S$196,16,0)</f>
        <v>0</v>
      </c>
    </row>
    <row r="114" spans="2:8" x14ac:dyDescent="0.35">
      <c r="B114" s="29" t="s">
        <v>236</v>
      </c>
      <c r="C114" s="68">
        <f>VLOOKUP(B114,'Appendix 1a'!$D$6:$AA$196,24,0)</f>
        <v>2.9549419528867915E-2</v>
      </c>
      <c r="D114" s="68">
        <f>VLOOKUP(B114,'Appendix 1a'!$D$6:$AB$196,25,0)</f>
        <v>2.6691524446685211E-2</v>
      </c>
      <c r="E114" s="67" t="s">
        <v>236</v>
      </c>
      <c r="F114" s="69">
        <v>0.33070866141732302</v>
      </c>
      <c r="G114" s="69">
        <v>0.34645669291338599</v>
      </c>
      <c r="H114">
        <f>VLOOKUP(B114,'Appendix 1a'!$D$6:$S$196,16,0)</f>
        <v>0</v>
      </c>
    </row>
    <row r="115" spans="2:8" x14ac:dyDescent="0.35">
      <c r="B115" s="29" t="s">
        <v>58</v>
      </c>
      <c r="C115" s="68">
        <f>VLOOKUP(B115,'Appendix 1a'!$D$6:$AA$196,24,0)</f>
        <v>2.9844008191657556E-2</v>
      </c>
      <c r="D115" s="68">
        <f>VLOOKUP(B115,'Appendix 1a'!$D$6:$AB$196,25,0)</f>
        <v>2.6621380129177918E-2</v>
      </c>
      <c r="E115" s="67" t="s">
        <v>58</v>
      </c>
      <c r="F115" s="69">
        <v>0.33246073298429302</v>
      </c>
      <c r="G115" s="69">
        <v>0.353403141361257</v>
      </c>
      <c r="H115">
        <f>VLOOKUP(B115,'Appendix 1a'!$D$6:$S$196,16,0)</f>
        <v>0</v>
      </c>
    </row>
    <row r="116" spans="2:8" x14ac:dyDescent="0.35">
      <c r="B116" s="29" t="s">
        <v>28</v>
      </c>
      <c r="C116" s="68">
        <f>VLOOKUP(B116,'Appendix 1a'!$D$6:$AA$196,24,0)</f>
        <v>2.6341278833053927E-2</v>
      </c>
      <c r="D116" s="68">
        <f>VLOOKUP(B116,'Appendix 1a'!$D$6:$AB$196,25,0)</f>
        <v>2.6341278833054149E-2</v>
      </c>
      <c r="E116" s="67" t="s">
        <v>28</v>
      </c>
      <c r="F116" s="69">
        <v>0.335453100158983</v>
      </c>
      <c r="G116" s="69">
        <v>0.35294117647058798</v>
      </c>
      <c r="H116">
        <f>VLOOKUP(B116,'Appendix 1a'!$D$6:$S$196,16,0)</f>
        <v>0</v>
      </c>
    </row>
    <row r="117" spans="2:8" x14ac:dyDescent="0.35">
      <c r="B117" s="29" t="s">
        <v>205</v>
      </c>
      <c r="C117" s="68">
        <f>VLOOKUP(B117,'Appendix 1a'!$D$6:$AA$196,24,0)</f>
        <v>2.7245372227491904E-2</v>
      </c>
      <c r="D117" s="68">
        <f>VLOOKUP(B117,'Appendix 1a'!$D$6:$AB$196,25,0)</f>
        <v>2.5207732592120724E-2</v>
      </c>
      <c r="E117" s="67" t="s">
        <v>205</v>
      </c>
      <c r="F117" s="69">
        <v>0.33582089552238797</v>
      </c>
      <c r="G117" s="69">
        <v>0.34328358208955201</v>
      </c>
      <c r="H117">
        <f>VLOOKUP(B117,'Appendix 1a'!$D$6:$S$196,16,0)</f>
        <v>0</v>
      </c>
    </row>
    <row r="118" spans="2:8" x14ac:dyDescent="0.35">
      <c r="B118" s="29" t="s">
        <v>304</v>
      </c>
      <c r="C118" s="68">
        <f>VLOOKUP(B118,'Appendix 1a'!$D$6:$AA$196,24,0)</f>
        <v>2.6475615404357722E-2</v>
      </c>
      <c r="D118" s="68">
        <f>VLOOKUP(B118,'Appendix 1a'!$D$6:$AB$196,25,0)</f>
        <v>2.5951057890113427E-2</v>
      </c>
      <c r="E118" s="67" t="s">
        <v>304</v>
      </c>
      <c r="F118" s="69">
        <v>0.33706070287539902</v>
      </c>
      <c r="G118" s="69">
        <v>0.35463258785942497</v>
      </c>
      <c r="H118">
        <f>VLOOKUP(B118,'Appendix 1a'!$D$6:$S$196,16,0)</f>
        <v>0</v>
      </c>
    </row>
    <row r="119" spans="2:8" x14ac:dyDescent="0.35">
      <c r="B119" s="29" t="s">
        <v>223</v>
      </c>
      <c r="C119" s="68">
        <f>VLOOKUP(B119,'Appendix 1a'!$D$6:$AA$196,24,0)</f>
        <v>2.6825026122295981E-2</v>
      </c>
      <c r="D119" s="68">
        <f>VLOOKUP(B119,'Appendix 1a'!$D$6:$AB$196,25,0)</f>
        <v>2.6078656833694369E-2</v>
      </c>
      <c r="E119" s="67" t="s">
        <v>223</v>
      </c>
      <c r="F119" s="69">
        <v>0.33957845433255301</v>
      </c>
      <c r="G119" s="69">
        <v>0.36065573770491799</v>
      </c>
      <c r="H119">
        <f>VLOOKUP(B119,'Appendix 1a'!$D$6:$S$196,16,0)</f>
        <v>0</v>
      </c>
    </row>
    <row r="120" spans="2:8" x14ac:dyDescent="0.35">
      <c r="B120" s="29" t="s">
        <v>145</v>
      </c>
      <c r="C120" s="68">
        <f>VLOOKUP(B120,'Appendix 1a'!$D$6:$AA$196,24,0)</f>
        <v>2.75112347106794E-2</v>
      </c>
      <c r="D120" s="68">
        <f>VLOOKUP(B120,'Appendix 1a'!$D$6:$AB$196,25,0)</f>
        <v>2.6127094171719101E-2</v>
      </c>
      <c r="E120" s="67" t="s">
        <v>145</v>
      </c>
      <c r="F120" s="69">
        <v>0.34256926952141098</v>
      </c>
      <c r="G120" s="69">
        <v>0.35516372795969797</v>
      </c>
      <c r="H120">
        <f>VLOOKUP(B120,'Appendix 1a'!$D$6:$S$196,16,0)</f>
        <v>0</v>
      </c>
    </row>
    <row r="121" spans="2:8" x14ac:dyDescent="0.35">
      <c r="B121" s="29" t="s">
        <v>211</v>
      </c>
      <c r="C121" s="68">
        <f>VLOOKUP(B121,'Appendix 1a'!$D$6:$AA$196,24,0)</f>
        <v>2.8416224807954915E-2</v>
      </c>
      <c r="D121" s="68">
        <f>VLOOKUP(B121,'Appendix 1a'!$D$6:$AB$196,25,0)</f>
        <v>2.6483418093057098E-2</v>
      </c>
      <c r="E121" s="67" t="s">
        <v>211</v>
      </c>
      <c r="F121" s="69">
        <v>0.358024691358025</v>
      </c>
      <c r="G121" s="69">
        <v>0.38518518518518502</v>
      </c>
      <c r="H121">
        <f>VLOOKUP(B121,'Appendix 1a'!$D$6:$S$196,16,0)</f>
        <v>0</v>
      </c>
    </row>
    <row r="122" spans="2:8" x14ac:dyDescent="0.35">
      <c r="B122" s="29" t="s">
        <v>238</v>
      </c>
      <c r="C122" s="68">
        <f>VLOOKUP(B122,'Appendix 1a'!$D$6:$AA$196,24,0)</f>
        <v>2.9484288896527433E-2</v>
      </c>
      <c r="D122" s="68">
        <f>VLOOKUP(B122,'Appendix 1a'!$D$6:$AB$196,25,0)</f>
        <v>2.6085762268225565E-2</v>
      </c>
      <c r="E122" s="67" t="s">
        <v>238</v>
      </c>
      <c r="F122" s="69">
        <v>0.37298387096774199</v>
      </c>
      <c r="G122" s="69">
        <v>0.39919354838709697</v>
      </c>
      <c r="H122">
        <f>VLOOKUP(B122,'Appendix 1a'!$D$6:$S$196,16,0)</f>
        <v>0</v>
      </c>
    </row>
    <row r="123" spans="2:8" x14ac:dyDescent="0.35">
      <c r="B123" s="29" t="s">
        <v>186</v>
      </c>
      <c r="C123" s="68">
        <f>VLOOKUP(B123,'Appendix 1a'!$D$6:$AA$196,24,0)</f>
        <v>3.0303261881242438E-2</v>
      </c>
      <c r="D123" s="68">
        <f>VLOOKUP(B123,'Appendix 1a'!$D$6:$AB$196,25,0)</f>
        <v>2.6622333368121254E-2</v>
      </c>
      <c r="E123" s="67" t="s">
        <v>186</v>
      </c>
      <c r="F123" s="69">
        <v>0.375</v>
      </c>
      <c r="G123" s="69">
        <v>0.396341463414634</v>
      </c>
      <c r="H123">
        <f>VLOOKUP(B123,'Appendix 1a'!$D$6:$S$196,16,0)</f>
        <v>0</v>
      </c>
    </row>
    <row r="124" spans="2:8" x14ac:dyDescent="0.35">
      <c r="B124" s="29" t="s">
        <v>184</v>
      </c>
      <c r="C124" s="68">
        <f>VLOOKUP(B124,'Appendix 1a'!$D$6:$AA$196,24,0)</f>
        <v>2.4458117910334254E-2</v>
      </c>
      <c r="D124" s="68">
        <f>VLOOKUP(B124,'Appendix 1a'!$D$6:$AB$196,25,0)</f>
        <v>2.6115627510569173E-2</v>
      </c>
      <c r="E124" s="67" t="s">
        <v>184</v>
      </c>
      <c r="F124" s="69">
        <v>0.376811594202899</v>
      </c>
      <c r="G124" s="69">
        <v>0.39130434782608697</v>
      </c>
      <c r="H124">
        <f>VLOOKUP(B124,'Appendix 1a'!$D$6:$S$196,16,0)</f>
        <v>0</v>
      </c>
    </row>
    <row r="125" spans="2:8" x14ac:dyDescent="0.35">
      <c r="B125" s="39" t="s">
        <v>156</v>
      </c>
      <c r="C125" s="68">
        <f>VLOOKUP(B125,'Appendix 1a'!$D$6:$AA$196,24,0)</f>
        <v>1.1275315601151803E-2</v>
      </c>
      <c r="D125" s="70">
        <f>VLOOKUP(B125,'Appendix 1a'!$D$6:$AB$196,25,0)</f>
        <v>6.4919522712711952E-3</v>
      </c>
      <c r="E125" s="67" t="s">
        <v>156</v>
      </c>
      <c r="F125" s="69">
        <v>0.37762237762237799</v>
      </c>
      <c r="G125" s="69">
        <v>0.38811188811188801</v>
      </c>
      <c r="H125">
        <f>VLOOKUP(B125,'Appendix 1a'!$D$6:$S$196,16,0)</f>
        <v>9013.0026177191176</v>
      </c>
    </row>
    <row r="126" spans="2:8" x14ac:dyDescent="0.35">
      <c r="B126" s="29" t="s">
        <v>303</v>
      </c>
      <c r="C126" s="68">
        <f>VLOOKUP(B126,'Appendix 1a'!$D$6:$AA$196,24,0)</f>
        <v>1.8715171019437316E-2</v>
      </c>
      <c r="D126" s="68">
        <f>VLOOKUP(B126,'Appendix 1a'!$D$6:$AB$196,25,0)</f>
        <v>1.1098897768492932E-2</v>
      </c>
      <c r="E126" s="67" t="s">
        <v>303</v>
      </c>
      <c r="F126" s="69">
        <v>0.38461538461538503</v>
      </c>
      <c r="G126" s="69">
        <v>0.390532544378698</v>
      </c>
      <c r="H126">
        <f>VLOOKUP(B126,'Appendix 1a'!$D$6:$S$196,16,0)</f>
        <v>0</v>
      </c>
    </row>
    <row r="127" spans="2:8" x14ac:dyDescent="0.35">
      <c r="B127" s="29" t="s">
        <v>130</v>
      </c>
      <c r="C127" s="68">
        <f>VLOOKUP(B127,'Appendix 1a'!$D$6:$AA$196,24,0)</f>
        <v>2.8791398220643583E-2</v>
      </c>
      <c r="D127" s="68">
        <f>VLOOKUP(B127,'Appendix 1a'!$D$6:$AB$196,25,0)</f>
        <v>2.6396345232034824E-2</v>
      </c>
      <c r="E127" s="67" t="s">
        <v>130</v>
      </c>
      <c r="F127" s="69">
        <v>0.39200000000000002</v>
      </c>
      <c r="G127" s="69">
        <v>0.40533333333333299</v>
      </c>
      <c r="H127">
        <f>VLOOKUP(B127,'Appendix 1a'!$D$6:$S$196,16,0)</f>
        <v>0</v>
      </c>
    </row>
    <row r="128" spans="2:8" x14ac:dyDescent="0.35">
      <c r="B128" s="29" t="s">
        <v>16</v>
      </c>
      <c r="C128" s="68">
        <f>VLOOKUP(B128,'Appendix 1a'!$D$6:$AA$196,24,0)</f>
        <v>2.808777596110934E-2</v>
      </c>
      <c r="D128" s="68">
        <f>VLOOKUP(B128,'Appendix 1a'!$D$6:$AB$196,25,0)</f>
        <v>2.6613240923559545E-2</v>
      </c>
      <c r="E128" s="67" t="s">
        <v>16</v>
      </c>
      <c r="F128" s="69">
        <v>0.39808917197452198</v>
      </c>
      <c r="G128" s="69">
        <v>0.42993630573248398</v>
      </c>
      <c r="H128">
        <f>VLOOKUP(B128,'Appendix 1a'!$D$6:$S$196,16,0)</f>
        <v>0</v>
      </c>
    </row>
    <row r="129" spans="2:8" x14ac:dyDescent="0.35">
      <c r="B129" s="29" t="s">
        <v>206</v>
      </c>
      <c r="C129" s="68">
        <f>VLOOKUP(B129,'Appendix 1a'!$D$6:$AA$196,24,0)</f>
        <v>2.945367320054304E-2</v>
      </c>
      <c r="D129" s="68">
        <f>VLOOKUP(B129,'Appendix 1a'!$D$6:$AB$196,25,0)</f>
        <v>2.6566836724248644E-2</v>
      </c>
      <c r="E129" s="67" t="s">
        <v>206</v>
      </c>
      <c r="F129" s="69">
        <v>0.39892183288409699</v>
      </c>
      <c r="G129" s="69">
        <v>0.41509433962264197</v>
      </c>
      <c r="H129">
        <f>VLOOKUP(B129,'Appendix 1a'!$D$6:$S$196,16,0)</f>
        <v>0</v>
      </c>
    </row>
    <row r="130" spans="2:8" x14ac:dyDescent="0.35">
      <c r="B130" s="29" t="s">
        <v>196</v>
      </c>
      <c r="C130" s="68">
        <f>VLOOKUP(B130,'Appendix 1a'!$D$6:$AA$196,24,0)</f>
        <v>2.9025144351067622E-2</v>
      </c>
      <c r="D130" s="68">
        <f>VLOOKUP(B130,'Appendix 1a'!$D$6:$AB$196,25,0)</f>
        <v>2.663653599079252E-2</v>
      </c>
      <c r="E130" s="67" t="s">
        <v>196</v>
      </c>
      <c r="F130" s="69">
        <v>0.417763157894737</v>
      </c>
      <c r="G130" s="69">
        <v>0.4375</v>
      </c>
      <c r="H130">
        <f>VLOOKUP(B130,'Appendix 1a'!$D$6:$S$196,16,0)</f>
        <v>0</v>
      </c>
    </row>
    <row r="131" spans="2:8" x14ac:dyDescent="0.35">
      <c r="B131" s="29" t="s">
        <v>214</v>
      </c>
      <c r="C131" s="68">
        <f>VLOOKUP(B131,'Appendix 1a'!$D$6:$AA$196,24,0)</f>
        <v>4.7662201284350836E-2</v>
      </c>
      <c r="D131" s="68">
        <f>VLOOKUP(B131,'Appendix 1a'!$D$6:$AB$196,25,0)</f>
        <v>2.607018480756107E-2</v>
      </c>
      <c r="E131" s="67" t="s">
        <v>214</v>
      </c>
      <c r="F131" s="69">
        <v>0.42424242424242398</v>
      </c>
      <c r="G131" s="69">
        <v>0.46969696969697</v>
      </c>
      <c r="H131">
        <f>VLOOKUP(B131,'Appendix 1a'!$D$6:$S$196,16,0)</f>
        <v>0</v>
      </c>
    </row>
    <row r="132" spans="2:8" x14ac:dyDescent="0.35">
      <c r="B132" s="39" t="s">
        <v>81</v>
      </c>
      <c r="C132" s="68">
        <f>VLOOKUP(B132,'Appendix 1a'!$D$6:$AA$196,24,0)</f>
        <v>1.7008463533098261E-2</v>
      </c>
      <c r="D132" s="68">
        <f>VLOOKUP(B132,'Appendix 1a'!$D$6:$AB$196,25,0)</f>
        <v>4.2914824891957526E-3</v>
      </c>
      <c r="E132" s="67" t="s">
        <v>81</v>
      </c>
      <c r="F132" s="69">
        <v>0.42941176470588199</v>
      </c>
      <c r="G132" s="69">
        <v>0.44705882352941201</v>
      </c>
      <c r="H132">
        <f>VLOOKUP(B132,'Appendix 1a'!$D$6:$S$196,16,0)</f>
        <v>5631.3279469910776</v>
      </c>
    </row>
    <row r="133" spans="2:8" x14ac:dyDescent="0.35">
      <c r="B133" s="29" t="s">
        <v>68</v>
      </c>
      <c r="C133" s="68">
        <f>VLOOKUP(B133,'Appendix 1a'!$D$6:$AA$196,24,0)</f>
        <v>2.1740805515140238E-2</v>
      </c>
      <c r="D133" s="68">
        <f>VLOOKUP(B133,'Appendix 1a'!$D$6:$AB$196,25,0)</f>
        <v>2.2746360285678557E-2</v>
      </c>
      <c r="E133" s="67" t="s">
        <v>68</v>
      </c>
      <c r="F133" s="69">
        <v>0.45070422535211302</v>
      </c>
      <c r="G133" s="69">
        <v>0.474178403755869</v>
      </c>
      <c r="H133">
        <f>VLOOKUP(B133,'Appendix 1a'!$D$6:$S$196,16,0)</f>
        <v>0</v>
      </c>
    </row>
    <row r="134" spans="2:8" x14ac:dyDescent="0.35">
      <c r="B134" s="39" t="s">
        <v>154</v>
      </c>
      <c r="C134" s="68">
        <f>VLOOKUP(B134,'Appendix 1a'!$D$6:$AA$196,24,0)</f>
        <v>5.0652429751230077E-3</v>
      </c>
      <c r="D134" s="68">
        <f>VLOOKUP(B134,'Appendix 1a'!$D$6:$AB$196,25,0)</f>
        <v>4.4128125229343507E-3</v>
      </c>
      <c r="E134" s="67" t="s">
        <v>154</v>
      </c>
      <c r="F134" s="69">
        <v>0.45303867403314901</v>
      </c>
      <c r="G134" s="69">
        <v>0.46408839779005501</v>
      </c>
      <c r="H134">
        <f>VLOOKUP(B134,'Appendix 1a'!$D$6:$S$196,16,0)</f>
        <v>81272.271487049409</v>
      </c>
    </row>
    <row r="135" spans="2:8" x14ac:dyDescent="0.35">
      <c r="B135" s="29" t="s">
        <v>230</v>
      </c>
      <c r="C135" s="68">
        <f>VLOOKUP(B135,'Appendix 1a'!$D$6:$AA$196,24,0)</f>
        <v>2.9050987598745692E-2</v>
      </c>
      <c r="D135" s="68">
        <f>VLOOKUP(B135,'Appendix 1a'!$D$6:$AB$196,25,0)</f>
        <v>2.6560531213235761E-2</v>
      </c>
      <c r="E135" s="67" t="s">
        <v>230</v>
      </c>
      <c r="F135" s="69">
        <v>0.46039603960395997</v>
      </c>
      <c r="G135" s="69">
        <v>0.47029702970296999</v>
      </c>
      <c r="H135">
        <f>VLOOKUP(B135,'Appendix 1a'!$D$6:$S$196,16,0)</f>
        <v>0</v>
      </c>
    </row>
    <row r="136" spans="2:8" x14ac:dyDescent="0.35">
      <c r="B136" s="29" t="s">
        <v>237</v>
      </c>
      <c r="C136" s="68">
        <f>VLOOKUP(B136,'Appendix 1a'!$D$6:$AA$196,24,0)</f>
        <v>2.8126222690890712E-2</v>
      </c>
      <c r="D136" s="68">
        <f>VLOOKUP(B136,'Appendix 1a'!$D$6:$AB$196,25,0)</f>
        <v>2.6249800627573761E-2</v>
      </c>
      <c r="E136" s="67" t="s">
        <v>237</v>
      </c>
      <c r="F136" s="69">
        <v>0.46186440677966101</v>
      </c>
      <c r="G136" s="69">
        <v>0.47881355932203401</v>
      </c>
      <c r="H136">
        <f>VLOOKUP(B136,'Appendix 1a'!$D$6:$S$196,16,0)</f>
        <v>0</v>
      </c>
    </row>
    <row r="137" spans="2:8" x14ac:dyDescent="0.35">
      <c r="B137" s="29" t="s">
        <v>35</v>
      </c>
      <c r="C137" s="68">
        <f>VLOOKUP(B137,'Appendix 1a'!$D$6:$AA$196,24,0)</f>
        <v>2.7744122790163805E-2</v>
      </c>
      <c r="D137" s="68">
        <f>VLOOKUP(B137,'Appendix 1a'!$D$6:$AB$196,25,0)</f>
        <v>2.6669234732908942E-2</v>
      </c>
      <c r="E137" s="67" t="s">
        <v>35</v>
      </c>
      <c r="F137" s="69">
        <v>0.462540716612378</v>
      </c>
      <c r="G137" s="69">
        <v>0.47557003257329</v>
      </c>
      <c r="H137">
        <f>VLOOKUP(B137,'Appendix 1a'!$D$6:$S$196,16,0)</f>
        <v>0</v>
      </c>
    </row>
    <row r="138" spans="2:8" x14ac:dyDescent="0.35">
      <c r="B138" s="29" t="s">
        <v>46</v>
      </c>
      <c r="C138" s="68">
        <f>VLOOKUP(B138,'Appendix 1a'!$D$6:$AA$196,24,0)</f>
        <v>2.7246754656970351E-2</v>
      </c>
      <c r="D138" s="68">
        <f>VLOOKUP(B138,'Appendix 1a'!$D$6:$AB$196,25,0)</f>
        <v>2.6799435608026556E-2</v>
      </c>
      <c r="E138" s="67" t="s">
        <v>46</v>
      </c>
      <c r="F138" s="69">
        <v>0.46265060240963901</v>
      </c>
      <c r="G138" s="69">
        <v>0.49156626506024098</v>
      </c>
      <c r="H138">
        <f>VLOOKUP(B138,'Appendix 1a'!$D$6:$S$196,16,0)</f>
        <v>0</v>
      </c>
    </row>
    <row r="139" spans="2:8" x14ac:dyDescent="0.35">
      <c r="B139" s="29" t="s">
        <v>118</v>
      </c>
      <c r="C139" s="68">
        <f>VLOOKUP(B139,'Appendix 1a'!$D$6:$AA$196,24,0)</f>
        <v>2.9755729026542665E-2</v>
      </c>
      <c r="D139" s="68">
        <f>VLOOKUP(B139,'Appendix 1a'!$D$6:$AB$196,25,0)</f>
        <v>2.7045188439474455E-2</v>
      </c>
      <c r="E139" s="67" t="s">
        <v>118</v>
      </c>
      <c r="F139" s="69">
        <v>0.46419098143236098</v>
      </c>
      <c r="G139" s="69">
        <v>0.50663129973474796</v>
      </c>
      <c r="H139">
        <f>VLOOKUP(B139,'Appendix 1a'!$D$6:$S$196,16,0)</f>
        <v>0</v>
      </c>
    </row>
    <row r="140" spans="2:8" x14ac:dyDescent="0.35">
      <c r="B140" s="39" t="s">
        <v>305</v>
      </c>
      <c r="C140" s="68">
        <f>VLOOKUP(B140,'Appendix 1a'!$D$6:$AA$196,24,0)</f>
        <v>7.6565390461056371E-3</v>
      </c>
      <c r="D140" s="68">
        <f>VLOOKUP(B140,'Appendix 1a'!$D$6:$AB$196,25,0)</f>
        <v>4.734363809737685E-3</v>
      </c>
      <c r="E140" s="67" t="s">
        <v>305</v>
      </c>
      <c r="F140" s="69">
        <v>0.46559633027522901</v>
      </c>
      <c r="G140" s="69">
        <v>0.490825688073394</v>
      </c>
      <c r="H140">
        <f>VLOOKUP(B140,'Appendix 1a'!$D$6:$S$196,16,0)</f>
        <v>101294.67523532268</v>
      </c>
    </row>
    <row r="141" spans="2:8" x14ac:dyDescent="0.35">
      <c r="B141" s="29" t="s">
        <v>310</v>
      </c>
      <c r="C141" s="68">
        <f>VLOOKUP(B141,'Appendix 1a'!$D$6:$AA$196,24,0)</f>
        <v>1.6883909491482996E-2</v>
      </c>
      <c r="D141" s="68">
        <f>VLOOKUP(B141,'Appendix 1a'!$D$6:$AB$196,25,0)</f>
        <v>1.5765683343456072E-2</v>
      </c>
      <c r="E141" s="67" t="s">
        <v>310</v>
      </c>
      <c r="F141" s="69">
        <v>0.470355731225296</v>
      </c>
      <c r="G141" s="69">
        <v>0.49802371541502</v>
      </c>
      <c r="H141">
        <f>VLOOKUP(B141,'Appendix 1a'!$D$6:$S$196,16,0)</f>
        <v>0</v>
      </c>
    </row>
    <row r="142" spans="2:8" x14ac:dyDescent="0.35">
      <c r="B142" s="39" t="s">
        <v>174</v>
      </c>
      <c r="C142" s="68">
        <f>VLOOKUP(B142,'Appendix 1a'!$D$6:$AA$196,24,0)</f>
        <v>1.5123277977857175E-2</v>
      </c>
      <c r="D142" s="68">
        <f>VLOOKUP(B142,'Appendix 1a'!$D$6:$AB$196,25,0)</f>
        <v>4.3812327082501934E-3</v>
      </c>
      <c r="E142" s="67" t="s">
        <v>174</v>
      </c>
      <c r="F142" s="69">
        <v>0.47058823529411797</v>
      </c>
      <c r="G142" s="69">
        <v>0.51336898395721897</v>
      </c>
      <c r="H142">
        <f>VLOOKUP(B142,'Appendix 1a'!$D$6:$S$196,16,0)</f>
        <v>13639.818964386242</v>
      </c>
    </row>
    <row r="143" spans="2:8" x14ac:dyDescent="0.35">
      <c r="B143" s="39" t="s">
        <v>104</v>
      </c>
      <c r="C143" s="68">
        <f>VLOOKUP(B143,'Appendix 1a'!$D$6:$AA$196,24,0)</f>
        <v>7.6499169736607975E-3</v>
      </c>
      <c r="D143" s="68">
        <f>VLOOKUP(B143,'Appendix 1a'!$D$6:$AB$196,25,0)</f>
        <v>4.6764127176646131E-3</v>
      </c>
      <c r="E143" s="67" t="s">
        <v>104</v>
      </c>
      <c r="F143" s="69">
        <v>0.47545219638242903</v>
      </c>
      <c r="G143" s="69">
        <v>0.50387596899224796</v>
      </c>
      <c r="H143">
        <f>VLOOKUP(B143,'Appendix 1a'!$D$6:$S$196,16,0)</f>
        <v>18909.916857673554</v>
      </c>
    </row>
    <row r="144" spans="2:8" x14ac:dyDescent="0.35">
      <c r="B144" s="29" t="s">
        <v>91</v>
      </c>
      <c r="C144" s="68">
        <f>VLOOKUP(B144,'Appendix 1a'!$D$6:$AA$196,24,0)</f>
        <v>1.9684022341962315E-2</v>
      </c>
      <c r="D144" s="68">
        <f>VLOOKUP(B144,'Appendix 1a'!$D$6:$AB$196,25,0)</f>
        <v>1.8797877865747825E-2</v>
      </c>
      <c r="E144" s="67" t="s">
        <v>91</v>
      </c>
      <c r="F144" s="69">
        <v>0.478134110787172</v>
      </c>
      <c r="G144" s="69">
        <v>0.50437317784256597</v>
      </c>
      <c r="H144">
        <f>VLOOKUP(B144,'Appendix 1a'!$D$6:$S$196,16,0)</f>
        <v>0</v>
      </c>
    </row>
    <row r="145" spans="2:8" x14ac:dyDescent="0.35">
      <c r="B145" s="29" t="s">
        <v>243</v>
      </c>
      <c r="C145" s="68">
        <f>VLOOKUP(B145,'Appendix 1a'!$D$6:$AA$196,24,0)</f>
        <v>2.8863367753336533E-2</v>
      </c>
      <c r="D145" s="68">
        <f>VLOOKUP(B145,'Appendix 1a'!$D$6:$AB$196,25,0)</f>
        <v>2.6869559466745407E-2</v>
      </c>
      <c r="E145" s="67" t="s">
        <v>243</v>
      </c>
      <c r="F145" s="69">
        <v>0.48477157360406098</v>
      </c>
      <c r="G145" s="69">
        <v>0.53045685279187804</v>
      </c>
      <c r="H145">
        <f>VLOOKUP(B145,'Appendix 1a'!$D$6:$S$196,16,0)</f>
        <v>0</v>
      </c>
    </row>
    <row r="146" spans="2:8" x14ac:dyDescent="0.35">
      <c r="B146" s="39" t="s">
        <v>165</v>
      </c>
      <c r="C146" s="68">
        <f>VLOOKUP(B146,'Appendix 1a'!$D$6:$AA$196,24,0)</f>
        <v>1.2131475475354314E-2</v>
      </c>
      <c r="D146" s="68">
        <f>VLOOKUP(B146,'Appendix 1a'!$D$6:$AB$196,25,0)</f>
        <v>4.4779181180949479E-3</v>
      </c>
      <c r="E146" s="67" t="s">
        <v>165</v>
      </c>
      <c r="F146" s="69">
        <v>0.49756097560975598</v>
      </c>
      <c r="G146" s="69">
        <v>0.55609756097561003</v>
      </c>
      <c r="H146">
        <f>VLOOKUP(B146,'Appendix 1a'!$D$6:$S$196,16,0)</f>
        <v>78818.489586512675</v>
      </c>
    </row>
    <row r="147" spans="2:8" x14ac:dyDescent="0.35">
      <c r="B147" s="29" t="s">
        <v>177</v>
      </c>
      <c r="C147" s="68">
        <f>VLOOKUP(B147,'Appendix 1a'!$D$6:$AA$196,24,0)</f>
        <v>3.3859972391574011E-2</v>
      </c>
      <c r="D147" s="68">
        <f>VLOOKUP(B147,'Appendix 1a'!$D$6:$AB$196,25,0)</f>
        <v>2.6828898675370194E-2</v>
      </c>
      <c r="E147" s="67" t="s">
        <v>177</v>
      </c>
      <c r="F147" s="69">
        <v>0.50909090909090904</v>
      </c>
      <c r="G147" s="69">
        <v>0.53030303030303005</v>
      </c>
      <c r="H147">
        <f>VLOOKUP(B147,'Appendix 1a'!$D$6:$S$196,16,0)</f>
        <v>0</v>
      </c>
    </row>
    <row r="148" spans="2:8" x14ac:dyDescent="0.35">
      <c r="B148" s="39" t="s">
        <v>47</v>
      </c>
      <c r="C148" s="68">
        <f>VLOOKUP(B148,'Appendix 1a'!$D$6:$AA$196,24,0)</f>
        <v>-1.4379617053450477E-3</v>
      </c>
      <c r="D148" s="68">
        <f>VLOOKUP(B148,'Appendix 1a'!$D$6:$AB$196,25,0)</f>
        <v>4.3424753231289248E-3</v>
      </c>
      <c r="E148" s="67" t="s">
        <v>47</v>
      </c>
      <c r="F148" s="69">
        <v>0.52298850574712596</v>
      </c>
      <c r="G148" s="69">
        <v>0.54597701149425304</v>
      </c>
      <c r="H148">
        <f>VLOOKUP(B148,'Appendix 1a'!$D$6:$S$196,16,0)</f>
        <v>22778.078640400665</v>
      </c>
    </row>
    <row r="149" spans="2:8" x14ac:dyDescent="0.35">
      <c r="B149" s="29" t="s">
        <v>301</v>
      </c>
      <c r="C149" s="68">
        <f>VLOOKUP(B149,'Appendix 1a'!$D$6:$AA$196,24,0)</f>
        <v>2.8751801000698407E-2</v>
      </c>
      <c r="D149" s="68">
        <f>VLOOKUP(B149,'Appendix 1a'!$D$6:$AB$196,25,0)</f>
        <v>2.6404076222029893E-2</v>
      </c>
      <c r="E149" s="67" t="s">
        <v>301</v>
      </c>
      <c r="F149" s="69">
        <v>0.55485893416927901</v>
      </c>
      <c r="G149" s="69">
        <v>0.57680250783699105</v>
      </c>
      <c r="H149">
        <f>VLOOKUP(B149,'Appendix 1a'!$D$6:$S$196,16,0)</f>
        <v>0</v>
      </c>
    </row>
    <row r="150" spans="2:8" x14ac:dyDescent="0.35">
      <c r="B150" s="39" t="s">
        <v>307</v>
      </c>
      <c r="C150" s="68">
        <f>VLOOKUP(B150,'Appendix 1a'!$D$6:$AA$196,24,0)</f>
        <v>1.0224308643744795E-2</v>
      </c>
      <c r="D150" s="68">
        <f>VLOOKUP(B150,'Appendix 1a'!$D$6:$AB$196,25,0)</f>
        <v>4.4678472380446088E-3</v>
      </c>
      <c r="E150" s="67" t="s">
        <v>307</v>
      </c>
      <c r="F150" s="69">
        <v>0.55660377358490598</v>
      </c>
      <c r="G150" s="69">
        <v>0.59905660377358505</v>
      </c>
      <c r="H150">
        <f>VLOOKUP(B150,'Appendix 1a'!$D$6:$S$196,16,0)</f>
        <v>28328.472586048185</v>
      </c>
    </row>
    <row r="151" spans="2:8" x14ac:dyDescent="0.35">
      <c r="B151" s="29" t="s">
        <v>311</v>
      </c>
      <c r="C151" s="68">
        <f>VLOOKUP(B151,'Appendix 1a'!$D$6:$AA$196,24,0)</f>
        <v>1.6490811051913967E-2</v>
      </c>
      <c r="D151" s="68">
        <f>VLOOKUP(B151,'Appendix 1a'!$D$6:$AB$196,25,0)</f>
        <v>1.4071527671682516E-2</v>
      </c>
      <c r="E151" s="67" t="s">
        <v>311</v>
      </c>
      <c r="F151" s="69">
        <v>0.56783919597989996</v>
      </c>
      <c r="G151" s="69">
        <v>0.58793969849246197</v>
      </c>
      <c r="H151">
        <f>VLOOKUP(B151,'Appendix 1a'!$D$6:$S$196,16,0)</f>
        <v>0</v>
      </c>
    </row>
    <row r="152" spans="2:8" x14ac:dyDescent="0.35">
      <c r="B152" s="29" t="s">
        <v>70</v>
      </c>
      <c r="C152" s="68">
        <f>VLOOKUP(B152,'Appendix 1a'!$D$6:$AA$196,24,0)</f>
        <v>3.0917459662404667E-2</v>
      </c>
      <c r="D152" s="68">
        <f>VLOOKUP(B152,'Appendix 1a'!$D$6:$AB$196,25,0)</f>
        <v>2.7148280144026149E-2</v>
      </c>
      <c r="E152" s="67" t="s">
        <v>70</v>
      </c>
      <c r="F152" s="69">
        <v>0.56847545219638196</v>
      </c>
      <c r="G152" s="69">
        <v>0.58656330749354002</v>
      </c>
      <c r="H152">
        <f>VLOOKUP(B152,'Appendix 1a'!$D$6:$S$196,16,0)</f>
        <v>0</v>
      </c>
    </row>
    <row r="153" spans="2:8" x14ac:dyDescent="0.35">
      <c r="B153" s="29" t="s">
        <v>136</v>
      </c>
      <c r="C153" s="68">
        <f>VLOOKUP(B153,'Appendix 1a'!$D$6:$AA$196,24,0)</f>
        <v>1.1125172140297401E-2</v>
      </c>
      <c r="D153" s="68">
        <f>VLOOKUP(B153,'Appendix 1a'!$D$6:$AB$196,25,0)</f>
        <v>1.1379213978403246E-2</v>
      </c>
      <c r="E153" s="67" t="s">
        <v>136</v>
      </c>
      <c r="F153" s="69">
        <v>0.58552631578947401</v>
      </c>
      <c r="G153" s="69">
        <v>0.60197368421052599</v>
      </c>
      <c r="H153">
        <f>VLOOKUP(B153,'Appendix 1a'!$D$6:$S$196,16,0)</f>
        <v>0</v>
      </c>
    </row>
    <row r="154" spans="2:8" x14ac:dyDescent="0.35">
      <c r="B154" s="39" t="s">
        <v>95</v>
      </c>
      <c r="C154" s="68">
        <f>VLOOKUP(B154,'Appendix 1a'!$D$6:$AA$196,24,0)</f>
        <v>5.9517940953954795E-3</v>
      </c>
      <c r="D154" s="68">
        <f>VLOOKUP(B154,'Appendix 1a'!$D$6:$AB$196,25,0)</f>
        <v>4.4799475330807859E-3</v>
      </c>
      <c r="E154" s="67" t="s">
        <v>95</v>
      </c>
      <c r="F154" s="69">
        <v>0.6</v>
      </c>
      <c r="G154" s="69">
        <v>0.62325581395348795</v>
      </c>
      <c r="H154">
        <f>VLOOKUP(B154,'Appendix 1a'!$D$6:$S$196,16,0)</f>
        <v>5629.4449064140208</v>
      </c>
    </row>
    <row r="155" spans="2:8" x14ac:dyDescent="0.35">
      <c r="B155" s="29" t="s">
        <v>113</v>
      </c>
      <c r="C155" s="68">
        <f>VLOOKUP(B155,'Appendix 1a'!$D$6:$AA$196,24,0)</f>
        <v>2.9383671686325608E-2</v>
      </c>
      <c r="D155" s="68">
        <f>VLOOKUP(B155,'Appendix 1a'!$D$6:$AB$196,25,0)</f>
        <v>2.7471561399984301E-2</v>
      </c>
      <c r="E155" s="67" t="s">
        <v>113</v>
      </c>
      <c r="F155" s="69">
        <v>0.60377358490566002</v>
      </c>
      <c r="G155" s="69">
        <v>0.62803234501347704</v>
      </c>
      <c r="H155">
        <f>VLOOKUP(B155,'Appendix 1a'!$D$6:$S$196,16,0)</f>
        <v>0</v>
      </c>
    </row>
    <row r="156" spans="2:8" x14ac:dyDescent="0.35">
      <c r="B156" s="39" t="s">
        <v>44</v>
      </c>
      <c r="C156" s="68">
        <f>VLOOKUP(B156,'Appendix 1a'!$D$6:$AA$196,24,0)</f>
        <v>1.1789222624083218E-2</v>
      </c>
      <c r="D156" s="68">
        <f>VLOOKUP(B156,'Appendix 1a'!$D$6:$AB$196,25,0)</f>
        <v>4.6200329866474821E-3</v>
      </c>
      <c r="E156" s="67" t="s">
        <v>44</v>
      </c>
      <c r="F156" s="69">
        <v>0.60689655172413803</v>
      </c>
      <c r="G156" s="69">
        <v>0.64137931034482798</v>
      </c>
      <c r="H156">
        <f>VLOOKUP(B156,'Appendix 1a'!$D$6:$S$196,16,0)</f>
        <v>33547.580633610953</v>
      </c>
    </row>
    <row r="157" spans="2:8" x14ac:dyDescent="0.35">
      <c r="B157" s="29" t="s">
        <v>160</v>
      </c>
      <c r="C157" s="68">
        <f>VLOOKUP(B157,'Appendix 1a'!$D$6:$AA$196,24,0)</f>
        <v>1.9074995631424452E-2</v>
      </c>
      <c r="D157" s="68">
        <f>VLOOKUP(B157,'Appendix 1a'!$D$6:$AB$196,25,0)</f>
        <v>1.6336822378409055E-2</v>
      </c>
      <c r="E157" s="67" t="s">
        <v>160</v>
      </c>
      <c r="F157" s="69">
        <v>0.62926829268292706</v>
      </c>
      <c r="G157" s="69">
        <v>0.66829268292682897</v>
      </c>
      <c r="H157">
        <f>VLOOKUP(B157,'Appendix 1a'!$D$6:$S$196,16,0)</f>
        <v>0</v>
      </c>
    </row>
  </sheetData>
  <autoFilter ref="B1:F1">
    <sortState ref="B2:F157">
      <sortCondition ref="F1"/>
    </sortState>
  </autoFilter>
  <sortState ref="E2:E157">
    <sortCondition ref="E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15"/>
  <sheetViews>
    <sheetView topLeftCell="A14" zoomScale="85" zoomScaleNormal="85" workbookViewId="0">
      <selection activeCell="E28" sqref="E28"/>
    </sheetView>
  </sheetViews>
  <sheetFormatPr defaultRowHeight="14.5" x14ac:dyDescent="0.35"/>
  <cols>
    <col min="1" max="1" width="34.26953125" customWidth="1"/>
  </cols>
  <sheetData>
    <row r="1" spans="1:4" ht="101.5" x14ac:dyDescent="0.35">
      <c r="A1" s="15" t="s">
        <v>3</v>
      </c>
      <c r="B1" s="58" t="s">
        <v>330</v>
      </c>
    </row>
    <row r="2" spans="1:4" x14ac:dyDescent="0.35">
      <c r="A2" s="63" t="s">
        <v>148</v>
      </c>
      <c r="B2" s="37">
        <v>3.4490296653097996E-3</v>
      </c>
      <c r="D2" s="65">
        <f t="shared" ref="D2:D65" si="0">IF(B2&lt;0,1,IF(B2&lt;0.005,2,IF(B2&lt;0.01,3,IF(B2&lt;0.015,4,IF(B2&lt;0.02,5,IF(B2&lt;0.025,6,IF(B2&lt;0.03,7,IF(B2&lt;0.035,8,IF(B2&lt;0.04,9,IF(B2&lt;0.045,10,11))))))))))</f>
        <v>2</v>
      </c>
    </row>
    <row r="3" spans="1:4" x14ac:dyDescent="0.35">
      <c r="A3" s="63" t="s">
        <v>217</v>
      </c>
      <c r="B3" s="37">
        <v>3.8286495116748309E-3</v>
      </c>
      <c r="D3" s="65">
        <f t="shared" si="0"/>
        <v>2</v>
      </c>
    </row>
    <row r="4" spans="1:4" x14ac:dyDescent="0.35">
      <c r="A4" s="63" t="s">
        <v>107</v>
      </c>
      <c r="B4" s="37">
        <v>3.8568580360296423E-3</v>
      </c>
      <c r="D4" s="65">
        <f t="shared" si="0"/>
        <v>2</v>
      </c>
    </row>
    <row r="5" spans="1:4" x14ac:dyDescent="0.35">
      <c r="A5" s="63" t="s">
        <v>242</v>
      </c>
      <c r="B5" s="37">
        <v>3.9075175926186478E-3</v>
      </c>
      <c r="D5" s="65">
        <f t="shared" si="0"/>
        <v>2</v>
      </c>
    </row>
    <row r="6" spans="1:4" x14ac:dyDescent="0.35">
      <c r="A6" s="63" t="s">
        <v>115</v>
      </c>
      <c r="B6" s="37">
        <v>3.9773650206311739E-3</v>
      </c>
      <c r="D6" s="65">
        <f t="shared" si="0"/>
        <v>2</v>
      </c>
    </row>
    <row r="7" spans="1:4" x14ac:dyDescent="0.35">
      <c r="A7" s="63" t="s">
        <v>226</v>
      </c>
      <c r="B7" s="37">
        <v>4.0199055299610098E-3</v>
      </c>
      <c r="D7" s="65">
        <f t="shared" si="0"/>
        <v>2</v>
      </c>
    </row>
    <row r="8" spans="1:4" x14ac:dyDescent="0.35">
      <c r="A8" s="63" t="s">
        <v>182</v>
      </c>
      <c r="B8" s="37">
        <v>4.0438357858549878E-3</v>
      </c>
      <c r="D8" s="65">
        <f t="shared" si="0"/>
        <v>2</v>
      </c>
    </row>
    <row r="9" spans="1:4" x14ac:dyDescent="0.35">
      <c r="A9" s="63" t="s">
        <v>31</v>
      </c>
      <c r="B9" s="37">
        <v>4.2746159246291882E-3</v>
      </c>
      <c r="D9" s="65">
        <f t="shared" si="0"/>
        <v>2</v>
      </c>
    </row>
    <row r="10" spans="1:4" x14ac:dyDescent="0.35">
      <c r="A10" s="63" t="s">
        <v>29</v>
      </c>
      <c r="B10" s="37">
        <v>4.2819321798368559E-3</v>
      </c>
      <c r="D10" s="65">
        <f t="shared" si="0"/>
        <v>2</v>
      </c>
    </row>
    <row r="11" spans="1:4" x14ac:dyDescent="0.35">
      <c r="A11" s="63" t="s">
        <v>81</v>
      </c>
      <c r="B11" s="37">
        <v>4.2914161934852757E-3</v>
      </c>
      <c r="D11" s="65">
        <f t="shared" si="0"/>
        <v>2</v>
      </c>
    </row>
    <row r="12" spans="1:4" x14ac:dyDescent="0.35">
      <c r="A12" s="63" t="s">
        <v>116</v>
      </c>
      <c r="B12" s="37">
        <v>4.2940854316027011E-3</v>
      </c>
      <c r="D12" s="65">
        <f t="shared" si="0"/>
        <v>2</v>
      </c>
    </row>
    <row r="13" spans="1:4" x14ac:dyDescent="0.35">
      <c r="A13" s="63" t="s">
        <v>75</v>
      </c>
      <c r="B13" s="37">
        <v>4.3019015359169188E-3</v>
      </c>
      <c r="D13" s="65">
        <f t="shared" si="0"/>
        <v>2</v>
      </c>
    </row>
    <row r="14" spans="1:4" x14ac:dyDescent="0.35">
      <c r="A14" s="63" t="s">
        <v>299</v>
      </c>
      <c r="B14" s="37">
        <v>4.3059057638399345E-3</v>
      </c>
      <c r="D14" s="65">
        <f t="shared" si="0"/>
        <v>2</v>
      </c>
    </row>
    <row r="15" spans="1:4" x14ac:dyDescent="0.35">
      <c r="A15" s="63" t="s">
        <v>86</v>
      </c>
      <c r="B15" s="37">
        <v>4.3116875119042497E-3</v>
      </c>
      <c r="D15" s="65">
        <f t="shared" si="0"/>
        <v>2</v>
      </c>
    </row>
    <row r="16" spans="1:4" x14ac:dyDescent="0.35">
      <c r="A16" s="63" t="s">
        <v>309</v>
      </c>
      <c r="B16" s="37">
        <v>4.3310316595475129E-3</v>
      </c>
      <c r="D16" s="65">
        <f t="shared" si="0"/>
        <v>2</v>
      </c>
    </row>
    <row r="17" spans="1:4" x14ac:dyDescent="0.35">
      <c r="A17" s="63" t="s">
        <v>208</v>
      </c>
      <c r="B17" s="37">
        <v>4.3410002136003989E-3</v>
      </c>
      <c r="D17" s="65">
        <f t="shared" si="0"/>
        <v>2</v>
      </c>
    </row>
    <row r="18" spans="1:4" x14ac:dyDescent="0.35">
      <c r="A18" s="63" t="s">
        <v>47</v>
      </c>
      <c r="B18" s="37">
        <v>4.3423032866616307E-3</v>
      </c>
      <c r="D18" s="65">
        <f t="shared" si="0"/>
        <v>2</v>
      </c>
    </row>
    <row r="19" spans="1:4" x14ac:dyDescent="0.35">
      <c r="A19" s="63" t="s">
        <v>221</v>
      </c>
      <c r="B19" s="37">
        <v>4.3435420933224389E-3</v>
      </c>
      <c r="D19" s="65">
        <f t="shared" si="0"/>
        <v>2</v>
      </c>
    </row>
    <row r="20" spans="1:4" x14ac:dyDescent="0.35">
      <c r="A20" s="63" t="s">
        <v>174</v>
      </c>
      <c r="B20" s="37">
        <v>4.3810792078498029E-3</v>
      </c>
      <c r="D20" s="65">
        <f t="shared" si="0"/>
        <v>2</v>
      </c>
    </row>
    <row r="21" spans="1:4" x14ac:dyDescent="0.35">
      <c r="A21" s="63" t="s">
        <v>245</v>
      </c>
      <c r="B21" s="37">
        <v>4.3883338924106674E-3</v>
      </c>
      <c r="D21" s="65">
        <f t="shared" si="0"/>
        <v>2</v>
      </c>
    </row>
    <row r="22" spans="1:4" x14ac:dyDescent="0.35">
      <c r="A22" s="63" t="s">
        <v>50</v>
      </c>
      <c r="B22" s="37">
        <v>4.3930410817214494E-3</v>
      </c>
      <c r="D22" s="65">
        <f t="shared" si="0"/>
        <v>2</v>
      </c>
    </row>
    <row r="23" spans="1:4" x14ac:dyDescent="0.35">
      <c r="A23" s="63" t="s">
        <v>25</v>
      </c>
      <c r="B23" s="37">
        <v>4.4119720942363827E-3</v>
      </c>
      <c r="D23" s="65">
        <f t="shared" si="0"/>
        <v>2</v>
      </c>
    </row>
    <row r="24" spans="1:4" x14ac:dyDescent="0.35">
      <c r="A24" s="63" t="s">
        <v>154</v>
      </c>
      <c r="B24" s="37">
        <v>4.4126754644917554E-3</v>
      </c>
      <c r="D24" s="65">
        <f t="shared" si="0"/>
        <v>2</v>
      </c>
    </row>
    <row r="25" spans="1:4" x14ac:dyDescent="0.35">
      <c r="A25" s="63" t="s">
        <v>307</v>
      </c>
      <c r="B25" s="37">
        <v>4.4677497065215288E-3</v>
      </c>
      <c r="D25" s="65">
        <f t="shared" si="0"/>
        <v>2</v>
      </c>
    </row>
    <row r="26" spans="1:4" x14ac:dyDescent="0.35">
      <c r="A26" s="63" t="s">
        <v>165</v>
      </c>
      <c r="B26" s="37">
        <v>4.4778458603247362E-3</v>
      </c>
      <c r="D26" s="65">
        <f t="shared" si="0"/>
        <v>2</v>
      </c>
    </row>
    <row r="27" spans="1:4" x14ac:dyDescent="0.35">
      <c r="A27" s="63" t="s">
        <v>95</v>
      </c>
      <c r="B27" s="37">
        <v>4.479875905319064E-3</v>
      </c>
      <c r="D27" s="65">
        <f t="shared" si="0"/>
        <v>2</v>
      </c>
    </row>
    <row r="28" spans="1:4" x14ac:dyDescent="0.35">
      <c r="A28" s="63" t="s">
        <v>87</v>
      </c>
      <c r="B28" s="37">
        <v>4.4997210500992146E-3</v>
      </c>
      <c r="D28" s="65">
        <f t="shared" si="0"/>
        <v>2</v>
      </c>
    </row>
    <row r="29" spans="1:4" x14ac:dyDescent="0.35">
      <c r="A29" s="63" t="s">
        <v>197</v>
      </c>
      <c r="B29" s="37">
        <v>4.5295884318383717E-3</v>
      </c>
      <c r="D29" s="65">
        <f t="shared" si="0"/>
        <v>2</v>
      </c>
    </row>
    <row r="30" spans="1:4" x14ac:dyDescent="0.35">
      <c r="A30" s="63" t="s">
        <v>20</v>
      </c>
      <c r="B30" s="37">
        <v>4.5768964580816807E-3</v>
      </c>
      <c r="D30" s="65">
        <f t="shared" si="0"/>
        <v>2</v>
      </c>
    </row>
    <row r="31" spans="1:4" x14ac:dyDescent="0.35">
      <c r="A31" s="63" t="s">
        <v>319</v>
      </c>
      <c r="B31" s="37">
        <v>4.5879200000324971E-3</v>
      </c>
      <c r="D31" s="65">
        <f t="shared" si="0"/>
        <v>2</v>
      </c>
    </row>
    <row r="32" spans="1:4" x14ac:dyDescent="0.35">
      <c r="A32" s="63" t="s">
        <v>44</v>
      </c>
      <c r="B32" s="37">
        <v>4.6200330914927257E-3</v>
      </c>
      <c r="D32" s="65">
        <f t="shared" si="0"/>
        <v>2</v>
      </c>
    </row>
    <row r="33" spans="1:4" x14ac:dyDescent="0.35">
      <c r="A33" s="63" t="s">
        <v>128</v>
      </c>
      <c r="B33" s="37">
        <v>4.6474746203053474E-3</v>
      </c>
      <c r="D33" s="65">
        <f t="shared" si="0"/>
        <v>2</v>
      </c>
    </row>
    <row r="34" spans="1:4" x14ac:dyDescent="0.35">
      <c r="A34" s="63" t="s">
        <v>60</v>
      </c>
      <c r="B34" s="37">
        <v>4.6614266737503574E-3</v>
      </c>
      <c r="D34" s="65">
        <f t="shared" si="0"/>
        <v>2</v>
      </c>
    </row>
    <row r="35" spans="1:4" x14ac:dyDescent="0.35">
      <c r="A35" s="63" t="s">
        <v>37</v>
      </c>
      <c r="B35" s="37">
        <v>4.6697382303939605E-3</v>
      </c>
      <c r="D35" s="65">
        <f t="shared" si="0"/>
        <v>2</v>
      </c>
    </row>
    <row r="36" spans="1:4" x14ac:dyDescent="0.35">
      <c r="A36" s="63" t="s">
        <v>89</v>
      </c>
      <c r="B36" s="37">
        <v>4.671088282431457E-3</v>
      </c>
      <c r="D36" s="65">
        <f t="shared" si="0"/>
        <v>2</v>
      </c>
    </row>
    <row r="37" spans="1:4" x14ac:dyDescent="0.35">
      <c r="A37" s="63" t="s">
        <v>104</v>
      </c>
      <c r="B37" s="37">
        <v>4.6763573074775078E-3</v>
      </c>
      <c r="D37" s="65">
        <f t="shared" si="0"/>
        <v>2</v>
      </c>
    </row>
    <row r="38" spans="1:4" x14ac:dyDescent="0.35">
      <c r="A38" s="63" t="s">
        <v>59</v>
      </c>
      <c r="B38" s="37">
        <v>4.7012177249128317E-3</v>
      </c>
      <c r="D38" s="65">
        <f t="shared" si="0"/>
        <v>2</v>
      </c>
    </row>
    <row r="39" spans="1:4" x14ac:dyDescent="0.35">
      <c r="A39" s="63" t="s">
        <v>305</v>
      </c>
      <c r="B39" s="37">
        <v>4.7343500697494267E-3</v>
      </c>
      <c r="D39" s="65">
        <f t="shared" si="0"/>
        <v>2</v>
      </c>
    </row>
    <row r="40" spans="1:4" x14ac:dyDescent="0.35">
      <c r="A40" s="63" t="s">
        <v>105</v>
      </c>
      <c r="B40" s="37">
        <v>4.7807032300646313E-3</v>
      </c>
      <c r="D40" s="65">
        <f t="shared" si="0"/>
        <v>2</v>
      </c>
    </row>
    <row r="41" spans="1:4" x14ac:dyDescent="0.35">
      <c r="A41" s="63" t="s">
        <v>126</v>
      </c>
      <c r="B41" s="37">
        <v>4.8438921769060617E-3</v>
      </c>
      <c r="D41" s="65">
        <f t="shared" si="0"/>
        <v>2</v>
      </c>
    </row>
    <row r="42" spans="1:4" x14ac:dyDescent="0.35">
      <c r="A42" s="63" t="s">
        <v>298</v>
      </c>
      <c r="B42" s="37">
        <v>4.8468496804161543E-3</v>
      </c>
      <c r="D42" s="65">
        <f t="shared" si="0"/>
        <v>2</v>
      </c>
    </row>
    <row r="43" spans="1:4" x14ac:dyDescent="0.35">
      <c r="A43" s="63" t="s">
        <v>201</v>
      </c>
      <c r="B43" s="37">
        <v>4.8995333754726644E-3</v>
      </c>
      <c r="D43" s="65">
        <f t="shared" si="0"/>
        <v>2</v>
      </c>
    </row>
    <row r="44" spans="1:4" x14ac:dyDescent="0.35">
      <c r="A44" s="63" t="s">
        <v>241</v>
      </c>
      <c r="B44" s="37">
        <v>4.9630036505399211E-3</v>
      </c>
      <c r="D44" s="65">
        <f t="shared" si="0"/>
        <v>2</v>
      </c>
    </row>
    <row r="45" spans="1:4" x14ac:dyDescent="0.35">
      <c r="A45" s="63" t="s">
        <v>52</v>
      </c>
      <c r="B45" s="37">
        <v>4.9815546034830405E-3</v>
      </c>
      <c r="D45" s="65">
        <f t="shared" si="0"/>
        <v>2</v>
      </c>
    </row>
    <row r="46" spans="1:4" x14ac:dyDescent="0.35">
      <c r="A46" s="63" t="s">
        <v>172</v>
      </c>
      <c r="B46" s="37">
        <v>5.0152919750159342E-3</v>
      </c>
      <c r="D46" s="65">
        <f t="shared" si="0"/>
        <v>3</v>
      </c>
    </row>
    <row r="47" spans="1:4" x14ac:dyDescent="0.35">
      <c r="A47" s="63" t="s">
        <v>14</v>
      </c>
      <c r="B47" s="37">
        <v>5.1522107325907562E-3</v>
      </c>
      <c r="D47" s="65">
        <f t="shared" si="0"/>
        <v>3</v>
      </c>
    </row>
    <row r="48" spans="1:4" x14ac:dyDescent="0.35">
      <c r="A48" s="63" t="s">
        <v>167</v>
      </c>
      <c r="B48" s="37">
        <v>5.2268238889583429E-3</v>
      </c>
      <c r="D48" s="65">
        <f t="shared" si="0"/>
        <v>3</v>
      </c>
    </row>
    <row r="49" spans="1:4" x14ac:dyDescent="0.35">
      <c r="A49" s="63" t="s">
        <v>39</v>
      </c>
      <c r="B49" s="37">
        <v>5.3329823931436149E-3</v>
      </c>
      <c r="D49" s="65">
        <f t="shared" si="0"/>
        <v>3</v>
      </c>
    </row>
    <row r="50" spans="1:4" x14ac:dyDescent="0.35">
      <c r="A50" s="63" t="s">
        <v>54</v>
      </c>
      <c r="B50" s="37">
        <v>5.357177047563999E-3</v>
      </c>
      <c r="D50" s="65">
        <f t="shared" si="0"/>
        <v>3</v>
      </c>
    </row>
    <row r="51" spans="1:4" x14ac:dyDescent="0.35">
      <c r="A51" s="63" t="s">
        <v>176</v>
      </c>
      <c r="B51" s="37">
        <v>5.4254095637435995E-3</v>
      </c>
      <c r="D51" s="65">
        <f t="shared" si="0"/>
        <v>3</v>
      </c>
    </row>
    <row r="52" spans="1:4" x14ac:dyDescent="0.35">
      <c r="A52" s="63" t="s">
        <v>33</v>
      </c>
      <c r="B52" s="37">
        <v>5.4402309936292248E-3</v>
      </c>
      <c r="D52" s="65">
        <f t="shared" si="0"/>
        <v>3</v>
      </c>
    </row>
    <row r="53" spans="1:4" x14ac:dyDescent="0.35">
      <c r="A53" s="63" t="s">
        <v>225</v>
      </c>
      <c r="B53" s="37">
        <v>5.5365623989016566E-3</v>
      </c>
      <c r="D53" s="65">
        <f t="shared" si="0"/>
        <v>3</v>
      </c>
    </row>
    <row r="54" spans="1:4" x14ac:dyDescent="0.35">
      <c r="A54" s="63" t="s">
        <v>169</v>
      </c>
      <c r="B54" s="37">
        <v>5.6832304591303284E-3</v>
      </c>
      <c r="D54" s="65">
        <f t="shared" si="0"/>
        <v>3</v>
      </c>
    </row>
    <row r="55" spans="1:4" x14ac:dyDescent="0.35">
      <c r="A55" s="63" t="s">
        <v>135</v>
      </c>
      <c r="B55" s="37">
        <v>5.759519895625731E-3</v>
      </c>
      <c r="D55" s="65">
        <f t="shared" si="0"/>
        <v>3</v>
      </c>
    </row>
    <row r="56" spans="1:4" x14ac:dyDescent="0.35">
      <c r="A56" s="63" t="s">
        <v>146</v>
      </c>
      <c r="B56" s="37">
        <v>6.0480116051500055E-3</v>
      </c>
      <c r="D56" s="65">
        <f t="shared" si="0"/>
        <v>3</v>
      </c>
    </row>
    <row r="57" spans="1:4" x14ac:dyDescent="0.35">
      <c r="A57" s="63" t="s">
        <v>102</v>
      </c>
      <c r="B57" s="37">
        <v>6.1615541199984136E-3</v>
      </c>
      <c r="D57" s="65">
        <f t="shared" si="0"/>
        <v>3</v>
      </c>
    </row>
    <row r="58" spans="1:4" x14ac:dyDescent="0.35">
      <c r="A58" s="63" t="s">
        <v>23</v>
      </c>
      <c r="B58" s="37">
        <v>6.5933029933218368E-3</v>
      </c>
      <c r="D58" s="65">
        <f t="shared" si="0"/>
        <v>3</v>
      </c>
    </row>
    <row r="59" spans="1:4" x14ac:dyDescent="0.35">
      <c r="A59" s="63" t="s">
        <v>156</v>
      </c>
      <c r="B59" s="37">
        <v>6.6485938882461237E-3</v>
      </c>
      <c r="D59" s="65">
        <f t="shared" si="0"/>
        <v>3</v>
      </c>
    </row>
    <row r="60" spans="1:4" x14ac:dyDescent="0.35">
      <c r="A60" s="63" t="s">
        <v>18</v>
      </c>
      <c r="B60" s="37">
        <v>6.724305768333716E-3</v>
      </c>
      <c r="D60" s="65">
        <f t="shared" si="0"/>
        <v>3</v>
      </c>
    </row>
    <row r="61" spans="1:4" x14ac:dyDescent="0.35">
      <c r="A61" s="63" t="s">
        <v>41</v>
      </c>
      <c r="B61" s="37">
        <v>6.8166479389997203E-3</v>
      </c>
      <c r="D61" s="65">
        <f t="shared" si="0"/>
        <v>3</v>
      </c>
    </row>
    <row r="62" spans="1:4" x14ac:dyDescent="0.35">
      <c r="A62" s="63" t="s">
        <v>192</v>
      </c>
      <c r="B62" s="37">
        <v>6.8969413987152173E-3</v>
      </c>
      <c r="D62" s="65">
        <f t="shared" si="0"/>
        <v>3</v>
      </c>
    </row>
    <row r="63" spans="1:4" x14ac:dyDescent="0.35">
      <c r="A63" s="63" t="s">
        <v>164</v>
      </c>
      <c r="B63" s="37">
        <v>7.1538141103686392E-3</v>
      </c>
      <c r="D63" s="65">
        <f t="shared" si="0"/>
        <v>3</v>
      </c>
    </row>
    <row r="64" spans="1:4" x14ac:dyDescent="0.35">
      <c r="A64" s="63" t="s">
        <v>66</v>
      </c>
      <c r="B64" s="37">
        <v>7.364636706484351E-3</v>
      </c>
      <c r="D64" s="65">
        <f t="shared" si="0"/>
        <v>3</v>
      </c>
    </row>
    <row r="65" spans="1:4" x14ac:dyDescent="0.35">
      <c r="A65" s="63" t="s">
        <v>61</v>
      </c>
      <c r="B65" s="37">
        <v>7.4543292312252429E-3</v>
      </c>
      <c r="D65" s="65">
        <f t="shared" si="0"/>
        <v>3</v>
      </c>
    </row>
    <row r="66" spans="1:4" x14ac:dyDescent="0.35">
      <c r="A66" s="63" t="s">
        <v>212</v>
      </c>
      <c r="B66" s="37">
        <v>7.6970848728645791E-3</v>
      </c>
      <c r="D66" s="65">
        <f t="shared" ref="D66:D82" si="1">IF(B66&lt;0,1,IF(B66&lt;0.005,2,IF(B66&lt;0.01,3,IF(B66&lt;0.015,4,IF(B66&lt;0.02,5,IF(B66&lt;0.025,6,IF(B66&lt;0.03,7,IF(B66&lt;0.035,8,IF(B66&lt;0.04,9,IF(B66&lt;0.045,10,11))))))))))</f>
        <v>3</v>
      </c>
    </row>
    <row r="67" spans="1:4" x14ac:dyDescent="0.35">
      <c r="A67" s="63" t="s">
        <v>190</v>
      </c>
      <c r="B67" s="37">
        <v>9.9345406676616399E-3</v>
      </c>
      <c r="D67" s="65">
        <f t="shared" si="1"/>
        <v>3</v>
      </c>
    </row>
    <row r="68" spans="1:4" x14ac:dyDescent="0.35">
      <c r="A68" s="63" t="s">
        <v>140</v>
      </c>
      <c r="B68" s="37">
        <v>1.0227605298994691E-2</v>
      </c>
      <c r="D68" s="65">
        <f t="shared" si="1"/>
        <v>4</v>
      </c>
    </row>
    <row r="69" spans="1:4" x14ac:dyDescent="0.35">
      <c r="A69" s="63" t="s">
        <v>303</v>
      </c>
      <c r="B69" s="37">
        <v>1.1098278113479854E-2</v>
      </c>
      <c r="D69" s="65">
        <f t="shared" si="1"/>
        <v>4</v>
      </c>
    </row>
    <row r="70" spans="1:4" x14ac:dyDescent="0.35">
      <c r="A70" s="63" t="s">
        <v>63</v>
      </c>
      <c r="B70" s="37">
        <v>1.1536742648713405E-2</v>
      </c>
      <c r="D70" s="65">
        <f t="shared" si="1"/>
        <v>4</v>
      </c>
    </row>
    <row r="71" spans="1:4" x14ac:dyDescent="0.35">
      <c r="A71" s="63" t="s">
        <v>136</v>
      </c>
      <c r="B71" s="37">
        <v>1.1586972293447184E-2</v>
      </c>
      <c r="D71" s="65">
        <f t="shared" si="1"/>
        <v>4</v>
      </c>
    </row>
    <row r="72" spans="1:4" x14ac:dyDescent="0.35">
      <c r="A72" s="63" t="s">
        <v>311</v>
      </c>
      <c r="B72" s="37">
        <v>1.4071087185785425E-2</v>
      </c>
      <c r="D72" s="65">
        <f t="shared" si="1"/>
        <v>4</v>
      </c>
    </row>
    <row r="73" spans="1:4" x14ac:dyDescent="0.35">
      <c r="A73" s="63" t="s">
        <v>194</v>
      </c>
      <c r="B73" s="37">
        <v>1.5375750063427063E-2</v>
      </c>
      <c r="D73" s="65">
        <f t="shared" si="1"/>
        <v>5</v>
      </c>
    </row>
    <row r="74" spans="1:4" x14ac:dyDescent="0.35">
      <c r="A74" s="63" t="s">
        <v>310</v>
      </c>
      <c r="B74" s="37">
        <v>1.5859721105406788E-2</v>
      </c>
      <c r="D74" s="65">
        <f t="shared" si="1"/>
        <v>5</v>
      </c>
    </row>
    <row r="75" spans="1:4" x14ac:dyDescent="0.35">
      <c r="A75" s="63" t="s">
        <v>114</v>
      </c>
      <c r="B75" s="37">
        <v>1.6437564413148253E-2</v>
      </c>
      <c r="D75" s="65">
        <f t="shared" si="1"/>
        <v>5</v>
      </c>
    </row>
    <row r="76" spans="1:4" x14ac:dyDescent="0.35">
      <c r="A76" s="63" t="s">
        <v>160</v>
      </c>
      <c r="B76" s="37">
        <v>1.6928137996417014E-2</v>
      </c>
      <c r="D76" s="65">
        <f t="shared" si="1"/>
        <v>5</v>
      </c>
    </row>
    <row r="77" spans="1:4" x14ac:dyDescent="0.35">
      <c r="A77" s="63" t="s">
        <v>100</v>
      </c>
      <c r="B77" s="37">
        <v>1.7196610238232157E-2</v>
      </c>
      <c r="D77" s="65">
        <f t="shared" si="1"/>
        <v>5</v>
      </c>
    </row>
    <row r="78" spans="1:4" x14ac:dyDescent="0.35">
      <c r="A78" s="63" t="s">
        <v>302</v>
      </c>
      <c r="B78" s="37">
        <v>1.805343374534818E-2</v>
      </c>
      <c r="D78" s="65">
        <f t="shared" si="1"/>
        <v>5</v>
      </c>
    </row>
    <row r="79" spans="1:4" x14ac:dyDescent="0.35">
      <c r="A79" s="63" t="s">
        <v>180</v>
      </c>
      <c r="B79" s="37">
        <v>1.8095529834755153E-2</v>
      </c>
      <c r="D79" s="65">
        <f t="shared" si="1"/>
        <v>5</v>
      </c>
    </row>
    <row r="80" spans="1:4" x14ac:dyDescent="0.35">
      <c r="A80" s="63" t="s">
        <v>203</v>
      </c>
      <c r="B80" s="37">
        <v>1.873104417953364E-2</v>
      </c>
      <c r="D80" s="65">
        <f t="shared" si="1"/>
        <v>5</v>
      </c>
    </row>
    <row r="81" spans="1:4" x14ac:dyDescent="0.35">
      <c r="A81" s="63" t="s">
        <v>91</v>
      </c>
      <c r="B81" s="37">
        <v>1.889895486864579E-2</v>
      </c>
      <c r="D81" s="65">
        <f t="shared" si="1"/>
        <v>5</v>
      </c>
    </row>
    <row r="82" spans="1:4" x14ac:dyDescent="0.35">
      <c r="A82" s="63" t="s">
        <v>162</v>
      </c>
      <c r="B82" s="37">
        <v>1.9060328666647752E-2</v>
      </c>
      <c r="D82" s="65">
        <f t="shared" si="1"/>
        <v>5</v>
      </c>
    </row>
    <row r="83" spans="1:4" x14ac:dyDescent="0.35">
      <c r="A83" s="63" t="s">
        <v>312</v>
      </c>
      <c r="B83" s="66">
        <v>2.0511037773734975E-2</v>
      </c>
      <c r="D83" s="65">
        <f>IF(B83&lt;0,1,IF(B83&lt;0.005,2,IF(B83&lt;0.01,3,IF(B83&lt;0.015,4,IF(B83&lt;0.02,5,IF(B83&lt;0.025,6,IF(B83&lt;0.03,7,IF(B83&lt;0.035,8,IF(B83&lt;0.04,9,IF(B83&lt;0.045,10,11))))))))))</f>
        <v>6</v>
      </c>
    </row>
    <row r="84" spans="1:4" x14ac:dyDescent="0.35">
      <c r="A84" s="63" t="s">
        <v>111</v>
      </c>
      <c r="B84" s="37">
        <v>2.0748804634252327E-2</v>
      </c>
      <c r="D84" s="65">
        <f t="shared" ref="D84:D147" si="2">IF(B84&lt;0,1,IF(B84&lt;0.005,2,IF(B84&lt;0.01,3,IF(B84&lt;0.015,4,IF(B84&lt;0.02,5,IF(B84&lt;0.025,6,IF(B84&lt;0.03,7,IF(B84&lt;0.035,8,IF(B84&lt;0.04,9,IF(B84&lt;0.045,10,11))))))))))</f>
        <v>6</v>
      </c>
    </row>
    <row r="85" spans="1:4" x14ac:dyDescent="0.35">
      <c r="A85" s="63" t="s">
        <v>300</v>
      </c>
      <c r="B85" s="37">
        <v>2.2596704658014444E-2</v>
      </c>
      <c r="D85" s="65">
        <f t="shared" si="2"/>
        <v>6</v>
      </c>
    </row>
    <row r="86" spans="1:4" x14ac:dyDescent="0.35">
      <c r="A86" s="63" t="s">
        <v>68</v>
      </c>
      <c r="B86" s="37">
        <v>2.2745849219159897E-2</v>
      </c>
      <c r="D86" s="65">
        <f t="shared" si="2"/>
        <v>6</v>
      </c>
    </row>
    <row r="87" spans="1:4" x14ac:dyDescent="0.35">
      <c r="A87" s="63" t="s">
        <v>73</v>
      </c>
      <c r="B87" s="37">
        <v>2.2999955001504535E-2</v>
      </c>
      <c r="D87" s="65">
        <f t="shared" si="2"/>
        <v>6</v>
      </c>
    </row>
    <row r="88" spans="1:4" x14ac:dyDescent="0.35">
      <c r="A88" s="63" t="s">
        <v>151</v>
      </c>
      <c r="B88" s="37">
        <v>2.3409321920879966E-2</v>
      </c>
      <c r="D88" s="65">
        <f t="shared" si="2"/>
        <v>6</v>
      </c>
    </row>
    <row r="89" spans="1:4" x14ac:dyDescent="0.35">
      <c r="A89" s="63" t="s">
        <v>152</v>
      </c>
      <c r="B89" s="37">
        <v>2.4328595612202131E-2</v>
      </c>
      <c r="D89" s="65">
        <f t="shared" si="2"/>
        <v>6</v>
      </c>
    </row>
    <row r="90" spans="1:4" x14ac:dyDescent="0.35">
      <c r="A90" s="63" t="s">
        <v>219</v>
      </c>
      <c r="B90" s="37">
        <v>2.5014162458308675E-2</v>
      </c>
      <c r="D90" s="65">
        <f t="shared" si="2"/>
        <v>7</v>
      </c>
    </row>
    <row r="91" spans="1:4" x14ac:dyDescent="0.35">
      <c r="A91" s="63" t="s">
        <v>77</v>
      </c>
      <c r="B91" s="37">
        <v>2.528804499067272E-2</v>
      </c>
      <c r="D91" s="65">
        <f t="shared" si="2"/>
        <v>7</v>
      </c>
    </row>
    <row r="92" spans="1:4" x14ac:dyDescent="0.35">
      <c r="A92" s="63" t="s">
        <v>205</v>
      </c>
      <c r="B92" s="37">
        <v>2.534230708235663E-2</v>
      </c>
      <c r="D92" s="65">
        <f t="shared" si="2"/>
        <v>7</v>
      </c>
    </row>
    <row r="93" spans="1:4" x14ac:dyDescent="0.35">
      <c r="A93" s="63" t="s">
        <v>235</v>
      </c>
      <c r="B93" s="37">
        <v>2.535203828196031E-2</v>
      </c>
      <c r="D93" s="65">
        <f t="shared" si="2"/>
        <v>7</v>
      </c>
    </row>
    <row r="94" spans="1:4" x14ac:dyDescent="0.35">
      <c r="A94" s="63" t="s">
        <v>178</v>
      </c>
      <c r="B94" s="37">
        <v>2.5360423039677116E-2</v>
      </c>
      <c r="D94" s="65">
        <f t="shared" si="2"/>
        <v>7</v>
      </c>
    </row>
    <row r="95" spans="1:4" x14ac:dyDescent="0.35">
      <c r="A95" s="63" t="s">
        <v>232</v>
      </c>
      <c r="B95" s="37">
        <v>2.5448644596091974E-2</v>
      </c>
      <c r="D95" s="65">
        <f t="shared" si="2"/>
        <v>7</v>
      </c>
    </row>
    <row r="96" spans="1:4" x14ac:dyDescent="0.35">
      <c r="A96" s="63" t="s">
        <v>171</v>
      </c>
      <c r="B96" s="37">
        <v>2.5462599219949089E-2</v>
      </c>
      <c r="D96" s="65">
        <f t="shared" si="2"/>
        <v>7</v>
      </c>
    </row>
    <row r="97" spans="1:4" x14ac:dyDescent="0.35">
      <c r="A97" s="63" t="s">
        <v>306</v>
      </c>
      <c r="B97" s="37">
        <v>2.5572246262865583E-2</v>
      </c>
      <c r="D97" s="65">
        <f t="shared" si="2"/>
        <v>7</v>
      </c>
    </row>
    <row r="98" spans="1:4" x14ac:dyDescent="0.35">
      <c r="A98" s="63" t="s">
        <v>94</v>
      </c>
      <c r="B98" s="37">
        <v>2.5617209316840084E-2</v>
      </c>
      <c r="D98" s="65">
        <f t="shared" si="2"/>
        <v>7</v>
      </c>
    </row>
    <row r="99" spans="1:4" x14ac:dyDescent="0.35">
      <c r="A99" s="63" t="s">
        <v>233</v>
      </c>
      <c r="B99" s="37">
        <v>2.5676864077086137E-2</v>
      </c>
      <c r="D99" s="65">
        <f t="shared" si="2"/>
        <v>7</v>
      </c>
    </row>
    <row r="100" spans="1:4" x14ac:dyDescent="0.35">
      <c r="A100" s="63" t="s">
        <v>85</v>
      </c>
      <c r="B100" s="37">
        <v>2.5687834060841297E-2</v>
      </c>
      <c r="D100" s="65">
        <f t="shared" si="2"/>
        <v>7</v>
      </c>
    </row>
    <row r="101" spans="1:4" x14ac:dyDescent="0.35">
      <c r="A101" s="63" t="s">
        <v>297</v>
      </c>
      <c r="B101" s="37">
        <v>2.5731739756101213E-2</v>
      </c>
      <c r="D101" s="65">
        <f t="shared" si="2"/>
        <v>7</v>
      </c>
    </row>
    <row r="102" spans="1:4" x14ac:dyDescent="0.35">
      <c r="A102" s="63" t="s">
        <v>93</v>
      </c>
      <c r="B102" s="37">
        <v>2.5749075448084691E-2</v>
      </c>
      <c r="D102" s="65">
        <f t="shared" si="2"/>
        <v>7</v>
      </c>
    </row>
    <row r="103" spans="1:4" x14ac:dyDescent="0.35">
      <c r="A103" s="63" t="s">
        <v>228</v>
      </c>
      <c r="B103" s="37">
        <v>2.5773952565056879E-2</v>
      </c>
      <c r="D103" s="65">
        <f t="shared" si="2"/>
        <v>7</v>
      </c>
    </row>
    <row r="104" spans="1:4" x14ac:dyDescent="0.35">
      <c r="A104" s="63" t="s">
        <v>191</v>
      </c>
      <c r="B104" s="37">
        <v>2.5786794338822805E-2</v>
      </c>
      <c r="D104" s="65">
        <f t="shared" si="2"/>
        <v>7</v>
      </c>
    </row>
    <row r="105" spans="1:4" x14ac:dyDescent="0.35">
      <c r="A105" s="63" t="s">
        <v>48</v>
      </c>
      <c r="B105" s="37">
        <v>2.5789115743123148E-2</v>
      </c>
      <c r="D105" s="65">
        <f t="shared" si="2"/>
        <v>7</v>
      </c>
    </row>
    <row r="106" spans="1:4" x14ac:dyDescent="0.35">
      <c r="A106" s="63" t="s">
        <v>215</v>
      </c>
      <c r="B106" s="37">
        <v>2.5797060112304981E-2</v>
      </c>
      <c r="D106" s="65">
        <f t="shared" si="2"/>
        <v>7</v>
      </c>
    </row>
    <row r="107" spans="1:4" x14ac:dyDescent="0.35">
      <c r="A107" s="63" t="s">
        <v>209</v>
      </c>
      <c r="B107" s="37">
        <v>2.5816435526051729E-2</v>
      </c>
      <c r="D107" s="65">
        <f t="shared" si="2"/>
        <v>7</v>
      </c>
    </row>
    <row r="108" spans="1:4" x14ac:dyDescent="0.35">
      <c r="A108" s="63" t="s">
        <v>109</v>
      </c>
      <c r="B108" s="37">
        <v>2.5829118668254436E-2</v>
      </c>
      <c r="D108" s="65">
        <f t="shared" si="2"/>
        <v>7</v>
      </c>
    </row>
    <row r="109" spans="1:4" x14ac:dyDescent="0.35">
      <c r="A109" s="63" t="s">
        <v>188</v>
      </c>
      <c r="B109" s="37">
        <v>2.5850716369284044E-2</v>
      </c>
      <c r="D109" s="65">
        <f t="shared" si="2"/>
        <v>7</v>
      </c>
    </row>
    <row r="110" spans="1:4" x14ac:dyDescent="0.35">
      <c r="A110" s="63" t="s">
        <v>79</v>
      </c>
      <c r="B110" s="37">
        <v>2.5896758626756222E-2</v>
      </c>
      <c r="D110" s="65">
        <f t="shared" si="2"/>
        <v>7</v>
      </c>
    </row>
    <row r="111" spans="1:4" x14ac:dyDescent="0.35">
      <c r="A111" s="63" t="s">
        <v>71</v>
      </c>
      <c r="B111" s="37">
        <v>2.5954258751817116E-2</v>
      </c>
      <c r="D111" s="65">
        <f t="shared" si="2"/>
        <v>7</v>
      </c>
    </row>
    <row r="112" spans="1:4" x14ac:dyDescent="0.35">
      <c r="A112" s="63" t="s">
        <v>304</v>
      </c>
      <c r="B112" s="37">
        <v>2.5978013341522388E-2</v>
      </c>
      <c r="D112" s="65">
        <f t="shared" si="2"/>
        <v>7</v>
      </c>
    </row>
    <row r="113" spans="1:4" x14ac:dyDescent="0.35">
      <c r="A113" s="63" t="s">
        <v>56</v>
      </c>
      <c r="B113" s="37">
        <v>2.5990113027164252E-2</v>
      </c>
      <c r="D113" s="65">
        <f t="shared" si="2"/>
        <v>7</v>
      </c>
    </row>
    <row r="114" spans="1:4" x14ac:dyDescent="0.35">
      <c r="A114" s="63" t="s">
        <v>199</v>
      </c>
      <c r="B114" s="37">
        <v>2.6024022479582465E-2</v>
      </c>
      <c r="D114" s="65">
        <f t="shared" si="2"/>
        <v>7</v>
      </c>
    </row>
    <row r="115" spans="1:4" x14ac:dyDescent="0.35">
      <c r="A115" s="63" t="s">
        <v>214</v>
      </c>
      <c r="B115" s="37">
        <v>2.6069686173314732E-2</v>
      </c>
      <c r="D115" s="65">
        <f t="shared" si="2"/>
        <v>7</v>
      </c>
    </row>
    <row r="116" spans="1:4" x14ac:dyDescent="0.35">
      <c r="A116" s="63" t="s">
        <v>83</v>
      </c>
      <c r="B116" s="37">
        <v>2.6069866660824337E-2</v>
      </c>
      <c r="D116" s="65">
        <f t="shared" si="2"/>
        <v>7</v>
      </c>
    </row>
    <row r="117" spans="1:4" x14ac:dyDescent="0.35">
      <c r="A117" s="63" t="s">
        <v>131</v>
      </c>
      <c r="B117" s="37">
        <v>2.60726099116253E-2</v>
      </c>
      <c r="D117" s="65">
        <f t="shared" si="2"/>
        <v>7</v>
      </c>
    </row>
    <row r="118" spans="1:4" x14ac:dyDescent="0.35">
      <c r="A118" s="63" t="s">
        <v>240</v>
      </c>
      <c r="B118" s="37">
        <v>2.6075859954534986E-2</v>
      </c>
      <c r="D118" s="65">
        <f t="shared" si="2"/>
        <v>7</v>
      </c>
    </row>
    <row r="119" spans="1:4" x14ac:dyDescent="0.35">
      <c r="A119" s="63" t="s">
        <v>42</v>
      </c>
      <c r="B119" s="37">
        <v>2.6079326598770214E-2</v>
      </c>
      <c r="D119" s="65">
        <f t="shared" si="2"/>
        <v>7</v>
      </c>
    </row>
    <row r="120" spans="1:4" x14ac:dyDescent="0.35">
      <c r="A120" s="63" t="s">
        <v>98</v>
      </c>
      <c r="B120" s="37">
        <v>2.6102687812442182E-2</v>
      </c>
      <c r="D120" s="65">
        <f t="shared" si="2"/>
        <v>7</v>
      </c>
    </row>
    <row r="121" spans="1:4" x14ac:dyDescent="0.35">
      <c r="A121" s="63" t="s">
        <v>138</v>
      </c>
      <c r="B121" s="37">
        <v>2.6104882475973534E-2</v>
      </c>
      <c r="D121" s="65">
        <f t="shared" si="2"/>
        <v>7</v>
      </c>
    </row>
    <row r="122" spans="1:4" x14ac:dyDescent="0.35">
      <c r="A122" s="63" t="s">
        <v>184</v>
      </c>
      <c r="B122" s="37">
        <v>2.6115035117286967E-2</v>
      </c>
      <c r="D122" s="65">
        <f t="shared" si="2"/>
        <v>7</v>
      </c>
    </row>
    <row r="123" spans="1:4" x14ac:dyDescent="0.35">
      <c r="A123" s="63" t="s">
        <v>318</v>
      </c>
      <c r="B123" s="37">
        <v>2.6129645067915375E-2</v>
      </c>
      <c r="D123" s="65">
        <f t="shared" si="2"/>
        <v>7</v>
      </c>
    </row>
    <row r="124" spans="1:4" x14ac:dyDescent="0.35">
      <c r="A124" s="63" t="s">
        <v>158</v>
      </c>
      <c r="B124" s="37">
        <v>2.615485637409054E-2</v>
      </c>
      <c r="D124" s="65">
        <f t="shared" si="2"/>
        <v>7</v>
      </c>
    </row>
    <row r="125" spans="1:4" x14ac:dyDescent="0.35">
      <c r="A125" s="63" t="s">
        <v>133</v>
      </c>
      <c r="B125" s="37">
        <v>2.6185396450268739E-2</v>
      </c>
      <c r="D125" s="65">
        <f t="shared" si="2"/>
        <v>7</v>
      </c>
    </row>
    <row r="126" spans="1:4" x14ac:dyDescent="0.35">
      <c r="A126" s="63" t="s">
        <v>238</v>
      </c>
      <c r="B126" s="37">
        <v>2.6185904356307965E-2</v>
      </c>
      <c r="D126" s="65">
        <f t="shared" si="2"/>
        <v>7</v>
      </c>
    </row>
    <row r="127" spans="1:4" x14ac:dyDescent="0.35">
      <c r="A127" s="63" t="s">
        <v>124</v>
      </c>
      <c r="B127" s="37">
        <v>2.6199309302140872E-2</v>
      </c>
      <c r="D127" s="65">
        <f t="shared" si="2"/>
        <v>7</v>
      </c>
    </row>
    <row r="128" spans="1:4" x14ac:dyDescent="0.35">
      <c r="A128" s="63" t="s">
        <v>223</v>
      </c>
      <c r="B128" s="37">
        <v>2.6292618701525994E-2</v>
      </c>
      <c r="D128" s="65">
        <f t="shared" si="2"/>
        <v>7</v>
      </c>
    </row>
    <row r="129" spans="1:4" x14ac:dyDescent="0.35">
      <c r="A129" s="63" t="s">
        <v>121</v>
      </c>
      <c r="B129" s="37">
        <v>2.6300135414683901E-2</v>
      </c>
      <c r="D129" s="65">
        <f t="shared" si="2"/>
        <v>7</v>
      </c>
    </row>
    <row r="130" spans="1:4" x14ac:dyDescent="0.35">
      <c r="A130" s="63" t="s">
        <v>26</v>
      </c>
      <c r="B130" s="37">
        <v>2.6350274639337812E-2</v>
      </c>
      <c r="D130" s="65">
        <f t="shared" si="2"/>
        <v>7</v>
      </c>
    </row>
    <row r="131" spans="1:4" x14ac:dyDescent="0.35">
      <c r="A131" s="63" t="s">
        <v>143</v>
      </c>
      <c r="B131" s="37">
        <v>2.6355968168599864E-2</v>
      </c>
      <c r="D131" s="65">
        <f t="shared" si="2"/>
        <v>7</v>
      </c>
    </row>
    <row r="132" spans="1:4" x14ac:dyDescent="0.35">
      <c r="A132" s="63" t="s">
        <v>145</v>
      </c>
      <c r="B132" s="37">
        <v>2.6401639702142266E-2</v>
      </c>
      <c r="D132" s="65">
        <f t="shared" si="2"/>
        <v>7</v>
      </c>
    </row>
    <row r="133" spans="1:4" x14ac:dyDescent="0.35">
      <c r="A133" s="63" t="s">
        <v>301</v>
      </c>
      <c r="B133" s="37">
        <v>2.6403629590829203E-2</v>
      </c>
      <c r="D133" s="65">
        <f t="shared" si="2"/>
        <v>7</v>
      </c>
    </row>
    <row r="134" spans="1:4" x14ac:dyDescent="0.35">
      <c r="A134" s="63" t="s">
        <v>308</v>
      </c>
      <c r="B134" s="37">
        <v>2.6409976322340212E-2</v>
      </c>
      <c r="D134" s="65">
        <f t="shared" si="2"/>
        <v>7</v>
      </c>
    </row>
    <row r="135" spans="1:4" x14ac:dyDescent="0.35">
      <c r="A135" s="63" t="s">
        <v>237</v>
      </c>
      <c r="B135" s="37">
        <v>2.6431491606191404E-2</v>
      </c>
      <c r="D135" s="65">
        <f t="shared" si="2"/>
        <v>7</v>
      </c>
    </row>
    <row r="136" spans="1:4" x14ac:dyDescent="0.35">
      <c r="A136" s="63" t="s">
        <v>150</v>
      </c>
      <c r="B136" s="37">
        <v>2.6475129452925517E-2</v>
      </c>
      <c r="D136" s="65">
        <f t="shared" si="2"/>
        <v>7</v>
      </c>
    </row>
    <row r="137" spans="1:4" x14ac:dyDescent="0.35">
      <c r="A137" s="63" t="s">
        <v>130</v>
      </c>
      <c r="B137" s="37">
        <v>2.653212319737519E-2</v>
      </c>
      <c r="D137" s="65">
        <f t="shared" si="2"/>
        <v>7</v>
      </c>
    </row>
    <row r="138" spans="1:4" x14ac:dyDescent="0.35">
      <c r="A138" s="63" t="s">
        <v>120</v>
      </c>
      <c r="B138" s="37">
        <v>2.653628943126396E-2</v>
      </c>
      <c r="D138" s="65">
        <f t="shared" si="2"/>
        <v>7</v>
      </c>
    </row>
    <row r="139" spans="1:4" x14ac:dyDescent="0.35">
      <c r="A139" s="63" t="s">
        <v>28</v>
      </c>
      <c r="B139" s="37">
        <v>2.6542141763163718E-2</v>
      </c>
      <c r="D139" s="65">
        <f t="shared" si="2"/>
        <v>7</v>
      </c>
    </row>
    <row r="140" spans="1:4" x14ac:dyDescent="0.35">
      <c r="A140" s="63" t="s">
        <v>211</v>
      </c>
      <c r="B140" s="37">
        <v>2.6542701663390122E-2</v>
      </c>
      <c r="D140" s="65">
        <f t="shared" si="2"/>
        <v>7</v>
      </c>
    </row>
    <row r="141" spans="1:4" x14ac:dyDescent="0.35">
      <c r="A141" s="63" t="s">
        <v>227</v>
      </c>
      <c r="B141" s="37">
        <v>2.661238390792664E-2</v>
      </c>
      <c r="D141" s="65">
        <f t="shared" si="2"/>
        <v>7</v>
      </c>
    </row>
    <row r="142" spans="1:4" x14ac:dyDescent="0.35">
      <c r="A142" s="63" t="s">
        <v>58</v>
      </c>
      <c r="B142" s="37">
        <v>2.6652311186507793E-2</v>
      </c>
      <c r="D142" s="65">
        <f t="shared" si="2"/>
        <v>7</v>
      </c>
    </row>
    <row r="143" spans="1:4" x14ac:dyDescent="0.35">
      <c r="A143" s="63" t="s">
        <v>27</v>
      </c>
      <c r="B143" s="37">
        <v>2.6702892310876525E-2</v>
      </c>
      <c r="D143" s="65">
        <f t="shared" si="2"/>
        <v>7</v>
      </c>
    </row>
    <row r="144" spans="1:4" x14ac:dyDescent="0.35">
      <c r="A144" s="63" t="s">
        <v>196</v>
      </c>
      <c r="B144" s="37">
        <v>2.6706749001572216E-2</v>
      </c>
      <c r="D144" s="65">
        <f t="shared" si="2"/>
        <v>7</v>
      </c>
    </row>
    <row r="145" spans="1:4" x14ac:dyDescent="0.35">
      <c r="A145" s="63" t="s">
        <v>230</v>
      </c>
      <c r="B145" s="37">
        <v>2.6728070461323084E-2</v>
      </c>
      <c r="D145" s="65">
        <f t="shared" si="2"/>
        <v>7</v>
      </c>
    </row>
    <row r="146" spans="1:4" x14ac:dyDescent="0.35">
      <c r="A146" s="63" t="s">
        <v>206</v>
      </c>
      <c r="B146" s="37">
        <v>2.6737573215925181E-2</v>
      </c>
      <c r="D146" s="65">
        <f t="shared" si="2"/>
        <v>7</v>
      </c>
    </row>
    <row r="147" spans="1:4" x14ac:dyDescent="0.35">
      <c r="A147" s="63" t="s">
        <v>236</v>
      </c>
      <c r="B147" s="37">
        <v>2.678227494632579E-2</v>
      </c>
      <c r="D147" s="65">
        <f t="shared" si="2"/>
        <v>7</v>
      </c>
    </row>
    <row r="148" spans="1:4" x14ac:dyDescent="0.35">
      <c r="A148" s="63" t="s">
        <v>35</v>
      </c>
      <c r="B148" s="37">
        <v>2.6833042917153715E-2</v>
      </c>
      <c r="D148" s="65">
        <f t="shared" ref="D148:D192" si="3">IF(B148&lt;0,1,IF(B148&lt;0.005,2,IF(B148&lt;0.01,3,IF(B148&lt;0.015,4,IF(B148&lt;0.02,5,IF(B148&lt;0.025,6,IF(B148&lt;0.03,7,IF(B148&lt;0.035,8,IF(B148&lt;0.04,9,IF(B148&lt;0.045,10,11))))))))))</f>
        <v>7</v>
      </c>
    </row>
    <row r="149" spans="1:4" x14ac:dyDescent="0.35">
      <c r="A149" s="63" t="s">
        <v>186</v>
      </c>
      <c r="B149" s="37">
        <v>2.6883589581955025E-2</v>
      </c>
      <c r="D149" s="65">
        <f t="shared" si="3"/>
        <v>7</v>
      </c>
    </row>
    <row r="150" spans="1:4" x14ac:dyDescent="0.35">
      <c r="A150" s="63" t="s">
        <v>16</v>
      </c>
      <c r="B150" s="37">
        <v>2.6929919401013747E-2</v>
      </c>
      <c r="D150" s="65">
        <f t="shared" si="3"/>
        <v>7</v>
      </c>
    </row>
    <row r="151" spans="1:4" x14ac:dyDescent="0.35">
      <c r="A151" s="63" t="s">
        <v>46</v>
      </c>
      <c r="B151" s="37">
        <v>2.6945504035893464E-2</v>
      </c>
      <c r="D151" s="65">
        <f t="shared" si="3"/>
        <v>7</v>
      </c>
    </row>
    <row r="152" spans="1:4" x14ac:dyDescent="0.35">
      <c r="A152" s="63" t="s">
        <v>21</v>
      </c>
      <c r="B152" s="37">
        <v>2.6975263035754704E-2</v>
      </c>
      <c r="D152" s="65">
        <f t="shared" si="3"/>
        <v>7</v>
      </c>
    </row>
    <row r="153" spans="1:4" x14ac:dyDescent="0.35">
      <c r="A153" s="63" t="s">
        <v>177</v>
      </c>
      <c r="B153" s="37">
        <v>2.69785357598753E-2</v>
      </c>
      <c r="D153" s="65">
        <f t="shared" si="3"/>
        <v>7</v>
      </c>
    </row>
    <row r="154" spans="1:4" x14ac:dyDescent="0.35">
      <c r="A154" s="63" t="s">
        <v>118</v>
      </c>
      <c r="B154" s="37">
        <v>2.7179849837761116E-2</v>
      </c>
      <c r="D154" s="65">
        <f t="shared" si="3"/>
        <v>7</v>
      </c>
    </row>
    <row r="155" spans="1:4" x14ac:dyDescent="0.35">
      <c r="A155" s="63" t="s">
        <v>243</v>
      </c>
      <c r="B155" s="37">
        <v>2.7388646554053819E-2</v>
      </c>
      <c r="D155" s="65">
        <f t="shared" si="3"/>
        <v>7</v>
      </c>
    </row>
    <row r="156" spans="1:4" x14ac:dyDescent="0.35">
      <c r="A156" s="63" t="s">
        <v>70</v>
      </c>
      <c r="B156" s="37">
        <v>2.7584287377617756E-2</v>
      </c>
      <c r="D156" s="65">
        <f t="shared" si="3"/>
        <v>7</v>
      </c>
    </row>
    <row r="157" spans="1:4" x14ac:dyDescent="0.35">
      <c r="A157" s="63" t="s">
        <v>113</v>
      </c>
      <c r="B157" s="37">
        <v>2.8097816268084497E-2</v>
      </c>
      <c r="D157" s="65">
        <f t="shared" si="3"/>
        <v>7</v>
      </c>
    </row>
    <row r="158" spans="1:4" x14ac:dyDescent="0.35">
      <c r="A158" s="29" t="s">
        <v>256</v>
      </c>
      <c r="B158" s="37">
        <v>-1.6803905788477236E-3</v>
      </c>
      <c r="D158" s="65">
        <f t="shared" si="3"/>
        <v>1</v>
      </c>
    </row>
    <row r="159" spans="1:4" x14ac:dyDescent="0.35">
      <c r="A159" s="39" t="s">
        <v>265</v>
      </c>
      <c r="B159" s="37">
        <v>4.8438784242144095E-3</v>
      </c>
      <c r="D159" s="65">
        <f t="shared" si="3"/>
        <v>2</v>
      </c>
    </row>
    <row r="160" spans="1:4" x14ac:dyDescent="0.35">
      <c r="A160" s="39" t="s">
        <v>331</v>
      </c>
      <c r="B160" s="37">
        <v>4.8598525313190422E-3</v>
      </c>
      <c r="D160" s="65">
        <f t="shared" si="3"/>
        <v>2</v>
      </c>
    </row>
    <row r="161" spans="1:4" x14ac:dyDescent="0.35">
      <c r="A161" s="39" t="s">
        <v>251</v>
      </c>
      <c r="B161" s="37">
        <v>4.8732787344405448E-3</v>
      </c>
      <c r="D161" s="65">
        <f t="shared" si="3"/>
        <v>2</v>
      </c>
    </row>
    <row r="162" spans="1:4" x14ac:dyDescent="0.35">
      <c r="A162" s="29" t="s">
        <v>260</v>
      </c>
      <c r="B162" s="37">
        <v>4.8819447677364014E-3</v>
      </c>
      <c r="D162" s="65">
        <f t="shared" si="3"/>
        <v>2</v>
      </c>
    </row>
    <row r="163" spans="1:4" x14ac:dyDescent="0.35">
      <c r="A163" s="39" t="s">
        <v>268</v>
      </c>
      <c r="B163" s="37">
        <v>6.3919453360772316E-3</v>
      </c>
      <c r="D163" s="65">
        <f t="shared" si="3"/>
        <v>3</v>
      </c>
    </row>
    <row r="164" spans="1:4" x14ac:dyDescent="0.35">
      <c r="A164" s="29" t="s">
        <v>248</v>
      </c>
      <c r="B164" s="37">
        <v>1.5998426044929293E-2</v>
      </c>
      <c r="D164" s="65">
        <f t="shared" si="3"/>
        <v>5</v>
      </c>
    </row>
    <row r="165" spans="1:4" x14ac:dyDescent="0.35">
      <c r="A165" s="29" t="s">
        <v>264</v>
      </c>
      <c r="B165" s="37">
        <v>2.0441523300520181E-2</v>
      </c>
      <c r="D165" s="65">
        <f t="shared" si="3"/>
        <v>6</v>
      </c>
    </row>
    <row r="166" spans="1:4" x14ac:dyDescent="0.35">
      <c r="A166" s="29" t="s">
        <v>258</v>
      </c>
      <c r="B166" s="37">
        <v>2.2580450299454879E-2</v>
      </c>
      <c r="D166" s="65">
        <f t="shared" si="3"/>
        <v>6</v>
      </c>
    </row>
    <row r="167" spans="1:4" x14ac:dyDescent="0.35">
      <c r="A167" s="29" t="s">
        <v>254</v>
      </c>
      <c r="B167" s="37">
        <v>2.5136790047798341E-2</v>
      </c>
      <c r="D167" s="65">
        <f t="shared" si="3"/>
        <v>7</v>
      </c>
    </row>
    <row r="168" spans="1:4" x14ac:dyDescent="0.35">
      <c r="A168" s="29" t="s">
        <v>274</v>
      </c>
      <c r="B168" s="37">
        <v>2.5168389300697758E-2</v>
      </c>
      <c r="D168" s="65">
        <f t="shared" si="3"/>
        <v>7</v>
      </c>
    </row>
    <row r="169" spans="1:4" x14ac:dyDescent="0.35">
      <c r="A169" s="29" t="s">
        <v>269</v>
      </c>
      <c r="B169" s="37">
        <v>2.5857977624847983E-2</v>
      </c>
      <c r="D169" s="65">
        <f t="shared" si="3"/>
        <v>7</v>
      </c>
    </row>
    <row r="170" spans="1:4" x14ac:dyDescent="0.35">
      <c r="A170" s="29" t="s">
        <v>280</v>
      </c>
      <c r="B170" s="37">
        <v>2.5931731714279316E-2</v>
      </c>
      <c r="D170" s="65">
        <f t="shared" si="3"/>
        <v>7</v>
      </c>
    </row>
    <row r="171" spans="1:4" x14ac:dyDescent="0.35">
      <c r="A171" s="29" t="s">
        <v>315</v>
      </c>
      <c r="B171" s="37">
        <v>2.5950841005148328E-2</v>
      </c>
      <c r="D171" s="65">
        <f t="shared" si="3"/>
        <v>7</v>
      </c>
    </row>
    <row r="172" spans="1:4" x14ac:dyDescent="0.35">
      <c r="A172" s="29" t="s">
        <v>278</v>
      </c>
      <c r="B172" s="37">
        <v>2.5983399072761815E-2</v>
      </c>
      <c r="D172" s="65">
        <f t="shared" si="3"/>
        <v>7</v>
      </c>
    </row>
    <row r="173" spans="1:4" x14ac:dyDescent="0.35">
      <c r="A173" s="29" t="s">
        <v>263</v>
      </c>
      <c r="B173" s="37">
        <v>2.61469105695602E-2</v>
      </c>
      <c r="D173" s="65">
        <f t="shared" si="3"/>
        <v>7</v>
      </c>
    </row>
    <row r="174" spans="1:4" x14ac:dyDescent="0.35">
      <c r="A174" s="29" t="s">
        <v>249</v>
      </c>
      <c r="B174" s="37">
        <v>2.6155992433626318E-2</v>
      </c>
      <c r="D174" s="65">
        <f t="shared" si="3"/>
        <v>7</v>
      </c>
    </row>
    <row r="175" spans="1:4" x14ac:dyDescent="0.35">
      <c r="A175" s="29" t="s">
        <v>276</v>
      </c>
      <c r="B175" s="37">
        <v>2.6158848336673701E-2</v>
      </c>
      <c r="D175" s="65">
        <f t="shared" si="3"/>
        <v>7</v>
      </c>
    </row>
    <row r="176" spans="1:4" x14ac:dyDescent="0.35">
      <c r="A176" s="29" t="s">
        <v>261</v>
      </c>
      <c r="B176" s="37">
        <v>2.6290450139148769E-2</v>
      </c>
      <c r="D176" s="65">
        <f t="shared" si="3"/>
        <v>7</v>
      </c>
    </row>
    <row r="177" spans="1:10" x14ac:dyDescent="0.35">
      <c r="A177" s="29" t="s">
        <v>262</v>
      </c>
      <c r="B177" s="37">
        <v>2.6306958179111994E-2</v>
      </c>
      <c r="D177" s="65">
        <f t="shared" si="3"/>
        <v>7</v>
      </c>
    </row>
    <row r="178" spans="1:10" x14ac:dyDescent="0.35">
      <c r="A178" s="29" t="s">
        <v>252</v>
      </c>
      <c r="B178" s="37">
        <v>2.6370664619023154E-2</v>
      </c>
      <c r="D178" s="65">
        <f t="shared" si="3"/>
        <v>7</v>
      </c>
    </row>
    <row r="179" spans="1:10" x14ac:dyDescent="0.35">
      <c r="A179" s="29" t="s">
        <v>267</v>
      </c>
      <c r="B179" s="37">
        <v>2.6385532779531484E-2</v>
      </c>
      <c r="D179" s="65">
        <f t="shared" si="3"/>
        <v>7</v>
      </c>
    </row>
    <row r="180" spans="1:10" x14ac:dyDescent="0.35">
      <c r="A180" s="29" t="s">
        <v>250</v>
      </c>
      <c r="B180" s="37">
        <v>2.6390840827635431E-2</v>
      </c>
      <c r="D180" s="65">
        <f t="shared" si="3"/>
        <v>7</v>
      </c>
      <c r="G180" t="s">
        <v>12</v>
      </c>
    </row>
    <row r="181" spans="1:10" x14ac:dyDescent="0.35">
      <c r="A181" s="29" t="s">
        <v>271</v>
      </c>
      <c r="B181" s="37">
        <v>2.6422273871373969E-2</v>
      </c>
      <c r="D181" s="65">
        <f t="shared" si="3"/>
        <v>7</v>
      </c>
      <c r="H181" s="64" t="s">
        <v>356</v>
      </c>
      <c r="I181">
        <f xml:space="preserve"> COUNTIF($D$2:$D$157,J181)</f>
        <v>0</v>
      </c>
      <c r="J181">
        <v>1</v>
      </c>
    </row>
    <row r="182" spans="1:10" x14ac:dyDescent="0.35">
      <c r="A182" s="29" t="s">
        <v>259</v>
      </c>
      <c r="B182" s="37">
        <v>2.6435003697294679E-2</v>
      </c>
      <c r="D182" s="65">
        <f t="shared" si="3"/>
        <v>7</v>
      </c>
      <c r="H182" s="64" t="s">
        <v>357</v>
      </c>
      <c r="I182">
        <f t="shared" ref="I182:I190" si="4" xml:space="preserve"> COUNTIF($D$2:$D$157,J182)</f>
        <v>44</v>
      </c>
      <c r="J182">
        <v>2</v>
      </c>
    </row>
    <row r="183" spans="1:10" x14ac:dyDescent="0.35">
      <c r="A183" s="29" t="s">
        <v>272</v>
      </c>
      <c r="B183" s="37">
        <v>2.6533157563290555E-2</v>
      </c>
      <c r="D183" s="65">
        <f t="shared" si="3"/>
        <v>7</v>
      </c>
      <c r="H183" s="64" t="s">
        <v>358</v>
      </c>
      <c r="I183">
        <f t="shared" si="4"/>
        <v>22</v>
      </c>
      <c r="J183">
        <v>3</v>
      </c>
    </row>
    <row r="184" spans="1:10" x14ac:dyDescent="0.35">
      <c r="A184" s="29" t="s">
        <v>313</v>
      </c>
      <c r="B184" s="37">
        <v>2.6643481202650143E-2</v>
      </c>
      <c r="D184" s="65">
        <f t="shared" si="3"/>
        <v>7</v>
      </c>
      <c r="H184" s="64" t="s">
        <v>359</v>
      </c>
      <c r="I184">
        <f t="shared" si="4"/>
        <v>5</v>
      </c>
      <c r="J184">
        <v>4</v>
      </c>
    </row>
    <row r="185" spans="1:10" x14ac:dyDescent="0.35">
      <c r="A185" s="29" t="s">
        <v>270</v>
      </c>
      <c r="B185" s="37">
        <v>2.6720571818847461E-2</v>
      </c>
      <c r="D185" s="65">
        <f t="shared" si="3"/>
        <v>7</v>
      </c>
      <c r="H185" s="64" t="s">
        <v>360</v>
      </c>
      <c r="I185">
        <f t="shared" si="4"/>
        <v>10</v>
      </c>
      <c r="J185">
        <v>5</v>
      </c>
    </row>
    <row r="186" spans="1:10" x14ac:dyDescent="0.35">
      <c r="A186" s="29" t="s">
        <v>314</v>
      </c>
      <c r="B186" s="37">
        <v>2.6761142017682316E-2</v>
      </c>
      <c r="D186" s="65">
        <f t="shared" si="3"/>
        <v>7</v>
      </c>
      <c r="H186" s="64" t="s">
        <v>361</v>
      </c>
      <c r="I186">
        <f t="shared" si="4"/>
        <v>7</v>
      </c>
      <c r="J186">
        <v>6</v>
      </c>
    </row>
    <row r="187" spans="1:10" x14ac:dyDescent="0.35">
      <c r="A187" s="29" t="s">
        <v>281</v>
      </c>
      <c r="B187" s="37">
        <v>2.6815362371244378E-2</v>
      </c>
      <c r="D187" s="65">
        <f t="shared" si="3"/>
        <v>7</v>
      </c>
      <c r="H187" s="64" t="s">
        <v>362</v>
      </c>
      <c r="I187">
        <f t="shared" si="4"/>
        <v>68</v>
      </c>
      <c r="J187">
        <v>7</v>
      </c>
    </row>
    <row r="188" spans="1:10" ht="15" thickBot="1" x14ac:dyDescent="0.4">
      <c r="A188" s="59" t="s">
        <v>255</v>
      </c>
      <c r="B188" s="37">
        <v>2.7201161845733068E-2</v>
      </c>
      <c r="D188" s="65">
        <f t="shared" si="3"/>
        <v>7</v>
      </c>
      <c r="H188" s="64" t="s">
        <v>363</v>
      </c>
      <c r="I188">
        <f t="shared" si="4"/>
        <v>0</v>
      </c>
      <c r="J188">
        <v>8</v>
      </c>
    </row>
    <row r="189" spans="1:10" x14ac:dyDescent="0.35">
      <c r="A189" s="29" t="s">
        <v>11</v>
      </c>
      <c r="B189" s="37">
        <v>2.0079717301466848E-2</v>
      </c>
      <c r="D189" s="65">
        <f t="shared" si="3"/>
        <v>6</v>
      </c>
      <c r="H189" s="64" t="s">
        <v>364</v>
      </c>
      <c r="I189">
        <f t="shared" si="4"/>
        <v>0</v>
      </c>
      <c r="J189">
        <v>9</v>
      </c>
    </row>
    <row r="190" spans="1:10" x14ac:dyDescent="0.35">
      <c r="A190" s="29" t="s">
        <v>10</v>
      </c>
      <c r="B190" s="37">
        <v>2.6062899033008957E-2</v>
      </c>
      <c r="D190" s="65">
        <f t="shared" si="3"/>
        <v>7</v>
      </c>
      <c r="H190" s="64" t="s">
        <v>365</v>
      </c>
      <c r="I190">
        <f t="shared" si="4"/>
        <v>0</v>
      </c>
      <c r="J190">
        <v>10</v>
      </c>
    </row>
    <row r="191" spans="1:10" x14ac:dyDescent="0.35">
      <c r="A191" s="29" t="s">
        <v>9</v>
      </c>
      <c r="B191" s="37">
        <v>2.690205957449332E-2</v>
      </c>
      <c r="D191" s="65">
        <f t="shared" si="3"/>
        <v>7</v>
      </c>
    </row>
    <row r="192" spans="1:10" x14ac:dyDescent="0.35">
      <c r="A192" s="29" t="s">
        <v>8</v>
      </c>
      <c r="B192" s="37">
        <v>2.7020737443665288E-2</v>
      </c>
      <c r="D192" s="65">
        <f t="shared" si="3"/>
        <v>7</v>
      </c>
      <c r="G192" t="s">
        <v>355</v>
      </c>
    </row>
    <row r="193" spans="7:10" x14ac:dyDescent="0.35">
      <c r="H193" s="64" t="s">
        <v>356</v>
      </c>
      <c r="I193">
        <f>COUNTIF($D$189:$D$192,J193)</f>
        <v>0</v>
      </c>
      <c r="J193">
        <v>1</v>
      </c>
    </row>
    <row r="194" spans="7:10" x14ac:dyDescent="0.35">
      <c r="H194" s="64" t="s">
        <v>357</v>
      </c>
      <c r="I194">
        <f t="shared" ref="I194:I202" si="5">COUNTIF($D$189:$D$192,J194)</f>
        <v>0</v>
      </c>
      <c r="J194">
        <v>2</v>
      </c>
    </row>
    <row r="195" spans="7:10" x14ac:dyDescent="0.35">
      <c r="H195" s="64" t="s">
        <v>358</v>
      </c>
      <c r="I195">
        <f t="shared" si="5"/>
        <v>0</v>
      </c>
      <c r="J195">
        <v>3</v>
      </c>
    </row>
    <row r="196" spans="7:10" x14ac:dyDescent="0.35">
      <c r="H196" s="64" t="s">
        <v>359</v>
      </c>
      <c r="I196">
        <f t="shared" si="5"/>
        <v>0</v>
      </c>
      <c r="J196">
        <v>4</v>
      </c>
    </row>
    <row r="197" spans="7:10" x14ac:dyDescent="0.35">
      <c r="H197" s="64" t="s">
        <v>360</v>
      </c>
      <c r="I197">
        <f t="shared" si="5"/>
        <v>0</v>
      </c>
      <c r="J197">
        <v>5</v>
      </c>
    </row>
    <row r="198" spans="7:10" x14ac:dyDescent="0.35">
      <c r="H198" s="64" t="s">
        <v>361</v>
      </c>
      <c r="I198">
        <f t="shared" si="5"/>
        <v>1</v>
      </c>
      <c r="J198">
        <v>6</v>
      </c>
    </row>
    <row r="199" spans="7:10" x14ac:dyDescent="0.35">
      <c r="H199" s="64" t="s">
        <v>362</v>
      </c>
      <c r="I199">
        <f t="shared" si="5"/>
        <v>3</v>
      </c>
      <c r="J199">
        <v>7</v>
      </c>
    </row>
    <row r="200" spans="7:10" x14ac:dyDescent="0.35">
      <c r="H200" s="64" t="s">
        <v>363</v>
      </c>
      <c r="I200">
        <f t="shared" si="5"/>
        <v>0</v>
      </c>
      <c r="J200">
        <v>8</v>
      </c>
    </row>
    <row r="201" spans="7:10" x14ac:dyDescent="0.35">
      <c r="H201" s="64" t="s">
        <v>364</v>
      </c>
      <c r="I201">
        <f t="shared" si="5"/>
        <v>0</v>
      </c>
      <c r="J201">
        <v>9</v>
      </c>
    </row>
    <row r="202" spans="7:10" x14ac:dyDescent="0.35">
      <c r="H202" s="64" t="s">
        <v>365</v>
      </c>
      <c r="I202">
        <f t="shared" si="5"/>
        <v>0</v>
      </c>
      <c r="J202">
        <v>10</v>
      </c>
    </row>
    <row r="205" spans="7:10" x14ac:dyDescent="0.35">
      <c r="G205" t="s">
        <v>247</v>
      </c>
    </row>
    <row r="206" spans="7:10" x14ac:dyDescent="0.35">
      <c r="H206" s="64" t="s">
        <v>356</v>
      </c>
      <c r="I206">
        <f>COUNTIF($D$158:$D$188,J206)</f>
        <v>1</v>
      </c>
      <c r="J206">
        <v>1</v>
      </c>
    </row>
    <row r="207" spans="7:10" x14ac:dyDescent="0.35">
      <c r="H207" s="64" t="s">
        <v>357</v>
      </c>
      <c r="I207">
        <f t="shared" ref="I207:I215" si="6">COUNTIF($D$158:$D$188,J207)</f>
        <v>4</v>
      </c>
      <c r="J207">
        <v>2</v>
      </c>
    </row>
    <row r="208" spans="7:10" x14ac:dyDescent="0.35">
      <c r="H208" s="64" t="s">
        <v>358</v>
      </c>
      <c r="I208">
        <f t="shared" si="6"/>
        <v>1</v>
      </c>
      <c r="J208">
        <v>3</v>
      </c>
    </row>
    <row r="209" spans="8:10" x14ac:dyDescent="0.35">
      <c r="H209" s="64" t="s">
        <v>359</v>
      </c>
      <c r="I209">
        <f t="shared" si="6"/>
        <v>0</v>
      </c>
      <c r="J209">
        <v>4</v>
      </c>
    </row>
    <row r="210" spans="8:10" x14ac:dyDescent="0.35">
      <c r="H210" s="64" t="s">
        <v>360</v>
      </c>
      <c r="I210">
        <f t="shared" si="6"/>
        <v>1</v>
      </c>
      <c r="J210">
        <v>5</v>
      </c>
    </row>
    <row r="211" spans="8:10" x14ac:dyDescent="0.35">
      <c r="H211" s="64" t="s">
        <v>361</v>
      </c>
      <c r="I211">
        <f t="shared" si="6"/>
        <v>2</v>
      </c>
      <c r="J211">
        <v>6</v>
      </c>
    </row>
    <row r="212" spans="8:10" x14ac:dyDescent="0.35">
      <c r="H212" s="64" t="s">
        <v>362</v>
      </c>
      <c r="I212">
        <f t="shared" si="6"/>
        <v>22</v>
      </c>
      <c r="J212">
        <v>7</v>
      </c>
    </row>
    <row r="213" spans="8:10" x14ac:dyDescent="0.35">
      <c r="H213" s="64" t="s">
        <v>363</v>
      </c>
      <c r="I213">
        <f t="shared" si="6"/>
        <v>0</v>
      </c>
      <c r="J213">
        <v>8</v>
      </c>
    </row>
    <row r="214" spans="8:10" x14ac:dyDescent="0.35">
      <c r="H214" s="64" t="s">
        <v>364</v>
      </c>
      <c r="I214">
        <f t="shared" si="6"/>
        <v>0</v>
      </c>
      <c r="J214">
        <v>9</v>
      </c>
    </row>
    <row r="215" spans="8:10" x14ac:dyDescent="0.35">
      <c r="H215" s="64" t="s">
        <v>365</v>
      </c>
      <c r="I215">
        <f t="shared" si="6"/>
        <v>0</v>
      </c>
      <c r="J215">
        <v>10</v>
      </c>
    </row>
  </sheetData>
  <sortState ref="A158:B188">
    <sortCondition ref="B162"/>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03"/>
  <sheetViews>
    <sheetView topLeftCell="A131" zoomScale="85" zoomScaleNormal="85" workbookViewId="0">
      <selection activeCell="H34" sqref="A34:H35"/>
    </sheetView>
  </sheetViews>
  <sheetFormatPr defaultRowHeight="14.5" x14ac:dyDescent="0.35"/>
  <cols>
    <col min="1" max="1" width="47.7265625" bestFit="1" customWidth="1"/>
    <col min="2" max="2" width="19.7265625" style="64" bestFit="1" customWidth="1"/>
    <col min="3" max="3" width="15" customWidth="1"/>
    <col min="4" max="4" width="9.81640625" bestFit="1" customWidth="1"/>
  </cols>
  <sheetData>
    <row r="1" spans="1:4" x14ac:dyDescent="0.35">
      <c r="A1" t="s">
        <v>3</v>
      </c>
      <c r="B1" s="64" t="s">
        <v>329</v>
      </c>
      <c r="C1" t="s">
        <v>0</v>
      </c>
    </row>
    <row r="2" spans="1:4" x14ac:dyDescent="0.35">
      <c r="A2" s="29" t="s">
        <v>11</v>
      </c>
      <c r="B2" s="64">
        <v>2.0223480484534262E-2</v>
      </c>
      <c r="C2" t="s">
        <v>351</v>
      </c>
      <c r="D2" s="65">
        <v>6</v>
      </c>
    </row>
    <row r="3" spans="1:4" x14ac:dyDescent="0.35">
      <c r="A3" s="29" t="s">
        <v>9</v>
      </c>
      <c r="B3" s="64">
        <v>2.7255994051576637E-2</v>
      </c>
      <c r="C3" t="s">
        <v>351</v>
      </c>
      <c r="D3" s="65">
        <v>7</v>
      </c>
    </row>
    <row r="4" spans="1:4" x14ac:dyDescent="0.35">
      <c r="A4" s="29" t="s">
        <v>8</v>
      </c>
      <c r="B4" s="64">
        <v>2.82346129142661E-2</v>
      </c>
      <c r="C4" t="s">
        <v>351</v>
      </c>
      <c r="D4" s="65">
        <v>7</v>
      </c>
    </row>
    <row r="5" spans="1:4" x14ac:dyDescent="0.35">
      <c r="A5" s="29" t="s">
        <v>10</v>
      </c>
      <c r="B5" s="64">
        <v>3.0518275577152476E-2</v>
      </c>
      <c r="C5" t="s">
        <v>351</v>
      </c>
      <c r="D5" s="65">
        <v>8</v>
      </c>
    </row>
    <row r="6" spans="1:4" x14ac:dyDescent="0.35">
      <c r="A6" s="39" t="s">
        <v>47</v>
      </c>
      <c r="B6" s="64">
        <v>-1.4396458415886215E-3</v>
      </c>
      <c r="C6" t="s">
        <v>352</v>
      </c>
      <c r="D6" s="65">
        <v>1</v>
      </c>
    </row>
    <row r="7" spans="1:4" x14ac:dyDescent="0.35">
      <c r="A7" s="39" t="s">
        <v>116</v>
      </c>
      <c r="B7" s="64">
        <v>9.0026539123111426E-4</v>
      </c>
      <c r="C7" t="s">
        <v>353</v>
      </c>
      <c r="D7" s="65">
        <v>2</v>
      </c>
    </row>
    <row r="8" spans="1:4" x14ac:dyDescent="0.35">
      <c r="A8" s="39" t="s">
        <v>197</v>
      </c>
      <c r="B8" s="64">
        <v>1.0095018673641487E-3</v>
      </c>
      <c r="C8" t="s">
        <v>353</v>
      </c>
      <c r="D8" s="65">
        <v>2</v>
      </c>
    </row>
    <row r="9" spans="1:4" x14ac:dyDescent="0.35">
      <c r="A9" s="39" t="s">
        <v>217</v>
      </c>
      <c r="B9" s="64">
        <v>1.554182544053484E-3</v>
      </c>
      <c r="C9" t="s">
        <v>353</v>
      </c>
      <c r="D9" s="65">
        <v>2</v>
      </c>
    </row>
    <row r="10" spans="1:4" x14ac:dyDescent="0.35">
      <c r="A10" s="39" t="s">
        <v>75</v>
      </c>
      <c r="B10" s="64">
        <v>2.9594044896037452E-3</v>
      </c>
      <c r="C10" t="s">
        <v>353</v>
      </c>
      <c r="D10" s="65">
        <v>2</v>
      </c>
    </row>
    <row r="11" spans="1:4" x14ac:dyDescent="0.35">
      <c r="A11" s="39" t="s">
        <v>242</v>
      </c>
      <c r="B11" s="64">
        <v>3.9075175926186478E-3</v>
      </c>
      <c r="C11" t="s">
        <v>353</v>
      </c>
      <c r="D11" s="65">
        <v>2</v>
      </c>
    </row>
    <row r="12" spans="1:4" x14ac:dyDescent="0.35">
      <c r="A12" s="39" t="s">
        <v>221</v>
      </c>
      <c r="B12" s="64">
        <v>4.3435420933224389E-3</v>
      </c>
      <c r="C12" t="s">
        <v>353</v>
      </c>
      <c r="D12" s="65">
        <v>2</v>
      </c>
    </row>
    <row r="13" spans="1:4" x14ac:dyDescent="0.35">
      <c r="A13" s="39" t="s">
        <v>25</v>
      </c>
      <c r="B13" s="64">
        <v>4.4119720942359386E-3</v>
      </c>
      <c r="C13" t="s">
        <v>353</v>
      </c>
      <c r="D13" s="65">
        <v>2</v>
      </c>
    </row>
    <row r="14" spans="1:4" x14ac:dyDescent="0.35">
      <c r="A14" s="39" t="s">
        <v>128</v>
      </c>
      <c r="B14" s="64">
        <v>4.4775828710550414E-3</v>
      </c>
      <c r="C14" t="s">
        <v>353</v>
      </c>
      <c r="D14" s="65">
        <v>2</v>
      </c>
    </row>
    <row r="15" spans="1:4" x14ac:dyDescent="0.35">
      <c r="A15" s="39" t="s">
        <v>60</v>
      </c>
      <c r="B15" s="64">
        <v>4.6614266737503574E-3</v>
      </c>
      <c r="C15" t="s">
        <v>353</v>
      </c>
      <c r="D15" s="65">
        <v>2</v>
      </c>
    </row>
    <row r="16" spans="1:4" x14ac:dyDescent="0.35">
      <c r="A16" s="39" t="s">
        <v>59</v>
      </c>
      <c r="B16" s="64">
        <v>4.7012177249130538E-3</v>
      </c>
      <c r="C16" t="s">
        <v>353</v>
      </c>
      <c r="D16" s="65">
        <v>2</v>
      </c>
    </row>
    <row r="17" spans="1:4" x14ac:dyDescent="0.35">
      <c r="A17" s="39" t="s">
        <v>89</v>
      </c>
      <c r="B17" s="64">
        <v>4.8299828319815497E-3</v>
      </c>
      <c r="C17" t="s">
        <v>353</v>
      </c>
      <c r="D17" s="65">
        <v>2</v>
      </c>
    </row>
    <row r="18" spans="1:4" x14ac:dyDescent="0.35">
      <c r="A18" s="39" t="s">
        <v>126</v>
      </c>
      <c r="B18" s="64">
        <v>4.8438921769058396E-3</v>
      </c>
      <c r="C18" t="s">
        <v>353</v>
      </c>
      <c r="D18" s="65">
        <v>2</v>
      </c>
    </row>
    <row r="19" spans="1:4" x14ac:dyDescent="0.35">
      <c r="A19" s="39" t="s">
        <v>298</v>
      </c>
      <c r="B19" s="64">
        <v>4.8468496804161543E-3</v>
      </c>
      <c r="C19" t="s">
        <v>353</v>
      </c>
      <c r="D19" s="65">
        <v>2</v>
      </c>
    </row>
    <row r="20" spans="1:4" x14ac:dyDescent="0.35">
      <c r="A20" s="39" t="s">
        <v>52</v>
      </c>
      <c r="B20" s="64">
        <v>4.9815546034834846E-3</v>
      </c>
      <c r="C20" t="s">
        <v>353</v>
      </c>
      <c r="D20" s="65">
        <v>2</v>
      </c>
    </row>
    <row r="21" spans="1:4" x14ac:dyDescent="0.35">
      <c r="A21" s="39" t="s">
        <v>154</v>
      </c>
      <c r="B21" s="64">
        <v>5.0652582817229952E-3</v>
      </c>
      <c r="C21" t="s">
        <v>353</v>
      </c>
      <c r="D21" s="65">
        <v>3</v>
      </c>
    </row>
    <row r="22" spans="1:4" x14ac:dyDescent="0.35">
      <c r="A22" s="39" t="s">
        <v>87</v>
      </c>
      <c r="B22" s="64">
        <v>5.192148662418683E-3</v>
      </c>
      <c r="C22" t="s">
        <v>353</v>
      </c>
      <c r="D22" s="65">
        <v>3</v>
      </c>
    </row>
    <row r="23" spans="1:4" x14ac:dyDescent="0.35">
      <c r="A23" s="39" t="s">
        <v>167</v>
      </c>
      <c r="B23" s="64">
        <v>5.2268238889583429E-3</v>
      </c>
      <c r="C23" t="s">
        <v>353</v>
      </c>
      <c r="D23" s="65">
        <v>3</v>
      </c>
    </row>
    <row r="24" spans="1:4" x14ac:dyDescent="0.35">
      <c r="A24" s="39" t="s">
        <v>39</v>
      </c>
      <c r="B24" s="64">
        <v>5.3329823931433928E-3</v>
      </c>
      <c r="C24" t="s">
        <v>353</v>
      </c>
      <c r="D24" s="65">
        <v>3</v>
      </c>
    </row>
    <row r="25" spans="1:4" x14ac:dyDescent="0.35">
      <c r="A25" s="39" t="s">
        <v>54</v>
      </c>
      <c r="B25" s="64">
        <v>5.357177047563999E-3</v>
      </c>
      <c r="C25" t="s">
        <v>353</v>
      </c>
      <c r="D25" s="65">
        <v>3</v>
      </c>
    </row>
    <row r="26" spans="1:4" x14ac:dyDescent="0.35">
      <c r="A26" s="39" t="s">
        <v>225</v>
      </c>
      <c r="B26" s="64">
        <v>5.5365623989018786E-3</v>
      </c>
      <c r="C26" t="s">
        <v>353</v>
      </c>
      <c r="D26" s="65">
        <v>3</v>
      </c>
    </row>
    <row r="27" spans="1:4" x14ac:dyDescent="0.35">
      <c r="A27" s="39" t="s">
        <v>245</v>
      </c>
      <c r="B27" s="64">
        <v>5.5478904944754603E-3</v>
      </c>
      <c r="C27" t="s">
        <v>353</v>
      </c>
      <c r="D27" s="65">
        <v>3</v>
      </c>
    </row>
    <row r="28" spans="1:4" x14ac:dyDescent="0.35">
      <c r="A28" s="39" t="s">
        <v>50</v>
      </c>
      <c r="B28" s="64">
        <v>5.5716020880876016E-3</v>
      </c>
      <c r="C28" t="s">
        <v>353</v>
      </c>
      <c r="D28" s="65">
        <v>3</v>
      </c>
    </row>
    <row r="29" spans="1:4" x14ac:dyDescent="0.35">
      <c r="A29" s="39" t="s">
        <v>169</v>
      </c>
      <c r="B29" s="64">
        <v>5.6832304591303284E-3</v>
      </c>
      <c r="C29" t="s">
        <v>353</v>
      </c>
      <c r="D29" s="65">
        <v>3</v>
      </c>
    </row>
    <row r="30" spans="1:4" x14ac:dyDescent="0.35">
      <c r="A30" s="39" t="s">
        <v>95</v>
      </c>
      <c r="B30" s="64">
        <v>5.9519252298876335E-3</v>
      </c>
      <c r="C30" t="s">
        <v>353</v>
      </c>
      <c r="D30" s="65">
        <v>3</v>
      </c>
    </row>
    <row r="31" spans="1:4" x14ac:dyDescent="0.35">
      <c r="A31" s="39" t="s">
        <v>176</v>
      </c>
      <c r="B31" s="64">
        <v>6.1254284179408369E-3</v>
      </c>
      <c r="C31" t="s">
        <v>353</v>
      </c>
      <c r="D31" s="65">
        <v>3</v>
      </c>
    </row>
    <row r="32" spans="1:4" x14ac:dyDescent="0.35">
      <c r="A32" s="39" t="s">
        <v>23</v>
      </c>
      <c r="B32" s="64">
        <v>6.5933029933218368E-3</v>
      </c>
      <c r="C32" t="s">
        <v>353</v>
      </c>
      <c r="D32" s="65">
        <v>3</v>
      </c>
    </row>
    <row r="33" spans="1:4" x14ac:dyDescent="0.35">
      <c r="A33" s="39" t="s">
        <v>29</v>
      </c>
      <c r="B33" s="64">
        <v>6.6108007857716977E-3</v>
      </c>
      <c r="C33" t="s">
        <v>353</v>
      </c>
      <c r="D33" s="65">
        <v>3</v>
      </c>
    </row>
    <row r="34" spans="1:4" x14ac:dyDescent="0.35">
      <c r="A34" s="39" t="s">
        <v>172</v>
      </c>
      <c r="B34" s="64">
        <v>6.6807842471121592E-3</v>
      </c>
      <c r="C34" t="s">
        <v>353</v>
      </c>
      <c r="D34" s="65">
        <v>3</v>
      </c>
    </row>
    <row r="35" spans="1:4" x14ac:dyDescent="0.35">
      <c r="A35" s="39" t="s">
        <v>18</v>
      </c>
      <c r="B35" s="64">
        <v>6.724305768333716E-3</v>
      </c>
      <c r="C35" t="s">
        <v>353</v>
      </c>
      <c r="D35" s="65">
        <v>3</v>
      </c>
    </row>
    <row r="36" spans="1:4" x14ac:dyDescent="0.35">
      <c r="A36" s="29" t="s">
        <v>61</v>
      </c>
      <c r="B36" s="64">
        <v>6.7570006113077952E-3</v>
      </c>
      <c r="C36" t="s">
        <v>353</v>
      </c>
      <c r="D36" s="65">
        <v>3</v>
      </c>
    </row>
    <row r="37" spans="1:4" x14ac:dyDescent="0.35">
      <c r="A37" s="29" t="s">
        <v>201</v>
      </c>
      <c r="B37" s="64">
        <v>6.812917424362519E-3</v>
      </c>
      <c r="C37" t="s">
        <v>353</v>
      </c>
      <c r="D37" s="65">
        <v>3</v>
      </c>
    </row>
    <row r="38" spans="1:4" x14ac:dyDescent="0.35">
      <c r="A38" s="39" t="s">
        <v>41</v>
      </c>
      <c r="B38" s="64">
        <v>6.8166479389997203E-3</v>
      </c>
      <c r="C38" t="s">
        <v>353</v>
      </c>
      <c r="D38" s="65">
        <v>3</v>
      </c>
    </row>
    <row r="39" spans="1:4" x14ac:dyDescent="0.35">
      <c r="A39" s="39" t="s">
        <v>105</v>
      </c>
      <c r="B39" s="64">
        <v>6.9720189170705549E-3</v>
      </c>
      <c r="C39" t="s">
        <v>353</v>
      </c>
      <c r="D39" s="65">
        <v>3</v>
      </c>
    </row>
    <row r="40" spans="1:4" x14ac:dyDescent="0.35">
      <c r="A40" s="39" t="s">
        <v>135</v>
      </c>
      <c r="B40" s="64">
        <v>7.0326175621822085E-3</v>
      </c>
      <c r="C40" t="s">
        <v>353</v>
      </c>
      <c r="D40" s="65">
        <v>3</v>
      </c>
    </row>
    <row r="41" spans="1:4" x14ac:dyDescent="0.35">
      <c r="A41" s="39" t="s">
        <v>14</v>
      </c>
      <c r="B41" s="64">
        <v>7.0751205092862701E-3</v>
      </c>
      <c r="C41" t="s">
        <v>353</v>
      </c>
      <c r="D41" s="65">
        <v>3</v>
      </c>
    </row>
    <row r="42" spans="1:4" x14ac:dyDescent="0.35">
      <c r="A42" s="29" t="s">
        <v>164</v>
      </c>
      <c r="B42" s="64">
        <v>7.1538141103595354E-3</v>
      </c>
      <c r="C42" t="s">
        <v>353</v>
      </c>
      <c r="D42" s="65">
        <v>3</v>
      </c>
    </row>
    <row r="43" spans="1:4" x14ac:dyDescent="0.35">
      <c r="A43" s="39" t="s">
        <v>299</v>
      </c>
      <c r="B43" s="64">
        <v>7.3073943526391627E-3</v>
      </c>
      <c r="C43" t="s">
        <v>353</v>
      </c>
      <c r="D43" s="65">
        <v>3</v>
      </c>
    </row>
    <row r="44" spans="1:4" x14ac:dyDescent="0.35">
      <c r="A44" s="39" t="s">
        <v>66</v>
      </c>
      <c r="B44" s="64">
        <v>7.364636706484351E-3</v>
      </c>
      <c r="C44" t="s">
        <v>353</v>
      </c>
      <c r="D44" s="65">
        <v>3</v>
      </c>
    </row>
    <row r="45" spans="1:4" x14ac:dyDescent="0.35">
      <c r="A45" s="39" t="s">
        <v>86</v>
      </c>
      <c r="B45" s="64">
        <v>7.6368686138152952E-3</v>
      </c>
      <c r="C45" t="s">
        <v>353</v>
      </c>
      <c r="D45" s="65">
        <v>3</v>
      </c>
    </row>
    <row r="46" spans="1:4" x14ac:dyDescent="0.35">
      <c r="A46" s="39" t="s">
        <v>104</v>
      </c>
      <c r="B46" s="64">
        <v>7.650371238765441E-3</v>
      </c>
      <c r="C46" t="s">
        <v>353</v>
      </c>
      <c r="D46" s="65">
        <v>3</v>
      </c>
    </row>
    <row r="47" spans="1:4" x14ac:dyDescent="0.35">
      <c r="A47" s="39" t="s">
        <v>305</v>
      </c>
      <c r="B47" s="64">
        <v>7.6565574624121169E-3</v>
      </c>
      <c r="C47" t="s">
        <v>353</v>
      </c>
      <c r="D47" s="65">
        <v>3</v>
      </c>
    </row>
    <row r="48" spans="1:4" x14ac:dyDescent="0.35">
      <c r="A48" s="29" t="s">
        <v>212</v>
      </c>
      <c r="B48" s="64">
        <v>7.6970848728621366E-3</v>
      </c>
      <c r="C48" t="s">
        <v>353</v>
      </c>
      <c r="D48" s="65">
        <v>3</v>
      </c>
    </row>
    <row r="49" spans="1:4" x14ac:dyDescent="0.35">
      <c r="A49" s="39" t="s">
        <v>192</v>
      </c>
      <c r="B49" s="64">
        <v>7.7161107723502376E-3</v>
      </c>
      <c r="C49" t="s">
        <v>353</v>
      </c>
      <c r="D49" s="65">
        <v>3</v>
      </c>
    </row>
    <row r="50" spans="1:4" x14ac:dyDescent="0.35">
      <c r="A50" s="39" t="s">
        <v>309</v>
      </c>
      <c r="B50" s="64">
        <v>7.8519176619293862E-3</v>
      </c>
      <c r="C50" t="s">
        <v>353</v>
      </c>
      <c r="D50" s="65">
        <v>3</v>
      </c>
    </row>
    <row r="51" spans="1:4" x14ac:dyDescent="0.35">
      <c r="A51" s="39" t="s">
        <v>37</v>
      </c>
      <c r="B51" s="64">
        <v>8.0970147277665827E-3</v>
      </c>
      <c r="C51" t="s">
        <v>353</v>
      </c>
      <c r="D51" s="65">
        <v>3</v>
      </c>
    </row>
    <row r="52" spans="1:4" x14ac:dyDescent="0.35">
      <c r="A52" s="39" t="s">
        <v>208</v>
      </c>
      <c r="B52" s="64">
        <v>8.3963835145215437E-3</v>
      </c>
      <c r="C52" t="s">
        <v>353</v>
      </c>
      <c r="D52" s="65">
        <v>3</v>
      </c>
    </row>
    <row r="53" spans="1:4" x14ac:dyDescent="0.35">
      <c r="A53" s="29" t="s">
        <v>190</v>
      </c>
      <c r="B53" s="64">
        <v>8.6129573603455079E-3</v>
      </c>
      <c r="C53" t="s">
        <v>353</v>
      </c>
      <c r="D53" s="65">
        <v>3</v>
      </c>
    </row>
    <row r="54" spans="1:4" x14ac:dyDescent="0.35">
      <c r="A54" s="39" t="s">
        <v>182</v>
      </c>
      <c r="B54" s="64">
        <v>8.7851459386414366E-3</v>
      </c>
      <c r="C54" t="s">
        <v>353</v>
      </c>
      <c r="D54" s="65">
        <v>3</v>
      </c>
    </row>
    <row r="55" spans="1:4" x14ac:dyDescent="0.35">
      <c r="A55" s="39" t="s">
        <v>33</v>
      </c>
      <c r="B55" s="64">
        <v>9.1907358671534656E-3</v>
      </c>
      <c r="C55" t="s">
        <v>353</v>
      </c>
      <c r="D55" s="65">
        <v>3</v>
      </c>
    </row>
    <row r="56" spans="1:4" x14ac:dyDescent="0.35">
      <c r="A56" s="39" t="s">
        <v>146</v>
      </c>
      <c r="B56" s="64">
        <v>9.3966870212998099E-3</v>
      </c>
      <c r="C56" t="s">
        <v>353</v>
      </c>
      <c r="D56" s="65">
        <v>3</v>
      </c>
    </row>
    <row r="57" spans="1:4" x14ac:dyDescent="0.35">
      <c r="A57" s="39" t="s">
        <v>102</v>
      </c>
      <c r="B57" s="64">
        <v>9.5699405882563315E-3</v>
      </c>
      <c r="C57" t="s">
        <v>353</v>
      </c>
      <c r="D57" s="65">
        <v>3</v>
      </c>
    </row>
    <row r="58" spans="1:4" x14ac:dyDescent="0.35">
      <c r="A58" s="39" t="s">
        <v>307</v>
      </c>
      <c r="B58" s="64">
        <v>1.0224397335513613E-2</v>
      </c>
      <c r="C58" t="s">
        <v>353</v>
      </c>
      <c r="D58" s="65">
        <v>4</v>
      </c>
    </row>
    <row r="59" spans="1:4" x14ac:dyDescent="0.35">
      <c r="A59" s="29" t="s">
        <v>140</v>
      </c>
      <c r="B59" s="64">
        <v>1.0909332109623859E-2</v>
      </c>
      <c r="C59" t="s">
        <v>353</v>
      </c>
      <c r="D59" s="65">
        <v>4</v>
      </c>
    </row>
    <row r="60" spans="1:4" x14ac:dyDescent="0.35">
      <c r="A60" s="39" t="s">
        <v>107</v>
      </c>
      <c r="B60" s="64">
        <v>1.1170334123218773E-2</v>
      </c>
      <c r="C60" t="s">
        <v>353</v>
      </c>
      <c r="D60" s="65">
        <v>4</v>
      </c>
    </row>
    <row r="61" spans="1:4" x14ac:dyDescent="0.35">
      <c r="A61" s="39" t="s">
        <v>156</v>
      </c>
      <c r="B61" s="64">
        <v>1.1275471853782859E-2</v>
      </c>
      <c r="C61" t="s">
        <v>353</v>
      </c>
      <c r="D61" s="65">
        <v>4</v>
      </c>
    </row>
    <row r="62" spans="1:4" x14ac:dyDescent="0.35">
      <c r="A62" s="29" t="s">
        <v>136</v>
      </c>
      <c r="B62" s="64">
        <v>1.1332878269866509E-2</v>
      </c>
      <c r="C62" t="s">
        <v>353</v>
      </c>
      <c r="D62" s="65">
        <v>4</v>
      </c>
    </row>
    <row r="63" spans="1:4" x14ac:dyDescent="0.35">
      <c r="A63" s="39" t="s">
        <v>31</v>
      </c>
      <c r="B63" s="64">
        <v>1.1566819765771674E-2</v>
      </c>
      <c r="C63" t="s">
        <v>353</v>
      </c>
      <c r="D63" s="65">
        <v>4</v>
      </c>
    </row>
    <row r="64" spans="1:4" x14ac:dyDescent="0.35">
      <c r="A64" s="39" t="s">
        <v>44</v>
      </c>
      <c r="B64" s="64">
        <v>1.1789220044461368E-2</v>
      </c>
      <c r="C64" t="s">
        <v>353</v>
      </c>
      <c r="D64" s="65">
        <v>4</v>
      </c>
    </row>
    <row r="65" spans="1:4" x14ac:dyDescent="0.35">
      <c r="A65" s="39" t="s">
        <v>165</v>
      </c>
      <c r="B65" s="64">
        <v>1.2132461520480975E-2</v>
      </c>
      <c r="C65" t="s">
        <v>353</v>
      </c>
      <c r="D65" s="65">
        <v>4</v>
      </c>
    </row>
    <row r="66" spans="1:4" x14ac:dyDescent="0.35">
      <c r="A66" s="39" t="s">
        <v>20</v>
      </c>
      <c r="B66" s="64">
        <v>1.263601154223859E-2</v>
      </c>
      <c r="C66" t="s">
        <v>353</v>
      </c>
      <c r="D66" s="65">
        <v>4</v>
      </c>
    </row>
    <row r="67" spans="1:4" x14ac:dyDescent="0.35">
      <c r="A67" s="39" t="s">
        <v>115</v>
      </c>
      <c r="B67" s="64">
        <v>1.2680641440795171E-2</v>
      </c>
      <c r="C67" t="s">
        <v>353</v>
      </c>
      <c r="D67" s="65">
        <v>4</v>
      </c>
    </row>
    <row r="68" spans="1:4" x14ac:dyDescent="0.35">
      <c r="A68" s="39" t="s">
        <v>226</v>
      </c>
      <c r="B68" s="64">
        <v>1.4109113309772825E-2</v>
      </c>
      <c r="C68" t="s">
        <v>353</v>
      </c>
      <c r="D68" s="65">
        <v>4</v>
      </c>
    </row>
    <row r="69" spans="1:4" x14ac:dyDescent="0.35">
      <c r="A69" s="29" t="s">
        <v>63</v>
      </c>
      <c r="B69" s="64">
        <v>1.4879385676612955E-2</v>
      </c>
      <c r="C69" t="s">
        <v>353</v>
      </c>
      <c r="D69" s="65">
        <v>4</v>
      </c>
    </row>
    <row r="70" spans="1:4" x14ac:dyDescent="0.35">
      <c r="A70" s="39" t="s">
        <v>174</v>
      </c>
      <c r="B70" s="64">
        <v>1.5123122835741132E-2</v>
      </c>
      <c r="C70" t="s">
        <v>353</v>
      </c>
      <c r="D70" s="65">
        <v>5</v>
      </c>
    </row>
    <row r="71" spans="1:4" x14ac:dyDescent="0.35">
      <c r="A71" s="39" t="s">
        <v>241</v>
      </c>
      <c r="B71" s="64">
        <v>1.5320752935971571E-2</v>
      </c>
      <c r="C71" t="s">
        <v>353</v>
      </c>
      <c r="D71" s="65">
        <v>5</v>
      </c>
    </row>
    <row r="72" spans="1:4" x14ac:dyDescent="0.35">
      <c r="A72" s="29" t="s">
        <v>311</v>
      </c>
      <c r="B72" s="64">
        <v>1.6490369515143932E-2</v>
      </c>
      <c r="C72" t="s">
        <v>353</v>
      </c>
      <c r="D72" s="65">
        <v>5</v>
      </c>
    </row>
    <row r="73" spans="1:4" x14ac:dyDescent="0.35">
      <c r="A73" s="39" t="s">
        <v>319</v>
      </c>
      <c r="B73" s="64">
        <v>1.6497986578562829E-2</v>
      </c>
      <c r="C73" t="s">
        <v>353</v>
      </c>
      <c r="D73" s="65">
        <v>5</v>
      </c>
    </row>
    <row r="74" spans="1:4" x14ac:dyDescent="0.35">
      <c r="A74" s="29" t="s">
        <v>310</v>
      </c>
      <c r="B74" s="64">
        <v>1.697805077680159E-2</v>
      </c>
      <c r="C74" t="s">
        <v>353</v>
      </c>
      <c r="D74" s="65">
        <v>5</v>
      </c>
    </row>
    <row r="75" spans="1:4" x14ac:dyDescent="0.35">
      <c r="A75" s="39" t="s">
        <v>81</v>
      </c>
      <c r="B75" s="64">
        <v>1.7009587079649613E-2</v>
      </c>
      <c r="C75" t="s">
        <v>353</v>
      </c>
      <c r="D75" s="65">
        <v>5</v>
      </c>
    </row>
    <row r="76" spans="1:4" x14ac:dyDescent="0.35">
      <c r="A76" s="29" t="s">
        <v>180</v>
      </c>
      <c r="B76" s="64">
        <v>1.7458364879094912E-2</v>
      </c>
      <c r="C76" t="s">
        <v>353</v>
      </c>
      <c r="D76" s="65">
        <v>5</v>
      </c>
    </row>
    <row r="77" spans="1:4" x14ac:dyDescent="0.35">
      <c r="A77" s="29" t="s">
        <v>114</v>
      </c>
      <c r="B77" s="64">
        <v>1.7750401566086982E-2</v>
      </c>
      <c r="C77" t="s">
        <v>353</v>
      </c>
      <c r="D77" s="65">
        <v>5</v>
      </c>
    </row>
    <row r="78" spans="1:4" x14ac:dyDescent="0.35">
      <c r="A78" s="29" t="s">
        <v>303</v>
      </c>
      <c r="B78" s="64">
        <v>1.8714546696767975E-2</v>
      </c>
      <c r="C78" t="s">
        <v>353</v>
      </c>
      <c r="D78" s="65">
        <v>5</v>
      </c>
    </row>
    <row r="79" spans="1:4" x14ac:dyDescent="0.35">
      <c r="A79" s="29" t="s">
        <v>194</v>
      </c>
      <c r="B79" s="64">
        <v>1.9119108355352132E-2</v>
      </c>
      <c r="C79" t="s">
        <v>353</v>
      </c>
      <c r="D79" s="65">
        <v>5</v>
      </c>
    </row>
    <row r="80" spans="1:4" x14ac:dyDescent="0.35">
      <c r="A80" s="29" t="s">
        <v>160</v>
      </c>
      <c r="B80" s="64">
        <v>1.9667904347875353E-2</v>
      </c>
      <c r="C80" t="s">
        <v>353</v>
      </c>
      <c r="D80" s="65">
        <v>5</v>
      </c>
    </row>
    <row r="81" spans="1:4" x14ac:dyDescent="0.35">
      <c r="A81" s="29" t="s">
        <v>162</v>
      </c>
      <c r="B81" s="64">
        <v>1.9705686131385569E-2</v>
      </c>
      <c r="C81" t="s">
        <v>353</v>
      </c>
      <c r="D81" s="65">
        <v>5</v>
      </c>
    </row>
    <row r="82" spans="1:4" x14ac:dyDescent="0.35">
      <c r="A82" s="29" t="s">
        <v>91</v>
      </c>
      <c r="B82" s="64">
        <v>1.9785187261050607E-2</v>
      </c>
      <c r="C82" t="s">
        <v>353</v>
      </c>
      <c r="D82" s="65">
        <v>5</v>
      </c>
    </row>
    <row r="83" spans="1:4" x14ac:dyDescent="0.35">
      <c r="A83" s="29" t="s">
        <v>203</v>
      </c>
      <c r="B83" s="64">
        <v>1.9925109229606663E-2</v>
      </c>
      <c r="C83" t="s">
        <v>353</v>
      </c>
      <c r="D83" s="65">
        <v>5</v>
      </c>
    </row>
    <row r="84" spans="1:4" x14ac:dyDescent="0.35">
      <c r="A84" s="29" t="s">
        <v>158</v>
      </c>
      <c r="B84" s="64">
        <v>2.0024429168771229E-2</v>
      </c>
      <c r="C84" t="s">
        <v>353</v>
      </c>
      <c r="D84" s="65">
        <v>6</v>
      </c>
    </row>
    <row r="85" spans="1:4" x14ac:dyDescent="0.35">
      <c r="A85" s="29" t="s">
        <v>302</v>
      </c>
      <c r="B85" s="64">
        <v>2.0622416090893436E-2</v>
      </c>
      <c r="C85" t="s">
        <v>353</v>
      </c>
      <c r="D85" s="65">
        <v>6</v>
      </c>
    </row>
    <row r="86" spans="1:4" x14ac:dyDescent="0.35">
      <c r="A86" s="29" t="s">
        <v>111</v>
      </c>
      <c r="B86" s="64">
        <v>2.0958073019973433E-2</v>
      </c>
      <c r="C86" t="s">
        <v>353</v>
      </c>
      <c r="D86" s="65">
        <v>6</v>
      </c>
    </row>
    <row r="87" spans="1:4" x14ac:dyDescent="0.35">
      <c r="A87" s="29" t="s">
        <v>68</v>
      </c>
      <c r="B87" s="64">
        <v>2.1740294951097194E-2</v>
      </c>
      <c r="C87" t="s">
        <v>353</v>
      </c>
      <c r="D87" s="65">
        <v>6</v>
      </c>
    </row>
    <row r="88" spans="1:4" x14ac:dyDescent="0.35">
      <c r="A88" s="29" t="s">
        <v>100</v>
      </c>
      <c r="B88" s="64">
        <v>2.2278195871998641E-2</v>
      </c>
      <c r="C88" t="s">
        <v>353</v>
      </c>
      <c r="D88" s="65">
        <v>6</v>
      </c>
    </row>
    <row r="89" spans="1:4" x14ac:dyDescent="0.35">
      <c r="A89" s="29" t="s">
        <v>151</v>
      </c>
      <c r="B89" s="64">
        <v>2.3982161656807666E-2</v>
      </c>
      <c r="C89" t="s">
        <v>353</v>
      </c>
      <c r="D89" s="65">
        <v>6</v>
      </c>
    </row>
    <row r="90" spans="1:4" x14ac:dyDescent="0.35">
      <c r="A90" s="29" t="s">
        <v>300</v>
      </c>
      <c r="B90" s="64">
        <v>2.4014010861960644E-2</v>
      </c>
      <c r="C90" t="s">
        <v>353</v>
      </c>
      <c r="D90" s="65">
        <v>6</v>
      </c>
    </row>
    <row r="91" spans="1:4" x14ac:dyDescent="0.35">
      <c r="A91" s="29" t="s">
        <v>83</v>
      </c>
      <c r="B91" s="64">
        <v>2.4129620382901118E-2</v>
      </c>
      <c r="C91" t="s">
        <v>353</v>
      </c>
      <c r="D91" s="65">
        <v>6</v>
      </c>
    </row>
    <row r="92" spans="1:4" x14ac:dyDescent="0.35">
      <c r="A92" s="29" t="s">
        <v>184</v>
      </c>
      <c r="B92" s="64">
        <v>2.445752647395949E-2</v>
      </c>
      <c r="C92" t="s">
        <v>353</v>
      </c>
      <c r="D92" s="65">
        <v>6</v>
      </c>
    </row>
    <row r="93" spans="1:4" x14ac:dyDescent="0.35">
      <c r="A93" s="29" t="s">
        <v>178</v>
      </c>
      <c r="B93" s="64">
        <v>2.4767345589941536E-2</v>
      </c>
      <c r="C93" t="s">
        <v>353</v>
      </c>
      <c r="D93" s="65">
        <v>6</v>
      </c>
    </row>
    <row r="94" spans="1:4" x14ac:dyDescent="0.35">
      <c r="A94" s="29" t="s">
        <v>73</v>
      </c>
      <c r="B94" s="64">
        <v>2.4800053713218473E-2</v>
      </c>
      <c r="C94" t="s">
        <v>353</v>
      </c>
      <c r="D94" s="65">
        <v>6</v>
      </c>
    </row>
    <row r="95" spans="1:4" x14ac:dyDescent="0.35">
      <c r="A95" s="29" t="s">
        <v>235</v>
      </c>
      <c r="B95" s="64">
        <v>2.4870423616476733E-2</v>
      </c>
      <c r="C95" t="s">
        <v>353</v>
      </c>
      <c r="D95" s="65">
        <v>6</v>
      </c>
    </row>
    <row r="96" spans="1:4" x14ac:dyDescent="0.35">
      <c r="A96" s="29" t="s">
        <v>191</v>
      </c>
      <c r="B96" s="64">
        <v>2.5109740590006702E-2</v>
      </c>
      <c r="C96" t="s">
        <v>353</v>
      </c>
      <c r="D96" s="65">
        <v>7</v>
      </c>
    </row>
    <row r="97" spans="1:4" x14ac:dyDescent="0.35">
      <c r="A97" s="29" t="s">
        <v>48</v>
      </c>
      <c r="B97" s="64">
        <v>2.5389487040881509E-2</v>
      </c>
      <c r="C97" t="s">
        <v>353</v>
      </c>
      <c r="D97" s="65">
        <v>7</v>
      </c>
    </row>
    <row r="98" spans="1:4" x14ac:dyDescent="0.35">
      <c r="A98" s="29" t="s">
        <v>312</v>
      </c>
      <c r="B98" s="64">
        <v>2.5400797010274312E-2</v>
      </c>
      <c r="C98" t="s">
        <v>353</v>
      </c>
      <c r="D98" s="65">
        <v>7</v>
      </c>
    </row>
    <row r="99" spans="1:4" x14ac:dyDescent="0.35">
      <c r="A99" s="29" t="s">
        <v>93</v>
      </c>
      <c r="B99" s="64">
        <v>2.5749075448092018E-2</v>
      </c>
      <c r="C99" t="s">
        <v>353</v>
      </c>
      <c r="D99" s="65">
        <v>7</v>
      </c>
    </row>
    <row r="100" spans="1:4" x14ac:dyDescent="0.35">
      <c r="A100" s="29" t="s">
        <v>209</v>
      </c>
      <c r="B100" s="64">
        <v>2.581643552603663E-2</v>
      </c>
      <c r="C100" t="s">
        <v>353</v>
      </c>
      <c r="D100" s="65">
        <v>7</v>
      </c>
    </row>
    <row r="101" spans="1:4" x14ac:dyDescent="0.35">
      <c r="A101" s="29" t="s">
        <v>94</v>
      </c>
      <c r="B101" s="64">
        <v>2.5921614329543319E-2</v>
      </c>
      <c r="C101" t="s">
        <v>353</v>
      </c>
      <c r="D101" s="65">
        <v>7</v>
      </c>
    </row>
    <row r="102" spans="1:4" x14ac:dyDescent="0.35">
      <c r="A102" s="29" t="s">
        <v>85</v>
      </c>
      <c r="B102" s="64">
        <v>2.6042799570528574E-2</v>
      </c>
      <c r="C102" t="s">
        <v>353</v>
      </c>
      <c r="D102" s="65">
        <v>7</v>
      </c>
    </row>
    <row r="103" spans="1:4" x14ac:dyDescent="0.35">
      <c r="A103" s="29" t="s">
        <v>297</v>
      </c>
      <c r="B103" s="64">
        <v>2.6306968931817165E-2</v>
      </c>
      <c r="C103" t="s">
        <v>353</v>
      </c>
      <c r="D103" s="65">
        <v>7</v>
      </c>
    </row>
    <row r="104" spans="1:4" x14ac:dyDescent="0.35">
      <c r="A104" s="29" t="s">
        <v>215</v>
      </c>
      <c r="B104" s="64">
        <v>2.6344866973084358E-2</v>
      </c>
      <c r="C104" t="s">
        <v>353</v>
      </c>
      <c r="D104" s="65">
        <v>7</v>
      </c>
    </row>
    <row r="105" spans="1:4" x14ac:dyDescent="0.35">
      <c r="A105" s="29" t="s">
        <v>56</v>
      </c>
      <c r="B105" s="64">
        <v>2.6413515893104478E-2</v>
      </c>
      <c r="C105" t="s">
        <v>353</v>
      </c>
      <c r="D105" s="65">
        <v>7</v>
      </c>
    </row>
    <row r="106" spans="1:4" x14ac:dyDescent="0.35">
      <c r="A106" s="29" t="s">
        <v>304</v>
      </c>
      <c r="B106" s="64">
        <v>2.6502584637793092E-2</v>
      </c>
      <c r="C106" t="s">
        <v>353</v>
      </c>
      <c r="D106" s="65">
        <v>7</v>
      </c>
    </row>
    <row r="107" spans="1:4" x14ac:dyDescent="0.35">
      <c r="A107" s="29" t="s">
        <v>28</v>
      </c>
      <c r="B107" s="64">
        <v>2.654214176316394E-2</v>
      </c>
      <c r="C107" t="s">
        <v>353</v>
      </c>
      <c r="D107" s="65">
        <v>7</v>
      </c>
    </row>
    <row r="108" spans="1:4" x14ac:dyDescent="0.35">
      <c r="A108" s="29" t="s">
        <v>240</v>
      </c>
      <c r="B108" s="64">
        <v>2.6647104427455881E-2</v>
      </c>
      <c r="C108" t="s">
        <v>353</v>
      </c>
      <c r="D108" s="65">
        <v>7</v>
      </c>
    </row>
    <row r="109" spans="1:4" x14ac:dyDescent="0.35">
      <c r="A109" s="29" t="s">
        <v>26</v>
      </c>
      <c r="B109" s="64">
        <v>2.6655777105718315E-2</v>
      </c>
      <c r="C109" t="s">
        <v>353</v>
      </c>
      <c r="D109" s="65">
        <v>7</v>
      </c>
    </row>
    <row r="110" spans="1:4" x14ac:dyDescent="0.35">
      <c r="A110" s="29" t="s">
        <v>171</v>
      </c>
      <c r="B110" s="64">
        <v>2.6667492558339001E-2</v>
      </c>
      <c r="C110" t="s">
        <v>353</v>
      </c>
      <c r="D110" s="65">
        <v>7</v>
      </c>
    </row>
    <row r="111" spans="1:4" x14ac:dyDescent="0.35">
      <c r="A111" s="29" t="s">
        <v>79</v>
      </c>
      <c r="B111" s="64">
        <v>2.6806634369322513E-2</v>
      </c>
      <c r="C111" t="s">
        <v>353</v>
      </c>
      <c r="D111" s="65">
        <v>7</v>
      </c>
    </row>
    <row r="112" spans="1:4" x14ac:dyDescent="0.35">
      <c r="A112" s="29" t="s">
        <v>42</v>
      </c>
      <c r="B112" s="64">
        <v>2.6872694300634548E-2</v>
      </c>
      <c r="C112" t="s">
        <v>353</v>
      </c>
      <c r="D112" s="65">
        <v>7</v>
      </c>
    </row>
    <row r="113" spans="1:4" x14ac:dyDescent="0.35">
      <c r="A113" s="29" t="s">
        <v>71</v>
      </c>
      <c r="B113" s="64">
        <v>2.7013903944240969E-2</v>
      </c>
      <c r="C113" t="s">
        <v>353</v>
      </c>
      <c r="D113" s="65">
        <v>7</v>
      </c>
    </row>
    <row r="114" spans="1:4" x14ac:dyDescent="0.35">
      <c r="A114" s="29" t="s">
        <v>223</v>
      </c>
      <c r="B114" s="64">
        <v>2.703914362592208E-2</v>
      </c>
      <c r="C114" t="s">
        <v>353</v>
      </c>
      <c r="D114" s="65">
        <v>7</v>
      </c>
    </row>
    <row r="115" spans="1:4" x14ac:dyDescent="0.35">
      <c r="A115" s="29" t="s">
        <v>98</v>
      </c>
      <c r="B115" s="64">
        <v>2.7047212110985042E-2</v>
      </c>
      <c r="C115" t="s">
        <v>353</v>
      </c>
      <c r="D115" s="65">
        <v>7</v>
      </c>
    </row>
    <row r="116" spans="1:4" x14ac:dyDescent="0.35">
      <c r="A116" s="29" t="s">
        <v>150</v>
      </c>
      <c r="B116" s="64">
        <v>2.7132972054914051E-2</v>
      </c>
      <c r="C116" t="s">
        <v>353</v>
      </c>
      <c r="D116" s="65">
        <v>7</v>
      </c>
    </row>
    <row r="117" spans="1:4" x14ac:dyDescent="0.35">
      <c r="A117" s="29" t="s">
        <v>199</v>
      </c>
      <c r="B117" s="64">
        <v>2.7278329238015653E-2</v>
      </c>
      <c r="C117" t="s">
        <v>353</v>
      </c>
      <c r="D117" s="65">
        <v>7</v>
      </c>
    </row>
    <row r="118" spans="1:4" x14ac:dyDescent="0.35">
      <c r="A118" s="29" t="s">
        <v>205</v>
      </c>
      <c r="B118" s="64">
        <v>2.7380214189681729E-2</v>
      </c>
      <c r="C118" t="s">
        <v>353</v>
      </c>
      <c r="D118" s="65">
        <v>7</v>
      </c>
    </row>
    <row r="119" spans="1:4" x14ac:dyDescent="0.35">
      <c r="A119" s="29" t="s">
        <v>46</v>
      </c>
      <c r="B119" s="64">
        <v>2.7392886718676568E-2</v>
      </c>
      <c r="C119" t="s">
        <v>353</v>
      </c>
      <c r="D119" s="65">
        <v>7</v>
      </c>
    </row>
    <row r="120" spans="1:4" x14ac:dyDescent="0.35">
      <c r="A120" s="29" t="s">
        <v>121</v>
      </c>
      <c r="B120" s="64">
        <v>2.7421153819923827E-2</v>
      </c>
      <c r="C120" t="s">
        <v>353</v>
      </c>
      <c r="D120" s="65">
        <v>7</v>
      </c>
    </row>
    <row r="121" spans="1:4" x14ac:dyDescent="0.35">
      <c r="A121" s="29" t="s">
        <v>131</v>
      </c>
      <c r="B121" s="64">
        <v>2.7485604983343626E-2</v>
      </c>
      <c r="C121" t="s">
        <v>353</v>
      </c>
      <c r="D121" s="65">
        <v>7</v>
      </c>
    </row>
    <row r="122" spans="1:4" x14ac:dyDescent="0.35">
      <c r="A122" s="29" t="s">
        <v>77</v>
      </c>
      <c r="B122" s="64">
        <v>2.7574830260773897E-2</v>
      </c>
      <c r="C122" t="s">
        <v>353</v>
      </c>
      <c r="D122" s="65">
        <v>7</v>
      </c>
    </row>
    <row r="123" spans="1:4" x14ac:dyDescent="0.35">
      <c r="A123" s="29" t="s">
        <v>188</v>
      </c>
      <c r="B123" s="64">
        <v>2.7651936974209423E-2</v>
      </c>
      <c r="C123" t="s">
        <v>353</v>
      </c>
      <c r="D123" s="65">
        <v>7</v>
      </c>
    </row>
    <row r="124" spans="1:4" x14ac:dyDescent="0.35">
      <c r="A124" s="29" t="s">
        <v>133</v>
      </c>
      <c r="B124" s="64">
        <v>2.7765506532345663E-2</v>
      </c>
      <c r="C124" t="s">
        <v>353</v>
      </c>
      <c r="D124" s="65">
        <v>7</v>
      </c>
    </row>
    <row r="125" spans="1:4" x14ac:dyDescent="0.35">
      <c r="A125" s="29" t="s">
        <v>145</v>
      </c>
      <c r="B125" s="64">
        <v>2.7786150574953483E-2</v>
      </c>
      <c r="C125" t="s">
        <v>353</v>
      </c>
      <c r="D125" s="65">
        <v>7</v>
      </c>
    </row>
    <row r="126" spans="1:4" x14ac:dyDescent="0.35">
      <c r="A126" s="29" t="s">
        <v>228</v>
      </c>
      <c r="B126" s="64">
        <v>2.7862442019918943E-2</v>
      </c>
      <c r="C126" t="s">
        <v>353</v>
      </c>
      <c r="D126" s="65">
        <v>7</v>
      </c>
    </row>
    <row r="127" spans="1:4" x14ac:dyDescent="0.35">
      <c r="A127" s="29" t="s">
        <v>35</v>
      </c>
      <c r="B127" s="64">
        <v>2.7908102476052132E-2</v>
      </c>
      <c r="C127" t="s">
        <v>353</v>
      </c>
      <c r="D127" s="65">
        <v>7</v>
      </c>
    </row>
    <row r="128" spans="1:4" x14ac:dyDescent="0.35">
      <c r="A128" s="29" t="s">
        <v>120</v>
      </c>
      <c r="B128" s="64">
        <v>2.8074522827256532E-2</v>
      </c>
      <c r="C128" t="s">
        <v>353</v>
      </c>
      <c r="D128" s="65">
        <v>7</v>
      </c>
    </row>
    <row r="129" spans="1:4" x14ac:dyDescent="0.35">
      <c r="A129" s="29" t="s">
        <v>219</v>
      </c>
      <c r="B129" s="64">
        <v>2.8221341757729279E-2</v>
      </c>
      <c r="C129" t="s">
        <v>353</v>
      </c>
      <c r="D129" s="65">
        <v>7</v>
      </c>
    </row>
    <row r="130" spans="1:4" x14ac:dyDescent="0.35">
      <c r="A130" s="29" t="s">
        <v>233</v>
      </c>
      <c r="B130" s="64">
        <v>2.8229614484365673E-2</v>
      </c>
      <c r="C130" t="s">
        <v>353</v>
      </c>
      <c r="D130" s="65">
        <v>7</v>
      </c>
    </row>
    <row r="131" spans="1:4" x14ac:dyDescent="0.35">
      <c r="A131" s="29" t="s">
        <v>143</v>
      </c>
      <c r="B131" s="64">
        <v>2.8256586316958821E-2</v>
      </c>
      <c r="C131" t="s">
        <v>353</v>
      </c>
      <c r="D131" s="65">
        <v>7</v>
      </c>
    </row>
    <row r="132" spans="1:4" x14ac:dyDescent="0.35">
      <c r="A132" s="29" t="s">
        <v>237</v>
      </c>
      <c r="B132" s="64">
        <v>2.8308245878061244E-2</v>
      </c>
      <c r="C132" t="s">
        <v>353</v>
      </c>
      <c r="D132" s="65">
        <v>7</v>
      </c>
    </row>
    <row r="133" spans="1:4" x14ac:dyDescent="0.35">
      <c r="A133" s="29" t="s">
        <v>16</v>
      </c>
      <c r="B133" s="64">
        <v>2.8404909287080837E-2</v>
      </c>
      <c r="C133" t="s">
        <v>353</v>
      </c>
      <c r="D133" s="65">
        <v>7</v>
      </c>
    </row>
    <row r="134" spans="1:4" x14ac:dyDescent="0.35">
      <c r="A134" s="29" t="s">
        <v>211</v>
      </c>
      <c r="B134" s="64">
        <v>2.8475620005695479E-2</v>
      </c>
      <c r="C134" t="s">
        <v>353</v>
      </c>
      <c r="D134" s="65">
        <v>7</v>
      </c>
    </row>
    <row r="135" spans="1:4" x14ac:dyDescent="0.35">
      <c r="A135" s="29" t="s">
        <v>138</v>
      </c>
      <c r="B135" s="64">
        <v>2.8528779076581134E-2</v>
      </c>
      <c r="C135" t="s">
        <v>353</v>
      </c>
      <c r="D135" s="65">
        <v>7</v>
      </c>
    </row>
    <row r="136" spans="1:4" x14ac:dyDescent="0.35">
      <c r="A136" s="29" t="s">
        <v>227</v>
      </c>
      <c r="B136" s="64">
        <v>2.8648575498273265E-2</v>
      </c>
      <c r="C136" t="s">
        <v>353</v>
      </c>
      <c r="D136" s="65">
        <v>7</v>
      </c>
    </row>
    <row r="137" spans="1:4" x14ac:dyDescent="0.35">
      <c r="A137" s="29" t="s">
        <v>301</v>
      </c>
      <c r="B137" s="64">
        <v>2.8751353347904907E-2</v>
      </c>
      <c r="C137" t="s">
        <v>353</v>
      </c>
      <c r="D137" s="65">
        <v>7</v>
      </c>
    </row>
    <row r="138" spans="1:4" x14ac:dyDescent="0.35">
      <c r="A138" s="29" t="s">
        <v>130</v>
      </c>
      <c r="B138" s="64">
        <v>2.8927493018193084E-2</v>
      </c>
      <c r="C138" t="s">
        <v>353</v>
      </c>
      <c r="D138" s="65">
        <v>7</v>
      </c>
    </row>
    <row r="139" spans="1:4" x14ac:dyDescent="0.35">
      <c r="A139" s="29" t="s">
        <v>27</v>
      </c>
      <c r="B139" s="64">
        <v>2.9055844724705571E-2</v>
      </c>
      <c r="C139" t="s">
        <v>353</v>
      </c>
      <c r="D139" s="65">
        <v>7</v>
      </c>
    </row>
    <row r="140" spans="1:4" x14ac:dyDescent="0.35">
      <c r="A140" s="29" t="s">
        <v>196</v>
      </c>
      <c r="B140" s="64">
        <v>2.9095520721886592E-2</v>
      </c>
      <c r="C140" t="s">
        <v>353</v>
      </c>
      <c r="D140" s="65">
        <v>7</v>
      </c>
    </row>
    <row r="141" spans="1:4" x14ac:dyDescent="0.35">
      <c r="A141" s="29" t="s">
        <v>230</v>
      </c>
      <c r="B141" s="64">
        <v>2.9218933300400707E-2</v>
      </c>
      <c r="C141" t="s">
        <v>353</v>
      </c>
      <c r="D141" s="65">
        <v>7</v>
      </c>
    </row>
    <row r="142" spans="1:4" x14ac:dyDescent="0.35">
      <c r="A142" s="29" t="s">
        <v>109</v>
      </c>
      <c r="B142" s="64">
        <v>2.9240277929006409E-2</v>
      </c>
      <c r="C142" t="s">
        <v>353</v>
      </c>
      <c r="D142" s="65">
        <v>7</v>
      </c>
    </row>
    <row r="143" spans="1:4" x14ac:dyDescent="0.35">
      <c r="A143" s="29" t="s">
        <v>243</v>
      </c>
      <c r="B143" s="64">
        <v>2.9383462719519748E-2</v>
      </c>
      <c r="C143" t="s">
        <v>353</v>
      </c>
      <c r="D143" s="65">
        <v>7</v>
      </c>
    </row>
    <row r="144" spans="1:4" x14ac:dyDescent="0.35">
      <c r="A144" s="29" t="s">
        <v>152</v>
      </c>
      <c r="B144" s="64">
        <v>2.942281740023911E-2</v>
      </c>
      <c r="C144" t="s">
        <v>353</v>
      </c>
      <c r="D144" s="65">
        <v>7</v>
      </c>
    </row>
    <row r="145" spans="1:4" x14ac:dyDescent="0.35">
      <c r="A145" s="29" t="s">
        <v>238</v>
      </c>
      <c r="B145" s="64">
        <v>2.9584762667950182E-2</v>
      </c>
      <c r="C145" t="s">
        <v>353</v>
      </c>
      <c r="D145" s="65">
        <v>7</v>
      </c>
    </row>
    <row r="146" spans="1:4" x14ac:dyDescent="0.35">
      <c r="A146" s="29" t="s">
        <v>206</v>
      </c>
      <c r="B146" s="64">
        <v>2.9624889824944045E-2</v>
      </c>
      <c r="C146" t="s">
        <v>353</v>
      </c>
      <c r="D146" s="65">
        <v>7</v>
      </c>
    </row>
    <row r="147" spans="1:4" x14ac:dyDescent="0.35">
      <c r="A147" s="29" t="s">
        <v>236</v>
      </c>
      <c r="B147" s="64">
        <v>2.9640422641294739E-2</v>
      </c>
      <c r="C147" t="s">
        <v>353</v>
      </c>
      <c r="D147" s="65">
        <v>7</v>
      </c>
    </row>
    <row r="148" spans="1:4" x14ac:dyDescent="0.35">
      <c r="A148" s="29" t="s">
        <v>58</v>
      </c>
      <c r="B148" s="64">
        <v>2.9875036343490979E-2</v>
      </c>
      <c r="C148" t="s">
        <v>353</v>
      </c>
      <c r="D148" s="65">
        <v>7</v>
      </c>
    </row>
    <row r="149" spans="1:4" x14ac:dyDescent="0.35">
      <c r="A149" s="29" t="s">
        <v>118</v>
      </c>
      <c r="B149" s="64">
        <v>2.9890745818330622E-2</v>
      </c>
      <c r="C149" t="s">
        <v>353</v>
      </c>
      <c r="D149" s="65">
        <v>7</v>
      </c>
    </row>
    <row r="150" spans="1:4" x14ac:dyDescent="0.35">
      <c r="A150" s="29" t="s">
        <v>113</v>
      </c>
      <c r="B150" s="64">
        <v>3.0011092006025697E-2</v>
      </c>
      <c r="C150" t="s">
        <v>353</v>
      </c>
      <c r="D150" s="65">
        <v>8</v>
      </c>
    </row>
    <row r="151" spans="1:4" x14ac:dyDescent="0.35">
      <c r="A151" s="29" t="s">
        <v>124</v>
      </c>
      <c r="B151" s="64">
        <v>3.0335397790546503E-2</v>
      </c>
      <c r="C151" t="s">
        <v>353</v>
      </c>
      <c r="D151" s="65">
        <v>8</v>
      </c>
    </row>
    <row r="152" spans="1:4" x14ac:dyDescent="0.35">
      <c r="A152" s="29" t="s">
        <v>186</v>
      </c>
      <c r="B152" s="64">
        <v>3.0565454822649718E-2</v>
      </c>
      <c r="C152" t="s">
        <v>353</v>
      </c>
      <c r="D152" s="65">
        <v>8</v>
      </c>
    </row>
    <row r="153" spans="1:4" x14ac:dyDescent="0.35">
      <c r="A153" s="29" t="s">
        <v>70</v>
      </c>
      <c r="B153" s="64">
        <v>3.13550668495437E-2</v>
      </c>
      <c r="C153" t="s">
        <v>353</v>
      </c>
      <c r="D153" s="65">
        <v>8</v>
      </c>
    </row>
    <row r="154" spans="1:4" x14ac:dyDescent="0.35">
      <c r="A154" s="39" t="s">
        <v>148</v>
      </c>
      <c r="B154" s="64">
        <v>3.3061586289932388E-2</v>
      </c>
      <c r="C154" t="s">
        <v>353</v>
      </c>
      <c r="D154" s="65">
        <v>8</v>
      </c>
    </row>
    <row r="155" spans="1:4" x14ac:dyDescent="0.35">
      <c r="A155" s="29" t="s">
        <v>306</v>
      </c>
      <c r="B155" s="64">
        <v>3.3534588938948451E-2</v>
      </c>
      <c r="C155" t="s">
        <v>353</v>
      </c>
      <c r="D155" s="65">
        <v>8</v>
      </c>
    </row>
    <row r="156" spans="1:4" x14ac:dyDescent="0.35">
      <c r="A156" s="29" t="s">
        <v>308</v>
      </c>
      <c r="B156" s="64">
        <v>3.3633759976493094E-2</v>
      </c>
      <c r="C156" t="s">
        <v>353</v>
      </c>
      <c r="D156" s="65">
        <v>8</v>
      </c>
    </row>
    <row r="157" spans="1:4" x14ac:dyDescent="0.35">
      <c r="A157" s="29" t="s">
        <v>21</v>
      </c>
      <c r="B157" s="64">
        <v>3.3735249302926373E-2</v>
      </c>
      <c r="C157" t="s">
        <v>353</v>
      </c>
      <c r="D157" s="65">
        <v>8</v>
      </c>
    </row>
    <row r="158" spans="1:4" x14ac:dyDescent="0.35">
      <c r="A158" s="29" t="s">
        <v>177</v>
      </c>
      <c r="B158" s="64">
        <v>3.4010634096026449E-2</v>
      </c>
      <c r="C158" t="s">
        <v>353</v>
      </c>
      <c r="D158" s="65">
        <v>8</v>
      </c>
    </row>
    <row r="159" spans="1:4" x14ac:dyDescent="0.35">
      <c r="A159" s="29" t="s">
        <v>318</v>
      </c>
      <c r="B159" s="64">
        <v>3.6310887788376656E-2</v>
      </c>
      <c r="C159" t="s">
        <v>353</v>
      </c>
      <c r="D159" s="65">
        <v>9</v>
      </c>
    </row>
    <row r="160" spans="1:4" x14ac:dyDescent="0.35">
      <c r="A160" s="29" t="s">
        <v>232</v>
      </c>
      <c r="B160" s="64">
        <v>4.4804673890425972E-2</v>
      </c>
      <c r="C160" t="s">
        <v>353</v>
      </c>
      <c r="D160" s="65">
        <v>9</v>
      </c>
    </row>
    <row r="161" spans="1:15" x14ac:dyDescent="0.35">
      <c r="A161" s="29" t="s">
        <v>214</v>
      </c>
      <c r="B161" s="64">
        <v>4.7661692157139113E-2</v>
      </c>
      <c r="C161" t="s">
        <v>353</v>
      </c>
      <c r="D161" s="65">
        <v>10</v>
      </c>
    </row>
    <row r="162" spans="1:15" x14ac:dyDescent="0.35">
      <c r="A162" s="29" t="s">
        <v>256</v>
      </c>
      <c r="B162" s="64">
        <v>2.8968681485912473E-3</v>
      </c>
      <c r="C162" t="s">
        <v>354</v>
      </c>
      <c r="D162" s="65">
        <v>2</v>
      </c>
    </row>
    <row r="163" spans="1:15" x14ac:dyDescent="0.35">
      <c r="A163" s="39" t="s">
        <v>331</v>
      </c>
      <c r="B163" s="64">
        <v>3.8442911640668154E-3</v>
      </c>
      <c r="C163" t="s">
        <v>354</v>
      </c>
      <c r="D163" s="65">
        <v>2</v>
      </c>
    </row>
    <row r="164" spans="1:15" x14ac:dyDescent="0.35">
      <c r="A164" s="29" t="s">
        <v>260</v>
      </c>
      <c r="B164" s="64">
        <v>4.1411419346268907E-3</v>
      </c>
      <c r="C164" t="s">
        <v>354</v>
      </c>
      <c r="D164" s="65">
        <v>2</v>
      </c>
    </row>
    <row r="165" spans="1:15" x14ac:dyDescent="0.35">
      <c r="A165" s="39" t="s">
        <v>251</v>
      </c>
      <c r="B165" s="64">
        <v>4.2457731553304789E-3</v>
      </c>
      <c r="C165" t="s">
        <v>354</v>
      </c>
      <c r="D165" s="65">
        <v>2</v>
      </c>
    </row>
    <row r="166" spans="1:15" x14ac:dyDescent="0.35">
      <c r="A166" s="39" t="s">
        <v>265</v>
      </c>
      <c r="B166" s="64">
        <v>5.4551211352826812E-3</v>
      </c>
      <c r="C166" t="s">
        <v>354</v>
      </c>
      <c r="D166" s="65">
        <v>3</v>
      </c>
    </row>
    <row r="167" spans="1:15" x14ac:dyDescent="0.35">
      <c r="A167" s="39" t="s">
        <v>268</v>
      </c>
      <c r="B167" s="64">
        <v>6.3919453360772316E-3</v>
      </c>
      <c r="C167" t="s">
        <v>354</v>
      </c>
      <c r="D167" s="65">
        <v>3</v>
      </c>
    </row>
    <row r="168" spans="1:15" x14ac:dyDescent="0.35">
      <c r="A168" s="29" t="s">
        <v>248</v>
      </c>
      <c r="B168" s="64">
        <v>1.6462750776179869E-2</v>
      </c>
      <c r="C168" t="s">
        <v>354</v>
      </c>
      <c r="D168" s="65">
        <v>5</v>
      </c>
      <c r="J168" t="s">
        <v>12</v>
      </c>
    </row>
    <row r="169" spans="1:15" x14ac:dyDescent="0.35">
      <c r="A169" s="29" t="s">
        <v>281</v>
      </c>
      <c r="B169" s="64">
        <v>2.1016826939591171E-2</v>
      </c>
      <c r="C169" t="s">
        <v>354</v>
      </c>
      <c r="D169" s="65">
        <v>6</v>
      </c>
      <c r="K169" s="64" t="s">
        <v>356</v>
      </c>
      <c r="L169">
        <f>COUNTIF($D$6:$D$161,O169)</f>
        <v>1</v>
      </c>
      <c r="O169">
        <v>1</v>
      </c>
    </row>
    <row r="170" spans="1:15" x14ac:dyDescent="0.35">
      <c r="A170" s="29" t="s">
        <v>315</v>
      </c>
      <c r="B170" s="64">
        <v>2.2955504777669056E-2</v>
      </c>
      <c r="C170" t="s">
        <v>354</v>
      </c>
      <c r="D170" s="65">
        <v>6</v>
      </c>
      <c r="K170" s="64" t="s">
        <v>357</v>
      </c>
      <c r="L170">
        <f t="shared" ref="L170:L178" si="0">COUNTIF($D$6:$D$161,O170)</f>
        <v>14</v>
      </c>
      <c r="O170">
        <v>2</v>
      </c>
    </row>
    <row r="171" spans="1:15" x14ac:dyDescent="0.35">
      <c r="A171" s="29" t="s">
        <v>258</v>
      </c>
      <c r="B171" s="64">
        <v>2.3335947912132449E-2</v>
      </c>
      <c r="C171" t="s">
        <v>354</v>
      </c>
      <c r="D171" s="65">
        <v>6</v>
      </c>
      <c r="K171" s="64" t="s">
        <v>358</v>
      </c>
      <c r="L171">
        <f t="shared" si="0"/>
        <v>37</v>
      </c>
      <c r="O171">
        <v>3</v>
      </c>
    </row>
    <row r="172" spans="1:15" x14ac:dyDescent="0.35">
      <c r="A172" s="29" t="s">
        <v>263</v>
      </c>
      <c r="B172" s="64">
        <v>2.3778590249221798E-2</v>
      </c>
      <c r="C172" t="s">
        <v>354</v>
      </c>
      <c r="D172" s="65">
        <v>6</v>
      </c>
      <c r="K172" s="64" t="s">
        <v>359</v>
      </c>
      <c r="L172">
        <f t="shared" si="0"/>
        <v>12</v>
      </c>
      <c r="O172">
        <v>4</v>
      </c>
    </row>
    <row r="173" spans="1:15" x14ac:dyDescent="0.35">
      <c r="A173" s="29" t="s">
        <v>270</v>
      </c>
      <c r="B173" s="64">
        <v>2.460791200633472E-2</v>
      </c>
      <c r="C173" t="s">
        <v>354</v>
      </c>
      <c r="D173" s="65">
        <v>6</v>
      </c>
      <c r="K173" s="64" t="s">
        <v>360</v>
      </c>
      <c r="L173">
        <f t="shared" si="0"/>
        <v>14</v>
      </c>
      <c r="O173">
        <v>5</v>
      </c>
    </row>
    <row r="174" spans="1:15" x14ac:dyDescent="0.35">
      <c r="A174" s="29" t="s">
        <v>262</v>
      </c>
      <c r="B174" s="64">
        <v>2.4666766768834725E-2</v>
      </c>
      <c r="C174" t="s">
        <v>354</v>
      </c>
      <c r="D174" s="65">
        <v>6</v>
      </c>
      <c r="K174" s="64" t="s">
        <v>361</v>
      </c>
      <c r="L174">
        <f t="shared" si="0"/>
        <v>12</v>
      </c>
      <c r="O174">
        <v>6</v>
      </c>
    </row>
    <row r="175" spans="1:15" x14ac:dyDescent="0.35">
      <c r="A175" s="29" t="s">
        <v>274</v>
      </c>
      <c r="B175" s="64">
        <v>2.5172068583208196E-2</v>
      </c>
      <c r="C175" t="s">
        <v>354</v>
      </c>
      <c r="D175" s="65">
        <v>7</v>
      </c>
      <c r="K175" s="64" t="s">
        <v>362</v>
      </c>
      <c r="L175">
        <f t="shared" si="0"/>
        <v>54</v>
      </c>
      <c r="O175">
        <v>7</v>
      </c>
    </row>
    <row r="176" spans="1:15" x14ac:dyDescent="0.35">
      <c r="A176" s="29" t="s">
        <v>259</v>
      </c>
      <c r="B176" s="64">
        <v>2.5798788696528518E-2</v>
      </c>
      <c r="C176" t="s">
        <v>354</v>
      </c>
      <c r="D176" s="65">
        <v>7</v>
      </c>
      <c r="K176" s="64" t="s">
        <v>363</v>
      </c>
      <c r="L176">
        <f t="shared" si="0"/>
        <v>9</v>
      </c>
      <c r="O176">
        <v>8</v>
      </c>
    </row>
    <row r="177" spans="1:15" x14ac:dyDescent="0.35">
      <c r="A177" s="29" t="s">
        <v>314</v>
      </c>
      <c r="B177" s="64">
        <v>2.5896698663685713E-2</v>
      </c>
      <c r="C177" t="s">
        <v>354</v>
      </c>
      <c r="D177" s="65">
        <v>7</v>
      </c>
      <c r="K177" s="64" t="s">
        <v>364</v>
      </c>
      <c r="L177">
        <f t="shared" si="0"/>
        <v>2</v>
      </c>
      <c r="O177">
        <v>9</v>
      </c>
    </row>
    <row r="178" spans="1:15" x14ac:dyDescent="0.35">
      <c r="A178" s="29" t="s">
        <v>267</v>
      </c>
      <c r="B178" s="64">
        <v>2.6028551735499672E-2</v>
      </c>
      <c r="C178" t="s">
        <v>354</v>
      </c>
      <c r="D178" s="65">
        <v>7</v>
      </c>
      <c r="K178" s="64" t="s">
        <v>365</v>
      </c>
      <c r="L178">
        <f t="shared" si="0"/>
        <v>1</v>
      </c>
      <c r="O178">
        <v>10</v>
      </c>
    </row>
    <row r="179" spans="1:15" x14ac:dyDescent="0.35">
      <c r="A179" s="29" t="s">
        <v>313</v>
      </c>
      <c r="B179" s="64">
        <v>2.6124288266987428E-2</v>
      </c>
      <c r="C179" t="s">
        <v>354</v>
      </c>
      <c r="D179" s="65">
        <v>7</v>
      </c>
    </row>
    <row r="180" spans="1:15" x14ac:dyDescent="0.35">
      <c r="A180" s="29" t="s">
        <v>271</v>
      </c>
      <c r="B180" s="64">
        <v>2.6141708866279645E-2</v>
      </c>
      <c r="C180" t="s">
        <v>354</v>
      </c>
      <c r="D180" s="65">
        <v>7</v>
      </c>
      <c r="J180" t="s">
        <v>355</v>
      </c>
    </row>
    <row r="181" spans="1:15" x14ac:dyDescent="0.35">
      <c r="A181" s="29" t="s">
        <v>272</v>
      </c>
      <c r="B181" s="64">
        <v>2.6275643647596603E-2</v>
      </c>
      <c r="C181" t="s">
        <v>354</v>
      </c>
      <c r="D181" s="65">
        <v>7</v>
      </c>
      <c r="K181" s="64" t="s">
        <v>356</v>
      </c>
      <c r="L181">
        <f t="shared" ref="L181:L188" si="1">COUNTIF($D$2:$D$5,O181)</f>
        <v>0</v>
      </c>
      <c r="O181">
        <v>1</v>
      </c>
    </row>
    <row r="182" spans="1:15" x14ac:dyDescent="0.35">
      <c r="A182" s="29" t="s">
        <v>254</v>
      </c>
      <c r="B182" s="64">
        <v>2.6399528789236681E-2</v>
      </c>
      <c r="C182" t="s">
        <v>354</v>
      </c>
      <c r="D182" s="65">
        <v>7</v>
      </c>
      <c r="K182" s="64" t="s">
        <v>357</v>
      </c>
      <c r="L182">
        <f t="shared" si="1"/>
        <v>0</v>
      </c>
      <c r="O182">
        <v>2</v>
      </c>
    </row>
    <row r="183" spans="1:15" x14ac:dyDescent="0.35">
      <c r="A183" s="29" t="s">
        <v>280</v>
      </c>
      <c r="B183" s="64">
        <v>2.649758434290006E-2</v>
      </c>
      <c r="C183" t="s">
        <v>354</v>
      </c>
      <c r="D183" s="65">
        <v>7</v>
      </c>
      <c r="K183" s="64" t="s">
        <v>358</v>
      </c>
      <c r="L183">
        <f t="shared" si="1"/>
        <v>0</v>
      </c>
      <c r="O183">
        <v>3</v>
      </c>
    </row>
    <row r="184" spans="1:15" x14ac:dyDescent="0.35">
      <c r="A184" s="29" t="s">
        <v>276</v>
      </c>
      <c r="B184" s="64">
        <v>2.6640376485768114E-2</v>
      </c>
      <c r="C184" t="s">
        <v>354</v>
      </c>
      <c r="D184" s="65">
        <v>7</v>
      </c>
      <c r="K184" s="64" t="s">
        <v>359</v>
      </c>
      <c r="L184">
        <f t="shared" si="1"/>
        <v>0</v>
      </c>
      <c r="O184">
        <v>4</v>
      </c>
    </row>
    <row r="185" spans="1:15" x14ac:dyDescent="0.35">
      <c r="A185" s="29" t="s">
        <v>261</v>
      </c>
      <c r="B185" s="64">
        <v>2.674603296753264E-2</v>
      </c>
      <c r="C185" t="s">
        <v>354</v>
      </c>
      <c r="D185" s="65">
        <v>7</v>
      </c>
      <c r="K185" s="64" t="s">
        <v>360</v>
      </c>
      <c r="L185">
        <f t="shared" si="1"/>
        <v>0</v>
      </c>
      <c r="O185">
        <v>5</v>
      </c>
    </row>
    <row r="186" spans="1:15" x14ac:dyDescent="0.35">
      <c r="A186" s="29" t="s">
        <v>249</v>
      </c>
      <c r="B186" s="64">
        <v>2.6848657993414404E-2</v>
      </c>
      <c r="C186" t="s">
        <v>354</v>
      </c>
      <c r="D186" s="65">
        <v>7</v>
      </c>
      <c r="K186" s="64" t="s">
        <v>361</v>
      </c>
      <c r="L186">
        <f t="shared" si="1"/>
        <v>1</v>
      </c>
      <c r="O186">
        <v>6</v>
      </c>
    </row>
    <row r="187" spans="1:15" x14ac:dyDescent="0.35">
      <c r="A187" s="29" t="s">
        <v>252</v>
      </c>
      <c r="B187" s="64">
        <v>2.6937260310941458E-2</v>
      </c>
      <c r="C187" t="s">
        <v>354</v>
      </c>
      <c r="D187" s="65">
        <v>7</v>
      </c>
      <c r="K187" s="64" t="s">
        <v>362</v>
      </c>
      <c r="L187">
        <f t="shared" si="1"/>
        <v>2</v>
      </c>
      <c r="O187">
        <v>7</v>
      </c>
    </row>
    <row r="188" spans="1:15" x14ac:dyDescent="0.35">
      <c r="A188" s="29" t="s">
        <v>255</v>
      </c>
      <c r="B188" s="64">
        <v>2.7081569613298662E-2</v>
      </c>
      <c r="C188" t="s">
        <v>354</v>
      </c>
      <c r="D188" s="65">
        <v>7</v>
      </c>
      <c r="K188" s="64" t="s">
        <v>363</v>
      </c>
      <c r="L188">
        <f t="shared" si="1"/>
        <v>1</v>
      </c>
      <c r="O188">
        <v>8</v>
      </c>
    </row>
    <row r="189" spans="1:15" x14ac:dyDescent="0.35">
      <c r="A189" s="29" t="s">
        <v>250</v>
      </c>
      <c r="B189" s="64">
        <v>2.7251798250615522E-2</v>
      </c>
      <c r="C189" t="s">
        <v>354</v>
      </c>
      <c r="D189" s="65">
        <v>7</v>
      </c>
      <c r="K189" s="64" t="s">
        <v>364</v>
      </c>
      <c r="L189">
        <f>COUNTIF($D$2:$D$5,O189)</f>
        <v>0</v>
      </c>
      <c r="O189">
        <v>9</v>
      </c>
    </row>
    <row r="190" spans="1:15" x14ac:dyDescent="0.35">
      <c r="A190" s="29" t="s">
        <v>278</v>
      </c>
      <c r="B190" s="64">
        <v>2.7258264322509884E-2</v>
      </c>
      <c r="C190" t="s">
        <v>354</v>
      </c>
      <c r="D190" s="65">
        <v>7</v>
      </c>
      <c r="K190" s="64" t="s">
        <v>365</v>
      </c>
      <c r="L190">
        <f>COUNTIF($D$2:$D$5,O190)</f>
        <v>0</v>
      </c>
      <c r="O190">
        <v>10</v>
      </c>
    </row>
    <row r="191" spans="1:15" x14ac:dyDescent="0.35">
      <c r="A191" s="29" t="s">
        <v>264</v>
      </c>
      <c r="B191" s="64">
        <v>2.7783194743703499E-2</v>
      </c>
      <c r="C191" t="s">
        <v>354</v>
      </c>
      <c r="D191" s="65">
        <v>7</v>
      </c>
    </row>
    <row r="192" spans="1:15" ht="15" thickBot="1" x14ac:dyDescent="0.4">
      <c r="A192" s="59" t="s">
        <v>269</v>
      </c>
      <c r="B192" s="64">
        <v>2.801115865630277E-2</v>
      </c>
      <c r="C192" t="s">
        <v>354</v>
      </c>
      <c r="D192" s="65">
        <v>7</v>
      </c>
    </row>
    <row r="193" spans="10:15" x14ac:dyDescent="0.35">
      <c r="J193" t="s">
        <v>247</v>
      </c>
    </row>
    <row r="194" spans="10:15" x14ac:dyDescent="0.35">
      <c r="K194" s="64" t="s">
        <v>356</v>
      </c>
      <c r="L194">
        <f>COUNTIF($D$162:$D$192,O194)</f>
        <v>0</v>
      </c>
      <c r="O194">
        <v>1</v>
      </c>
    </row>
    <row r="195" spans="10:15" x14ac:dyDescent="0.35">
      <c r="K195" s="64" t="s">
        <v>357</v>
      </c>
      <c r="L195">
        <f t="shared" ref="L195:L203" si="2">COUNTIF($D$162:$D$192,O195)</f>
        <v>4</v>
      </c>
      <c r="O195">
        <v>2</v>
      </c>
    </row>
    <row r="196" spans="10:15" x14ac:dyDescent="0.35">
      <c r="K196" s="64" t="s">
        <v>358</v>
      </c>
      <c r="L196">
        <f t="shared" si="2"/>
        <v>2</v>
      </c>
      <c r="O196">
        <v>3</v>
      </c>
    </row>
    <row r="197" spans="10:15" x14ac:dyDescent="0.35">
      <c r="K197" s="64" t="s">
        <v>359</v>
      </c>
      <c r="L197">
        <f t="shared" si="2"/>
        <v>0</v>
      </c>
      <c r="O197">
        <v>4</v>
      </c>
    </row>
    <row r="198" spans="10:15" x14ac:dyDescent="0.35">
      <c r="K198" s="64" t="s">
        <v>360</v>
      </c>
      <c r="L198">
        <f t="shared" si="2"/>
        <v>1</v>
      </c>
      <c r="O198">
        <v>5</v>
      </c>
    </row>
    <row r="199" spans="10:15" x14ac:dyDescent="0.35">
      <c r="K199" s="64" t="s">
        <v>361</v>
      </c>
      <c r="L199">
        <f t="shared" si="2"/>
        <v>6</v>
      </c>
      <c r="O199">
        <v>6</v>
      </c>
    </row>
    <row r="200" spans="10:15" x14ac:dyDescent="0.35">
      <c r="K200" s="64" t="s">
        <v>362</v>
      </c>
      <c r="L200">
        <f t="shared" si="2"/>
        <v>18</v>
      </c>
      <c r="O200">
        <v>7</v>
      </c>
    </row>
    <row r="201" spans="10:15" x14ac:dyDescent="0.35">
      <c r="K201" s="64" t="s">
        <v>363</v>
      </c>
      <c r="L201">
        <f t="shared" si="2"/>
        <v>0</v>
      </c>
      <c r="O201">
        <v>8</v>
      </c>
    </row>
    <row r="202" spans="10:15" x14ac:dyDescent="0.35">
      <c r="K202" s="64" t="s">
        <v>364</v>
      </c>
      <c r="L202">
        <f t="shared" si="2"/>
        <v>0</v>
      </c>
      <c r="O202">
        <v>9</v>
      </c>
    </row>
    <row r="203" spans="10:15" x14ac:dyDescent="0.35">
      <c r="K203" s="64" t="s">
        <v>365</v>
      </c>
      <c r="L203">
        <f t="shared" si="2"/>
        <v>0</v>
      </c>
      <c r="O203">
        <v>10</v>
      </c>
    </row>
  </sheetData>
  <sortState ref="A162:B192">
    <sortCondition ref="B162:B192"/>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1a</vt:lpstr>
      <vt:lpstr>'Appendix 1a'!Print_Area</vt:lpstr>
      <vt:lpstr>'Appendix 1a'!Print_Titles</vt:lpstr>
    </vt:vector>
  </TitlesOfParts>
  <Company>Bradford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2022-09-14T12:56:55Z</cp:lastPrinted>
  <dcterms:created xsi:type="dcterms:W3CDTF">2018-09-25T08:54:57Z</dcterms:created>
  <dcterms:modified xsi:type="dcterms:W3CDTF">2022-09-14T14:38:53Z</dcterms:modified>
</cp:coreProperties>
</file>