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1355" windowHeight="8445"/>
  </bookViews>
  <sheets>
    <sheet name="Primary" sheetId="4" r:id="rId1"/>
  </sheets>
  <calcPr calcId="145621"/>
</workbook>
</file>

<file path=xl/calcChain.xml><?xml version="1.0" encoding="utf-8"?>
<calcChain xmlns="http://schemas.openxmlformats.org/spreadsheetml/2006/main">
  <c r="G3" i="4" l="1"/>
  <c r="K166" i="4" l="1"/>
  <c r="K167" i="4"/>
  <c r="K168" i="4"/>
  <c r="K170" i="4" l="1"/>
  <c r="G6" i="4" l="1"/>
  <c r="H6" i="4" s="1"/>
  <c r="I6" i="4" s="1"/>
  <c r="J6" i="4" s="1"/>
  <c r="L6" i="4" l="1"/>
  <c r="G74" i="4"/>
  <c r="H74" i="4" s="1"/>
  <c r="I74" i="4" s="1"/>
  <c r="J74" i="4" s="1"/>
  <c r="G138" i="4"/>
  <c r="H138" i="4" s="1"/>
  <c r="I138" i="4" s="1"/>
  <c r="J138" i="4" s="1"/>
  <c r="G141" i="4"/>
  <c r="H141" i="4" s="1"/>
  <c r="I141" i="4" s="1"/>
  <c r="J141" i="4" s="1"/>
  <c r="G130" i="4"/>
  <c r="H130" i="4" s="1"/>
  <c r="I130" i="4" s="1"/>
  <c r="J130" i="4" s="1"/>
  <c r="G124" i="4"/>
  <c r="H124" i="4" s="1"/>
  <c r="I124" i="4" s="1"/>
  <c r="J124" i="4" s="1"/>
  <c r="G90" i="4"/>
  <c r="H90" i="4" s="1"/>
  <c r="I90" i="4" s="1"/>
  <c r="J90" i="4" s="1"/>
  <c r="G29" i="4"/>
  <c r="H29" i="4" s="1"/>
  <c r="I29" i="4" s="1"/>
  <c r="J29" i="4" s="1"/>
  <c r="G59" i="4"/>
  <c r="H59" i="4" s="1"/>
  <c r="I59" i="4" s="1"/>
  <c r="J59" i="4" s="1"/>
  <c r="G151" i="4"/>
  <c r="H151" i="4" s="1"/>
  <c r="I151" i="4" s="1"/>
  <c r="J151" i="4" s="1"/>
  <c r="G31" i="4"/>
  <c r="H31" i="4" s="1"/>
  <c r="I31" i="4" s="1"/>
  <c r="J31" i="4" s="1"/>
  <c r="G13" i="4"/>
  <c r="H13" i="4" s="1"/>
  <c r="I13" i="4" s="1"/>
  <c r="J13" i="4" s="1"/>
  <c r="G117" i="4"/>
  <c r="H117" i="4" s="1"/>
  <c r="I117" i="4" s="1"/>
  <c r="J117" i="4" s="1"/>
  <c r="G72" i="4"/>
  <c r="H72" i="4" s="1"/>
  <c r="I72" i="4" s="1"/>
  <c r="J72" i="4" s="1"/>
  <c r="G76" i="4"/>
  <c r="H76" i="4" s="1"/>
  <c r="I76" i="4" s="1"/>
  <c r="J76" i="4" s="1"/>
  <c r="G85" i="4"/>
  <c r="H85" i="4" s="1"/>
  <c r="I85" i="4" s="1"/>
  <c r="J85" i="4" s="1"/>
  <c r="G21" i="4"/>
  <c r="H21" i="4" s="1"/>
  <c r="I21" i="4" s="1"/>
  <c r="J21" i="4" s="1"/>
  <c r="G93" i="4"/>
  <c r="H93" i="4" s="1"/>
  <c r="I93" i="4" s="1"/>
  <c r="J93" i="4" s="1"/>
  <c r="G154" i="4"/>
  <c r="H154" i="4" s="1"/>
  <c r="I154" i="4" s="1"/>
  <c r="J154" i="4" s="1"/>
  <c r="G26" i="4"/>
  <c r="H26" i="4" s="1"/>
  <c r="I26" i="4" s="1"/>
  <c r="J26" i="4" s="1"/>
  <c r="G65" i="4"/>
  <c r="H65" i="4" s="1"/>
  <c r="I65" i="4" s="1"/>
  <c r="J65" i="4" s="1"/>
  <c r="G77" i="4"/>
  <c r="H77" i="4" s="1"/>
  <c r="I77" i="4" s="1"/>
  <c r="J77" i="4" s="1"/>
  <c r="G41" i="4"/>
  <c r="H41" i="4" s="1"/>
  <c r="I41" i="4" s="1"/>
  <c r="J41" i="4" s="1"/>
  <c r="G23" i="4"/>
  <c r="H23" i="4" s="1"/>
  <c r="I23" i="4" s="1"/>
  <c r="J23" i="4" s="1"/>
  <c r="G139" i="4"/>
  <c r="H139" i="4" s="1"/>
  <c r="I139" i="4" s="1"/>
  <c r="J139" i="4" s="1"/>
  <c r="G102" i="4"/>
  <c r="H102" i="4" s="1"/>
  <c r="I102" i="4" s="1"/>
  <c r="J102" i="4" s="1"/>
  <c r="G97" i="4"/>
  <c r="H97" i="4" s="1"/>
  <c r="I97" i="4" s="1"/>
  <c r="J97" i="4" s="1"/>
  <c r="G71" i="4"/>
  <c r="H71" i="4" s="1"/>
  <c r="I71" i="4" s="1"/>
  <c r="J71" i="4" s="1"/>
  <c r="G129" i="4"/>
  <c r="H129" i="4" s="1"/>
  <c r="I129" i="4" s="1"/>
  <c r="J129" i="4" s="1"/>
  <c r="G147" i="4"/>
  <c r="H147" i="4" s="1"/>
  <c r="I147" i="4" s="1"/>
  <c r="J147" i="4" s="1"/>
  <c r="G50" i="4"/>
  <c r="H50" i="4" s="1"/>
  <c r="I50" i="4" s="1"/>
  <c r="J50" i="4" s="1"/>
  <c r="G69" i="4"/>
  <c r="H69" i="4" s="1"/>
  <c r="I69" i="4" s="1"/>
  <c r="J69" i="4" s="1"/>
  <c r="G61" i="4"/>
  <c r="H61" i="4" s="1"/>
  <c r="I61" i="4" s="1"/>
  <c r="J61" i="4" s="1"/>
  <c r="G148" i="4"/>
  <c r="H148" i="4" s="1"/>
  <c r="I148" i="4" s="1"/>
  <c r="J148" i="4" s="1"/>
  <c r="G152" i="4"/>
  <c r="H152" i="4" s="1"/>
  <c r="I152" i="4" s="1"/>
  <c r="J152" i="4" s="1"/>
  <c r="G95" i="4"/>
  <c r="H95" i="4" s="1"/>
  <c r="I95" i="4" s="1"/>
  <c r="J95" i="4" s="1"/>
  <c r="G30" i="4"/>
  <c r="H30" i="4" s="1"/>
  <c r="I30" i="4" s="1"/>
  <c r="J30" i="4" s="1"/>
  <c r="G36" i="4"/>
  <c r="H36" i="4" s="1"/>
  <c r="I36" i="4" s="1"/>
  <c r="J36" i="4" s="1"/>
  <c r="G84" i="4"/>
  <c r="H84" i="4" s="1"/>
  <c r="I84" i="4" s="1"/>
  <c r="J84" i="4" s="1"/>
  <c r="G81" i="4"/>
  <c r="H81" i="4" s="1"/>
  <c r="I81" i="4" s="1"/>
  <c r="J81" i="4" s="1"/>
  <c r="G14" i="4"/>
  <c r="H14" i="4" s="1"/>
  <c r="I14" i="4" s="1"/>
  <c r="J14" i="4" s="1"/>
  <c r="G73" i="4"/>
  <c r="H73" i="4" s="1"/>
  <c r="I73" i="4" s="1"/>
  <c r="J73" i="4" s="1"/>
  <c r="G37" i="4"/>
  <c r="H37" i="4" s="1"/>
  <c r="I37" i="4" s="1"/>
  <c r="J37" i="4" s="1"/>
  <c r="G58" i="4"/>
  <c r="H58" i="4" s="1"/>
  <c r="I58" i="4" s="1"/>
  <c r="J58" i="4" s="1"/>
  <c r="G106" i="4"/>
  <c r="H106" i="4" s="1"/>
  <c r="I106" i="4" s="1"/>
  <c r="J106" i="4" s="1"/>
  <c r="G78" i="4"/>
  <c r="H78" i="4" s="1"/>
  <c r="I78" i="4" s="1"/>
  <c r="J78" i="4" s="1"/>
  <c r="G155" i="4"/>
  <c r="H155" i="4" s="1"/>
  <c r="I155" i="4" s="1"/>
  <c r="J155" i="4" s="1"/>
  <c r="G157" i="4"/>
  <c r="H157" i="4" s="1"/>
  <c r="I157" i="4" s="1"/>
  <c r="J157" i="4" s="1"/>
  <c r="G118" i="4"/>
  <c r="H118" i="4" s="1"/>
  <c r="I118" i="4" s="1"/>
  <c r="J118" i="4" s="1"/>
  <c r="G100" i="4"/>
  <c r="H100" i="4" s="1"/>
  <c r="I100" i="4" s="1"/>
  <c r="J100" i="4" s="1"/>
  <c r="G42" i="4"/>
  <c r="H42" i="4" s="1"/>
  <c r="I42" i="4" s="1"/>
  <c r="J42" i="4" s="1"/>
  <c r="G75" i="4"/>
  <c r="H75" i="4" s="1"/>
  <c r="I75" i="4" s="1"/>
  <c r="J75" i="4" s="1"/>
  <c r="G44" i="4"/>
  <c r="H44" i="4" s="1"/>
  <c r="I44" i="4" s="1"/>
  <c r="J44" i="4" s="1"/>
  <c r="G27" i="4"/>
  <c r="H27" i="4" s="1"/>
  <c r="I27" i="4" s="1"/>
  <c r="J27" i="4" s="1"/>
  <c r="G89" i="4"/>
  <c r="H89" i="4" s="1"/>
  <c r="I89" i="4" s="1"/>
  <c r="J89" i="4" s="1"/>
  <c r="G19" i="4"/>
  <c r="H19" i="4" s="1"/>
  <c r="I19" i="4" s="1"/>
  <c r="J19" i="4" s="1"/>
  <c r="G120" i="4"/>
  <c r="H120" i="4" s="1"/>
  <c r="I120" i="4" s="1"/>
  <c r="J120" i="4" s="1"/>
  <c r="G63" i="4"/>
  <c r="H63" i="4" s="1"/>
  <c r="I63" i="4" s="1"/>
  <c r="J63" i="4" s="1"/>
  <c r="G160" i="4"/>
  <c r="H160" i="4" s="1"/>
  <c r="I160" i="4" s="1"/>
  <c r="J160" i="4" s="1"/>
  <c r="G48" i="4"/>
  <c r="H48" i="4" s="1"/>
  <c r="I48" i="4" s="1"/>
  <c r="J48" i="4" s="1"/>
  <c r="G114" i="4"/>
  <c r="H114" i="4" s="1"/>
  <c r="I114" i="4" s="1"/>
  <c r="J114" i="4" s="1"/>
  <c r="G126" i="4"/>
  <c r="H126" i="4" s="1"/>
  <c r="I126" i="4" s="1"/>
  <c r="J126" i="4" s="1"/>
  <c r="G80" i="4"/>
  <c r="H80" i="4" s="1"/>
  <c r="I80" i="4" s="1"/>
  <c r="J80" i="4" s="1"/>
  <c r="G40" i="4"/>
  <c r="H40" i="4" s="1"/>
  <c r="I40" i="4" s="1"/>
  <c r="J40" i="4" s="1"/>
  <c r="G35" i="4"/>
  <c r="H35" i="4" s="1"/>
  <c r="I35" i="4" s="1"/>
  <c r="J35" i="4" s="1"/>
  <c r="G24" i="4"/>
  <c r="H24" i="4" s="1"/>
  <c r="I24" i="4" s="1"/>
  <c r="J24" i="4" s="1"/>
  <c r="G135" i="4"/>
  <c r="H135" i="4" s="1"/>
  <c r="I135" i="4" s="1"/>
  <c r="J135" i="4" s="1"/>
  <c r="G144" i="4"/>
  <c r="H144" i="4" s="1"/>
  <c r="I144" i="4" s="1"/>
  <c r="J144" i="4" s="1"/>
  <c r="G28" i="4"/>
  <c r="H28" i="4" s="1"/>
  <c r="I28" i="4" s="1"/>
  <c r="J28" i="4" s="1"/>
  <c r="G142" i="4"/>
  <c r="H142" i="4" s="1"/>
  <c r="I142" i="4" s="1"/>
  <c r="J142" i="4" s="1"/>
  <c r="G38" i="4"/>
  <c r="H38" i="4" s="1"/>
  <c r="I38" i="4" s="1"/>
  <c r="J38" i="4" s="1"/>
  <c r="G91" i="4"/>
  <c r="H91" i="4" s="1"/>
  <c r="I91" i="4" s="1"/>
  <c r="J91" i="4" s="1"/>
  <c r="G12" i="4"/>
  <c r="H12" i="4" s="1"/>
  <c r="I12" i="4" s="1"/>
  <c r="J12" i="4" s="1"/>
  <c r="G99" i="4"/>
  <c r="H99" i="4" s="1"/>
  <c r="I99" i="4" s="1"/>
  <c r="J99" i="4" s="1"/>
  <c r="G9" i="4"/>
  <c r="H9" i="4" s="1"/>
  <c r="I9" i="4" s="1"/>
  <c r="J9" i="4" s="1"/>
  <c r="G96" i="4"/>
  <c r="H96" i="4" s="1"/>
  <c r="I96" i="4" s="1"/>
  <c r="J96" i="4" s="1"/>
  <c r="G127" i="4"/>
  <c r="H127" i="4" s="1"/>
  <c r="I127" i="4" s="1"/>
  <c r="J127" i="4" s="1"/>
  <c r="G55" i="4"/>
  <c r="H55" i="4" s="1"/>
  <c r="I55" i="4" s="1"/>
  <c r="J55" i="4" s="1"/>
  <c r="G103" i="4"/>
  <c r="H103" i="4" s="1"/>
  <c r="I103" i="4" s="1"/>
  <c r="J103" i="4" s="1"/>
  <c r="G47" i="4"/>
  <c r="H47" i="4" s="1"/>
  <c r="I47" i="4" s="1"/>
  <c r="J47" i="4" s="1"/>
  <c r="G125" i="4"/>
  <c r="H125" i="4" s="1"/>
  <c r="I125" i="4" s="1"/>
  <c r="J125" i="4" s="1"/>
  <c r="G49" i="4"/>
  <c r="H49" i="4" s="1"/>
  <c r="I49" i="4" s="1"/>
  <c r="J49" i="4" s="1"/>
  <c r="G88" i="4"/>
  <c r="H88" i="4" s="1"/>
  <c r="I88" i="4" s="1"/>
  <c r="J88" i="4" s="1"/>
  <c r="G109" i="4"/>
  <c r="H109" i="4" s="1"/>
  <c r="I109" i="4" s="1"/>
  <c r="J109" i="4" s="1"/>
  <c r="G8" i="4"/>
  <c r="H8" i="4" s="1"/>
  <c r="I8" i="4" s="1"/>
  <c r="J8" i="4" s="1"/>
  <c r="G66" i="4"/>
  <c r="H66" i="4" s="1"/>
  <c r="I66" i="4" s="1"/>
  <c r="J66" i="4" s="1"/>
  <c r="G57" i="4"/>
  <c r="H57" i="4" s="1"/>
  <c r="I57" i="4" s="1"/>
  <c r="J57" i="4" s="1"/>
  <c r="G83" i="4"/>
  <c r="H83" i="4" s="1"/>
  <c r="I83" i="4" s="1"/>
  <c r="J83" i="4" s="1"/>
  <c r="G92" i="4"/>
  <c r="H92" i="4" s="1"/>
  <c r="I92" i="4" s="1"/>
  <c r="J92" i="4" s="1"/>
  <c r="G62" i="4"/>
  <c r="H62" i="4" s="1"/>
  <c r="I62" i="4" s="1"/>
  <c r="J62" i="4" s="1"/>
  <c r="G119" i="4"/>
  <c r="H119" i="4" s="1"/>
  <c r="I119" i="4" s="1"/>
  <c r="J119" i="4" s="1"/>
  <c r="G115" i="4"/>
  <c r="H115" i="4" s="1"/>
  <c r="I115" i="4" s="1"/>
  <c r="J115" i="4" s="1"/>
  <c r="O6" i="4"/>
  <c r="G70" i="4"/>
  <c r="H70" i="4" s="1"/>
  <c r="I70" i="4" s="1"/>
  <c r="J70" i="4" s="1"/>
  <c r="G134" i="4"/>
  <c r="H134" i="4" s="1"/>
  <c r="I134" i="4" s="1"/>
  <c r="J134" i="4" s="1"/>
  <c r="G68" i="4"/>
  <c r="H68" i="4" s="1"/>
  <c r="I68" i="4" s="1"/>
  <c r="J68" i="4" s="1"/>
  <c r="G64" i="4"/>
  <c r="H64" i="4" s="1"/>
  <c r="I64" i="4" s="1"/>
  <c r="J64" i="4" s="1"/>
  <c r="G18" i="4"/>
  <c r="H18" i="4" s="1"/>
  <c r="I18" i="4" s="1"/>
  <c r="J18" i="4" s="1"/>
  <c r="G82" i="4"/>
  <c r="H82" i="4" s="1"/>
  <c r="I82" i="4" s="1"/>
  <c r="J82" i="4" s="1"/>
  <c r="G121" i="4"/>
  <c r="H121" i="4" s="1"/>
  <c r="I121" i="4" s="1"/>
  <c r="J121" i="4" s="1"/>
  <c r="G56" i="4"/>
  <c r="H56" i="4" s="1"/>
  <c r="I56" i="4" s="1"/>
  <c r="J56" i="4" s="1"/>
  <c r="G43" i="4"/>
  <c r="H43" i="4" s="1"/>
  <c r="I43" i="4" s="1"/>
  <c r="J43" i="4" s="1"/>
  <c r="G46" i="4"/>
  <c r="H46" i="4" s="1"/>
  <c r="I46" i="4" s="1"/>
  <c r="J46" i="4" s="1"/>
  <c r="G111" i="4"/>
  <c r="H111" i="4" s="1"/>
  <c r="I111" i="4" s="1"/>
  <c r="J111" i="4" s="1"/>
  <c r="L119" i="4" l="1"/>
  <c r="L92" i="4"/>
  <c r="L57" i="4"/>
  <c r="L8" i="4"/>
  <c r="L88" i="4"/>
  <c r="L125" i="4"/>
  <c r="L103" i="4"/>
  <c r="L127" i="4"/>
  <c r="L9" i="4"/>
  <c r="L12" i="4"/>
  <c r="L142" i="4"/>
  <c r="L144" i="4"/>
  <c r="L24" i="4"/>
  <c r="L40" i="4"/>
  <c r="L126" i="4"/>
  <c r="L48" i="4"/>
  <c r="L63" i="4"/>
  <c r="L19" i="4"/>
  <c r="L44" i="4"/>
  <c r="L42" i="4"/>
  <c r="L118" i="4"/>
  <c r="L155" i="4"/>
  <c r="L106" i="4"/>
  <c r="L37" i="4"/>
  <c r="L14" i="4"/>
  <c r="L84" i="4"/>
  <c r="L30" i="4"/>
  <c r="L152" i="4"/>
  <c r="L61" i="4"/>
  <c r="L50" i="4"/>
  <c r="L129" i="4"/>
  <c r="L97" i="4"/>
  <c r="L139" i="4"/>
  <c r="L41" i="4"/>
  <c r="L65" i="4"/>
  <c r="L154" i="4"/>
  <c r="L21" i="4"/>
  <c r="L76" i="4"/>
  <c r="L117" i="4"/>
  <c r="L31" i="4"/>
  <c r="L59" i="4"/>
  <c r="L90" i="4"/>
  <c r="L130" i="4"/>
  <c r="L138" i="4"/>
  <c r="L111" i="4"/>
  <c r="L43" i="4"/>
  <c r="L18" i="4"/>
  <c r="L68" i="4"/>
  <c r="L96" i="4"/>
  <c r="L99" i="4"/>
  <c r="L91" i="4"/>
  <c r="L38" i="4"/>
  <c r="L28" i="4"/>
  <c r="L135" i="4"/>
  <c r="L35" i="4"/>
  <c r="L80" i="4"/>
  <c r="L120" i="4"/>
  <c r="L89" i="4"/>
  <c r="L27" i="4"/>
  <c r="L75" i="4"/>
  <c r="L100" i="4"/>
  <c r="L157" i="4"/>
  <c r="L78" i="4"/>
  <c r="L58" i="4"/>
  <c r="L73" i="4"/>
  <c r="L81" i="4"/>
  <c r="L36" i="4"/>
  <c r="L95" i="4"/>
  <c r="L148" i="4"/>
  <c r="L69" i="4"/>
  <c r="L147" i="4"/>
  <c r="L71" i="4"/>
  <c r="L102" i="4"/>
  <c r="L23" i="4"/>
  <c r="L77" i="4"/>
  <c r="L26" i="4"/>
  <c r="L93" i="4"/>
  <c r="L85" i="4"/>
  <c r="L72" i="4"/>
  <c r="L13" i="4"/>
  <c r="L151" i="4"/>
  <c r="L29" i="4"/>
  <c r="L124" i="4"/>
  <c r="L141" i="4"/>
  <c r="L74" i="4"/>
  <c r="L121" i="4"/>
  <c r="L134" i="4"/>
  <c r="L115" i="4"/>
  <c r="L62" i="4"/>
  <c r="L83" i="4"/>
  <c r="L66" i="4"/>
  <c r="L109" i="4"/>
  <c r="L49" i="4"/>
  <c r="L47" i="4"/>
  <c r="L55" i="4"/>
  <c r="L114" i="4"/>
  <c r="L160" i="4"/>
  <c r="L46" i="4"/>
  <c r="L56" i="4"/>
  <c r="L82" i="4"/>
  <c r="L64" i="4"/>
  <c r="L70" i="4"/>
  <c r="G22" i="4"/>
  <c r="H22" i="4" s="1"/>
  <c r="I22" i="4" s="1"/>
  <c r="J22" i="4" s="1"/>
  <c r="O111" i="4"/>
  <c r="G17" i="4"/>
  <c r="H17" i="4" s="1"/>
  <c r="I17" i="4" s="1"/>
  <c r="J17" i="4" s="1"/>
  <c r="G128" i="4"/>
  <c r="H128" i="4" s="1"/>
  <c r="I128" i="4" s="1"/>
  <c r="J128" i="4" s="1"/>
  <c r="G104" i="4"/>
  <c r="H104" i="4" s="1"/>
  <c r="I104" i="4" s="1"/>
  <c r="J104" i="4" s="1"/>
  <c r="G87" i="4"/>
  <c r="H87" i="4" s="1"/>
  <c r="I87" i="4" s="1"/>
  <c r="J87" i="4" s="1"/>
  <c r="O66" i="4"/>
  <c r="O55" i="4"/>
  <c r="O96" i="4"/>
  <c r="G110" i="4"/>
  <c r="H110" i="4" s="1"/>
  <c r="I110" i="4" s="1"/>
  <c r="J110" i="4" s="1"/>
  <c r="O80" i="4"/>
  <c r="O114" i="4"/>
  <c r="O63" i="4"/>
  <c r="O120" i="4"/>
  <c r="O89" i="4"/>
  <c r="G60" i="4"/>
  <c r="H60" i="4" s="1"/>
  <c r="I60" i="4" s="1"/>
  <c r="J60" i="4" s="1"/>
  <c r="G150" i="4"/>
  <c r="H150" i="4" s="1"/>
  <c r="I150" i="4" s="1"/>
  <c r="J150" i="4" s="1"/>
  <c r="G105" i="4"/>
  <c r="H105" i="4" s="1"/>
  <c r="I105" i="4" s="1"/>
  <c r="J105" i="4" s="1"/>
  <c r="O58" i="4"/>
  <c r="G39" i="4"/>
  <c r="H39" i="4" s="1"/>
  <c r="I39" i="4" s="1"/>
  <c r="J39" i="4" s="1"/>
  <c r="O84" i="4"/>
  <c r="O97" i="4"/>
  <c r="O139" i="4"/>
  <c r="O76" i="4"/>
  <c r="G79" i="4"/>
  <c r="H79" i="4" s="1"/>
  <c r="I79" i="4" s="1"/>
  <c r="J79" i="4" s="1"/>
  <c r="O56" i="4"/>
  <c r="O82" i="4"/>
  <c r="G16" i="4"/>
  <c r="H16" i="4" s="1"/>
  <c r="I16" i="4" s="1"/>
  <c r="J16" i="4" s="1"/>
  <c r="G113" i="4"/>
  <c r="H113" i="4" s="1"/>
  <c r="I113" i="4" s="1"/>
  <c r="J113" i="4" s="1"/>
  <c r="O134" i="4"/>
  <c r="O70" i="4"/>
  <c r="O115" i="4"/>
  <c r="G161" i="4"/>
  <c r="H161" i="4" s="1"/>
  <c r="I161" i="4" s="1"/>
  <c r="J161" i="4" s="1"/>
  <c r="O92" i="4"/>
  <c r="G116" i="4"/>
  <c r="H116" i="4" s="1"/>
  <c r="I116" i="4" s="1"/>
  <c r="J116" i="4" s="1"/>
  <c r="O57" i="4"/>
  <c r="O109" i="4"/>
  <c r="O125" i="4"/>
  <c r="G34" i="4"/>
  <c r="H34" i="4" s="1"/>
  <c r="I34" i="4" s="1"/>
  <c r="J34" i="4" s="1"/>
  <c r="E168" i="4"/>
  <c r="O99" i="4"/>
  <c r="O91" i="4"/>
  <c r="O142" i="4"/>
  <c r="O144" i="4"/>
  <c r="G94" i="4"/>
  <c r="H94" i="4" s="1"/>
  <c r="I94" i="4" s="1"/>
  <c r="J94" i="4" s="1"/>
  <c r="O27" i="4"/>
  <c r="O44" i="4"/>
  <c r="O75" i="4"/>
  <c r="O100" i="4"/>
  <c r="O157" i="4"/>
  <c r="O106" i="4"/>
  <c r="G133" i="4"/>
  <c r="H133" i="4" s="1"/>
  <c r="I133" i="4" s="1"/>
  <c r="J133" i="4" s="1"/>
  <c r="G7" i="4"/>
  <c r="H7" i="4" s="1"/>
  <c r="I7" i="4" s="1"/>
  <c r="J7" i="4" s="1"/>
  <c r="E166" i="4"/>
  <c r="G112" i="4"/>
  <c r="H112" i="4" s="1"/>
  <c r="I112" i="4" s="1"/>
  <c r="J112" i="4" s="1"/>
  <c r="G33" i="4"/>
  <c r="H33" i="4" s="1"/>
  <c r="I33" i="4" s="1"/>
  <c r="J33" i="4" s="1"/>
  <c r="O95" i="4"/>
  <c r="O148" i="4"/>
  <c r="O61" i="4"/>
  <c r="O50" i="4"/>
  <c r="G137" i="4"/>
  <c r="H137" i="4" s="1"/>
  <c r="I137" i="4" s="1"/>
  <c r="J137" i="4" s="1"/>
  <c r="G101" i="4"/>
  <c r="H101" i="4" s="1"/>
  <c r="I101" i="4" s="1"/>
  <c r="J101" i="4" s="1"/>
  <c r="G53" i="4"/>
  <c r="H53" i="4" s="1"/>
  <c r="I53" i="4" s="1"/>
  <c r="J53" i="4" s="1"/>
  <c r="O77" i="4"/>
  <c r="O21" i="4"/>
  <c r="O31" i="4"/>
  <c r="O90" i="4"/>
  <c r="O141" i="4"/>
  <c r="O138" i="4"/>
  <c r="O74" i="4"/>
  <c r="G10" i="4"/>
  <c r="H10" i="4" s="1"/>
  <c r="I10" i="4" s="1"/>
  <c r="J10" i="4" s="1"/>
  <c r="O46" i="4"/>
  <c r="G32" i="4"/>
  <c r="H32" i="4" s="1"/>
  <c r="I32" i="4" s="1"/>
  <c r="J32" i="4" s="1"/>
  <c r="G153" i="4"/>
  <c r="H153" i="4" s="1"/>
  <c r="I153" i="4" s="1"/>
  <c r="J153" i="4" s="1"/>
  <c r="O121" i="4"/>
  <c r="G108" i="4"/>
  <c r="H108" i="4" s="1"/>
  <c r="I108" i="4" s="1"/>
  <c r="J108" i="4" s="1"/>
  <c r="O64" i="4"/>
  <c r="G86" i="4"/>
  <c r="H86" i="4" s="1"/>
  <c r="I86" i="4" s="1"/>
  <c r="J86" i="4" s="1"/>
  <c r="O68" i="4"/>
  <c r="G20" i="4"/>
  <c r="H20" i="4" s="1"/>
  <c r="I20" i="4" s="1"/>
  <c r="J20" i="4" s="1"/>
  <c r="O119" i="4"/>
  <c r="O103" i="4"/>
  <c r="G158" i="4"/>
  <c r="H158" i="4" s="1"/>
  <c r="I158" i="4" s="1"/>
  <c r="J158" i="4" s="1"/>
  <c r="O38" i="4"/>
  <c r="O40" i="4"/>
  <c r="O126" i="4"/>
  <c r="O48" i="4"/>
  <c r="O160" i="4"/>
  <c r="O19" i="4"/>
  <c r="O118" i="4"/>
  <c r="O155" i="4"/>
  <c r="O78" i="4"/>
  <c r="G132" i="4"/>
  <c r="H132" i="4" s="1"/>
  <c r="I132" i="4" s="1"/>
  <c r="J132" i="4" s="1"/>
  <c r="G25" i="4"/>
  <c r="H25" i="4" s="1"/>
  <c r="I25" i="4" s="1"/>
  <c r="J25" i="4" s="1"/>
  <c r="G67" i="4"/>
  <c r="H67" i="4" s="1"/>
  <c r="I67" i="4" s="1"/>
  <c r="J67" i="4" s="1"/>
  <c r="O73" i="4"/>
  <c r="O81" i="4"/>
  <c r="G54" i="4"/>
  <c r="H54" i="4" s="1"/>
  <c r="I54" i="4" s="1"/>
  <c r="J54" i="4" s="1"/>
  <c r="O36" i="4"/>
  <c r="O152" i="4"/>
  <c r="O129" i="4"/>
  <c r="O71" i="4"/>
  <c r="O102" i="4"/>
  <c r="O23" i="4"/>
  <c r="O41" i="4"/>
  <c r="O26" i="4"/>
  <c r="O72" i="4"/>
  <c r="G107" i="4"/>
  <c r="H107" i="4" s="1"/>
  <c r="I107" i="4" s="1"/>
  <c r="J107" i="4" s="1"/>
  <c r="O59" i="4"/>
  <c r="O29" i="4"/>
  <c r="O124" i="4"/>
  <c r="O42" i="4"/>
  <c r="G143" i="4"/>
  <c r="H143" i="4" s="1"/>
  <c r="I143" i="4" s="1"/>
  <c r="J143" i="4" s="1"/>
  <c r="O37" i="4"/>
  <c r="O14" i="4"/>
  <c r="O30" i="4"/>
  <c r="G11" i="4"/>
  <c r="H11" i="4" s="1"/>
  <c r="I11" i="4" s="1"/>
  <c r="J11" i="4" s="1"/>
  <c r="O69" i="4"/>
  <c r="O147" i="4"/>
  <c r="O93" i="4"/>
  <c r="O85" i="4"/>
  <c r="O13" i="4"/>
  <c r="O151" i="4"/>
  <c r="O43" i="4"/>
  <c r="G45" i="4"/>
  <c r="H45" i="4" s="1"/>
  <c r="I45" i="4" s="1"/>
  <c r="J45" i="4" s="1"/>
  <c r="O18" i="4"/>
  <c r="G136" i="4"/>
  <c r="H136" i="4" s="1"/>
  <c r="I136" i="4" s="1"/>
  <c r="J136" i="4" s="1"/>
  <c r="G52" i="4"/>
  <c r="H52" i="4" s="1"/>
  <c r="I52" i="4" s="1"/>
  <c r="J52" i="4" s="1"/>
  <c r="G98" i="4"/>
  <c r="H98" i="4" s="1"/>
  <c r="I98" i="4" s="1"/>
  <c r="J98" i="4" s="1"/>
  <c r="G15" i="4"/>
  <c r="H15" i="4" s="1"/>
  <c r="I15" i="4" s="1"/>
  <c r="J15" i="4" s="1"/>
  <c r="G51" i="4"/>
  <c r="H51" i="4" s="1"/>
  <c r="I51" i="4" s="1"/>
  <c r="J51" i="4" s="1"/>
  <c r="O62" i="4"/>
  <c r="O83" i="4"/>
  <c r="G156" i="4"/>
  <c r="H156" i="4" s="1"/>
  <c r="I156" i="4" s="1"/>
  <c r="J156" i="4" s="1"/>
  <c r="O8" i="4"/>
  <c r="O88" i="4"/>
  <c r="O49" i="4"/>
  <c r="O47" i="4"/>
  <c r="O127" i="4"/>
  <c r="G145" i="4"/>
  <c r="H145" i="4" s="1"/>
  <c r="I145" i="4" s="1"/>
  <c r="J145" i="4" s="1"/>
  <c r="O9" i="4"/>
  <c r="G122" i="4"/>
  <c r="H122" i="4" s="1"/>
  <c r="I122" i="4" s="1"/>
  <c r="J122" i="4" s="1"/>
  <c r="O12" i="4"/>
  <c r="O28" i="4"/>
  <c r="O135" i="4"/>
  <c r="O24" i="4"/>
  <c r="G159" i="4"/>
  <c r="H159" i="4" s="1"/>
  <c r="I159" i="4" s="1"/>
  <c r="J159" i="4" s="1"/>
  <c r="E167" i="4"/>
  <c r="O35" i="4"/>
  <c r="G146" i="4"/>
  <c r="H146" i="4" s="1"/>
  <c r="I146" i="4" s="1"/>
  <c r="J146" i="4" s="1"/>
  <c r="G131" i="4"/>
  <c r="H131" i="4" s="1"/>
  <c r="I131" i="4" s="1"/>
  <c r="J131" i="4" s="1"/>
  <c r="G140" i="4"/>
  <c r="H140" i="4" s="1"/>
  <c r="I140" i="4" s="1"/>
  <c r="J140" i="4" s="1"/>
  <c r="O65" i="4"/>
  <c r="O154" i="4"/>
  <c r="G149" i="4"/>
  <c r="H149" i="4" s="1"/>
  <c r="I149" i="4" s="1"/>
  <c r="J149" i="4" s="1"/>
  <c r="O117" i="4"/>
  <c r="G123" i="4"/>
  <c r="H123" i="4" s="1"/>
  <c r="I123" i="4" s="1"/>
  <c r="J123" i="4" s="1"/>
  <c r="O130" i="4"/>
  <c r="L145" i="4" l="1"/>
  <c r="L52" i="4"/>
  <c r="L11" i="4"/>
  <c r="L25" i="4"/>
  <c r="L158" i="4"/>
  <c r="L108" i="4"/>
  <c r="L10" i="4"/>
  <c r="L133" i="4"/>
  <c r="L94" i="4"/>
  <c r="L16" i="4"/>
  <c r="L79" i="4"/>
  <c r="L39" i="4"/>
  <c r="L149" i="4"/>
  <c r="L131" i="4"/>
  <c r="L159" i="4"/>
  <c r="L122" i="4"/>
  <c r="L156" i="4"/>
  <c r="L15" i="4"/>
  <c r="L143" i="4"/>
  <c r="L86" i="4"/>
  <c r="L153" i="4"/>
  <c r="L32" i="4"/>
  <c r="L53" i="4"/>
  <c r="L137" i="4"/>
  <c r="L112" i="4"/>
  <c r="L34" i="4"/>
  <c r="L168" i="4" s="1"/>
  <c r="L161" i="4"/>
  <c r="L150" i="4"/>
  <c r="L87" i="4"/>
  <c r="L17" i="4"/>
  <c r="L123" i="4"/>
  <c r="L98" i="4"/>
  <c r="L136" i="4"/>
  <c r="L54" i="4"/>
  <c r="L67" i="4"/>
  <c r="L132" i="4"/>
  <c r="L20" i="4"/>
  <c r="L7" i="4"/>
  <c r="L116" i="4"/>
  <c r="L113" i="4"/>
  <c r="L110" i="4"/>
  <c r="L22" i="4"/>
  <c r="L140" i="4"/>
  <c r="L146" i="4"/>
  <c r="L51" i="4"/>
  <c r="L45" i="4"/>
  <c r="L107" i="4"/>
  <c r="L101" i="4"/>
  <c r="L33" i="4"/>
  <c r="L105" i="4"/>
  <c r="L60" i="4"/>
  <c r="L104" i="4"/>
  <c r="L128" i="4"/>
  <c r="E170" i="4"/>
  <c r="O156" i="4"/>
  <c r="O15" i="4"/>
  <c r="O39" i="4"/>
  <c r="O60" i="4"/>
  <c r="O110" i="4"/>
  <c r="O149" i="4"/>
  <c r="O140" i="4"/>
  <c r="O146" i="4"/>
  <c r="O51" i="4"/>
  <c r="O45" i="4"/>
  <c r="O54" i="4"/>
  <c r="O67" i="4"/>
  <c r="O132" i="4"/>
  <c r="O20" i="4"/>
  <c r="O86" i="4"/>
  <c r="O7" i="4"/>
  <c r="J166" i="4"/>
  <c r="J172" i="4"/>
  <c r="O133" i="4"/>
  <c r="O161" i="4"/>
  <c r="O113" i="4"/>
  <c r="O87" i="4"/>
  <c r="O104" i="4"/>
  <c r="O17" i="4"/>
  <c r="O123" i="4"/>
  <c r="O131" i="4"/>
  <c r="O145" i="4"/>
  <c r="O107" i="4"/>
  <c r="O25" i="4"/>
  <c r="O159" i="4"/>
  <c r="J167" i="4"/>
  <c r="O98" i="4"/>
  <c r="O136" i="4"/>
  <c r="O11" i="4"/>
  <c r="O143" i="4"/>
  <c r="O158" i="4"/>
  <c r="O153" i="4"/>
  <c r="O10" i="4"/>
  <c r="O101" i="4"/>
  <c r="O33" i="4"/>
  <c r="O122" i="4"/>
  <c r="O52" i="4"/>
  <c r="O108" i="4"/>
  <c r="O32" i="4"/>
  <c r="O53" i="4"/>
  <c r="O137" i="4"/>
  <c r="O112" i="4"/>
  <c r="O105" i="4"/>
  <c r="O150" i="4"/>
  <c r="O94" i="4"/>
  <c r="J168" i="4"/>
  <c r="O34" i="4"/>
  <c r="O168" i="4" s="1"/>
  <c r="O116" i="4"/>
  <c r="O16" i="4"/>
  <c r="O79" i="4"/>
  <c r="O128" i="4"/>
  <c r="O22" i="4"/>
  <c r="L167" i="4" l="1"/>
  <c r="L166" i="4"/>
  <c r="O167" i="4"/>
  <c r="J170" i="4"/>
  <c r="O166" i="4"/>
  <c r="L170" i="4" l="1"/>
  <c r="O170" i="4"/>
</calcChain>
</file>

<file path=xl/sharedStrings.xml><?xml version="1.0" encoding="utf-8"?>
<sst xmlns="http://schemas.openxmlformats.org/spreadsheetml/2006/main" count="429" uniqueCount="267">
  <si>
    <t>Phase</t>
  </si>
  <si>
    <t>SAP Code</t>
  </si>
  <si>
    <t>DfE No.</t>
  </si>
  <si>
    <t>School</t>
  </si>
  <si>
    <t>TOTAL</t>
  </si>
  <si>
    <t>RECOUPMENT ACADEMY</t>
  </si>
  <si>
    <t>RECOUPMENT FREE SCH</t>
  </si>
  <si>
    <t>Eligible Funding</t>
  </si>
  <si>
    <t>Pupil No.s</t>
  </si>
  <si>
    <t>Diff</t>
  </si>
  <si>
    <t>ok - cross over with MFG</t>
  </si>
  <si>
    <t>2019/20 Value</t>
  </si>
  <si>
    <t>** deficit school improved</t>
  </si>
  <si>
    <t>DfE Prescribed Minimum £APP in 2021/22</t>
  </si>
  <si>
    <r>
      <t xml:space="preserve">Additional Modelling - Impact of Further Increase in Minimum Per Pupil Funding to </t>
    </r>
    <r>
      <rPr>
        <b/>
        <u/>
        <sz val="8"/>
        <color rgb="FFFF0000"/>
        <rFont val="Arial"/>
        <family val="2"/>
      </rPr>
      <t>£4,000 IN 2021/22</t>
    </r>
  </si>
  <si>
    <t>PRIMARY</t>
  </si>
  <si>
    <t>RBHX</t>
  </si>
  <si>
    <t>Addingham Primary School</t>
  </si>
  <si>
    <t>RBGL</t>
  </si>
  <si>
    <t>All Saints' CE Primary School (Bradford)</t>
  </si>
  <si>
    <t>RBFB</t>
  </si>
  <si>
    <t>All Saints' CE Primary School (Ilkley)</t>
  </si>
  <si>
    <t>Beckfoot Allerton Primary Academy</t>
  </si>
  <si>
    <t>RBIC</t>
  </si>
  <si>
    <t>Ashlands Primary School</t>
  </si>
  <si>
    <t>Atlas School</t>
  </si>
  <si>
    <t>RBEO</t>
  </si>
  <si>
    <t>Baildon CE Primary School</t>
  </si>
  <si>
    <t>RBKO</t>
  </si>
  <si>
    <t>Bankfoot Primary School</t>
  </si>
  <si>
    <t>Barkerend Primary Leadership Academy</t>
  </si>
  <si>
    <t>RBGR</t>
  </si>
  <si>
    <t>Ben Rhydding Primary School</t>
  </si>
  <si>
    <t>RBFX</t>
  </si>
  <si>
    <t>Blakehill Primary School</t>
  </si>
  <si>
    <t>RBKU</t>
  </si>
  <si>
    <t>Bowling Park Primary School</t>
  </si>
  <si>
    <t>RBHR</t>
  </si>
  <si>
    <t>Brackenhill Primary School</t>
  </si>
  <si>
    <t>RBIF</t>
  </si>
  <si>
    <t>Burley &amp; Woodhead CE Primary School</t>
  </si>
  <si>
    <t>RBFP</t>
  </si>
  <si>
    <t>Burley Oaks Primary School</t>
  </si>
  <si>
    <t>RBHL</t>
  </si>
  <si>
    <t>Carrwood Primary School</t>
  </si>
  <si>
    <t>RBJG</t>
  </si>
  <si>
    <t>Cavendish Primary School</t>
  </si>
  <si>
    <t>Christ Church Primary Academy</t>
  </si>
  <si>
    <t>Clayton St John's CE Primary Academy</t>
  </si>
  <si>
    <t>RBGA</t>
  </si>
  <si>
    <t>Clayton Village Primary School</t>
  </si>
  <si>
    <t>RBGN</t>
  </si>
  <si>
    <t>Cottingley Village Primary School</t>
  </si>
  <si>
    <t>RBHM</t>
  </si>
  <si>
    <t>Crossflatts Primary School</t>
  </si>
  <si>
    <t>Crossley Hall Primary School</t>
  </si>
  <si>
    <t>Dixons Marchbank Academy</t>
  </si>
  <si>
    <t>Dixons Music Primary</t>
  </si>
  <si>
    <t>East Morton CE Primary Academy</t>
  </si>
  <si>
    <t>RBHB</t>
  </si>
  <si>
    <t>Eastburn Junior and Infant School</t>
  </si>
  <si>
    <t>RBJY</t>
  </si>
  <si>
    <t>Eldwick Primary School</t>
  </si>
  <si>
    <t>RBGB</t>
  </si>
  <si>
    <t>Fagley Primary School</t>
  </si>
  <si>
    <t>RBFN</t>
  </si>
  <si>
    <t>Farfield Primary</t>
  </si>
  <si>
    <t>Feversham Primary Academy</t>
  </si>
  <si>
    <t>RBFY</t>
  </si>
  <si>
    <t>Foxhill Primary School</t>
  </si>
  <si>
    <t>RBCY</t>
  </si>
  <si>
    <t>Frizinghall Primary School</t>
  </si>
  <si>
    <t>RBKF</t>
  </si>
  <si>
    <t>Girlington Primary School</t>
  </si>
  <si>
    <t>RBKC</t>
  </si>
  <si>
    <t>Glenaire Primary School</t>
  </si>
  <si>
    <t>Greengates Primary School</t>
  </si>
  <si>
    <t>RBEQ</t>
  </si>
  <si>
    <t>Grove House Primary School</t>
  </si>
  <si>
    <t>Harden Primary Academy</t>
  </si>
  <si>
    <t>Haworth Primary Academy</t>
  </si>
  <si>
    <t>Beckfoot Heaton Primary Academy</t>
  </si>
  <si>
    <t>RBHG</t>
  </si>
  <si>
    <t>Heaton St Barnabas' CE Primary School</t>
  </si>
  <si>
    <t>RBHJ</t>
  </si>
  <si>
    <t>High Crags Primary Leadership Academy</t>
  </si>
  <si>
    <t>RBFU</t>
  </si>
  <si>
    <t>Hill Top CE Primary School</t>
  </si>
  <si>
    <t>Holybrook Primary Academy</t>
  </si>
  <si>
    <t>RDQZ</t>
  </si>
  <si>
    <t>Home Farm Primary School</t>
  </si>
  <si>
    <t>RBGF</t>
  </si>
  <si>
    <t>Hoyle Court Primary School</t>
  </si>
  <si>
    <t>RBDY</t>
  </si>
  <si>
    <t>Idle CE Primary School</t>
  </si>
  <si>
    <t>RBGX</t>
  </si>
  <si>
    <t>Ingrow Primary School</t>
  </si>
  <si>
    <t>Iqra Primary Academy</t>
  </si>
  <si>
    <t>RBDI</t>
  </si>
  <si>
    <t>Keelham Primary School</t>
  </si>
  <si>
    <t>RBDB</t>
  </si>
  <si>
    <t>Keighley St Andrew's CE Primary School</t>
  </si>
  <si>
    <t>RBHF</t>
  </si>
  <si>
    <t>Killinghall Primary School</t>
  </si>
  <si>
    <t>RBEE</t>
  </si>
  <si>
    <t>Knowleswood Primary School</t>
  </si>
  <si>
    <t>Lapage Primary School and Nursery</t>
  </si>
  <si>
    <t>Lees Primary Academy</t>
  </si>
  <si>
    <t>RBHZ</t>
  </si>
  <si>
    <t>Ley Top Primary School</t>
  </si>
  <si>
    <t>RBET</t>
  </si>
  <si>
    <t>Lidget Green Primary School</t>
  </si>
  <si>
    <t>Lilycroft Primary School</t>
  </si>
  <si>
    <t>RBJE</t>
  </si>
  <si>
    <t>Lister Primary School</t>
  </si>
  <si>
    <t>RBIZ</t>
  </si>
  <si>
    <t>Long Lee Primary School</t>
  </si>
  <si>
    <t>RBKE</t>
  </si>
  <si>
    <t>Low Ash Primary School</t>
  </si>
  <si>
    <t>RBKJ</t>
  </si>
  <si>
    <t>Low Moor CE Primary School</t>
  </si>
  <si>
    <t>Lower Fields Primary School</t>
  </si>
  <si>
    <t>Margaret McMillan Primary School</t>
  </si>
  <si>
    <t>RBHN</t>
  </si>
  <si>
    <t>Marshfield Primary School</t>
  </si>
  <si>
    <t>RBDX</t>
  </si>
  <si>
    <t>Menston Primary School</t>
  </si>
  <si>
    <t>Merlin Top Primary Academy</t>
  </si>
  <si>
    <t>RBGE</t>
  </si>
  <si>
    <t>Miriam Lord Community Primary School</t>
  </si>
  <si>
    <t>RBDK</t>
  </si>
  <si>
    <t>Myrtle Park Primary School</t>
  </si>
  <si>
    <t>RBES</t>
  </si>
  <si>
    <t>Newby Primary School</t>
  </si>
  <si>
    <t>RBEC</t>
  </si>
  <si>
    <t>Newhall Park Primary School</t>
  </si>
  <si>
    <t>Oakworth Primary Academy</t>
  </si>
  <si>
    <t>Oldfield Primary School</t>
  </si>
  <si>
    <t>RBFR</t>
  </si>
  <si>
    <t>Our Lady &amp; St Brendan's Catholic Primary School</t>
  </si>
  <si>
    <t>Our Lady of Victories Catholic Primary Academy</t>
  </si>
  <si>
    <t>Oxenhope CE Primary Academy</t>
  </si>
  <si>
    <t>Parkwood Primary School</t>
  </si>
  <si>
    <t>RBGW</t>
  </si>
  <si>
    <t>Peel Park Primary School</t>
  </si>
  <si>
    <t>RBFH</t>
  </si>
  <si>
    <t>Poplars Farm Primary School</t>
  </si>
  <si>
    <t>Beckfoot Priestthorpe Primary School</t>
  </si>
  <si>
    <t>RBFG</t>
  </si>
  <si>
    <t>Princeville Primary School and Children's Centre</t>
  </si>
  <si>
    <t>Rainbow Primary Free School</t>
  </si>
  <si>
    <t>Reevy Hill Primary School</t>
  </si>
  <si>
    <t>RBCW</t>
  </si>
  <si>
    <t>Riddlesden St Mary's CE Primary</t>
  </si>
  <si>
    <t>RBEP</t>
  </si>
  <si>
    <t>Russell Hall Primary School</t>
  </si>
  <si>
    <t>Ryecroft Primary Academy</t>
  </si>
  <si>
    <t>RBEM</t>
  </si>
  <si>
    <t>Saltaire Primary School</t>
  </si>
  <si>
    <t>RBFE</t>
  </si>
  <si>
    <t>Sandal Primary School and Nursery</t>
  </si>
  <si>
    <t>RBGG</t>
  </si>
  <si>
    <t>Sandy Lane Primary School</t>
  </si>
  <si>
    <t>Shibden Head Primary Academy</t>
  </si>
  <si>
    <t>Shirley Manor Primary Academy</t>
  </si>
  <si>
    <t>RBKI</t>
  </si>
  <si>
    <t>Silsden Primary School</t>
  </si>
  <si>
    <t>Southmere Primary Academy</t>
  </si>
  <si>
    <t>Dixons Manningham Primary Academy</t>
  </si>
  <si>
    <t>St Anne's Catholic Primary Academy</t>
  </si>
  <si>
    <t>RBGI</t>
  </si>
  <si>
    <t>St Anthony's Catholic Primary School (Clayton)</t>
  </si>
  <si>
    <t>RBFZ</t>
  </si>
  <si>
    <t>St Anthony's Catholic Primary School (Shipley)</t>
  </si>
  <si>
    <t>RBKD</t>
  </si>
  <si>
    <t>St Clare's Catholic Primary School</t>
  </si>
  <si>
    <t>RBFF</t>
  </si>
  <si>
    <t>St Columba's Catholic Primary School</t>
  </si>
  <si>
    <t>RBGO</t>
  </si>
  <si>
    <t>St Cuthbert &amp; the First Martyrs' Catholic Primary</t>
  </si>
  <si>
    <t>RBEY</t>
  </si>
  <si>
    <t>St Francis' Catholic Primary School</t>
  </si>
  <si>
    <t>St John The Evangelist Catholic Primary</t>
  </si>
  <si>
    <t>St John's CE Primary School</t>
  </si>
  <si>
    <t>RBJF</t>
  </si>
  <si>
    <t>St Joseph's Catholic Primary School (Bingley)</t>
  </si>
  <si>
    <t>RBGS</t>
  </si>
  <si>
    <t>St Joseph's Catholic Primary School (Bradford)</t>
  </si>
  <si>
    <t>St Joseph's Catholic Primary, Keighley</t>
  </si>
  <si>
    <t>RBIR</t>
  </si>
  <si>
    <t>St Luke's CE Primary School</t>
  </si>
  <si>
    <t>RBIL</t>
  </si>
  <si>
    <t xml:space="preserve">St Mary's and St Peter's Catholic </t>
  </si>
  <si>
    <t>RBFS</t>
  </si>
  <si>
    <t>St Matthew's Catholic Primary School</t>
  </si>
  <si>
    <t>RBJL</t>
  </si>
  <si>
    <t>St Matthew's CE Primary School</t>
  </si>
  <si>
    <t>St Oswald's CE Primary Academy</t>
  </si>
  <si>
    <t>RBGP</t>
  </si>
  <si>
    <t>St Paul's CE Primary School</t>
  </si>
  <si>
    <t>St Philip's CE Primary Academy</t>
  </si>
  <si>
    <t>RBIS</t>
  </si>
  <si>
    <t>St Stephen's CE Primary School</t>
  </si>
  <si>
    <t>St Walburga's Catholic Primary School</t>
  </si>
  <si>
    <t>RBGH</t>
  </si>
  <si>
    <t>St William's Catholic Primary School</t>
  </si>
  <si>
    <t>St Winefride's Catholic Primary</t>
  </si>
  <si>
    <t>RBDV</t>
  </si>
  <si>
    <t>Stanbury Village School</t>
  </si>
  <si>
    <t>RBGT</t>
  </si>
  <si>
    <t>Steeton Primary School</t>
  </si>
  <si>
    <t>RBIA</t>
  </si>
  <si>
    <t>Stocks Lane Primary School</t>
  </si>
  <si>
    <t>RBCV</t>
  </si>
  <si>
    <t>Swain House Primary School</t>
  </si>
  <si>
    <t>RBJA</t>
  </si>
  <si>
    <t>Thackley Primary School</t>
  </si>
  <si>
    <t>The Sacred Heart Catholic Primary Academy</t>
  </si>
  <si>
    <t>Thornbury Primary Leadership Academy</t>
  </si>
  <si>
    <t>Thornton Primary School</t>
  </si>
  <si>
    <t>RBEV</t>
  </si>
  <si>
    <t>Thorpe Primary School</t>
  </si>
  <si>
    <t>RBHC</t>
  </si>
  <si>
    <t>Trinity All Saints CE Primary School</t>
  </si>
  <si>
    <t>Victoria Primary School</t>
  </si>
  <si>
    <t>RBII</t>
  </si>
  <si>
    <t>Wellington Primary School</t>
  </si>
  <si>
    <t>Westbourne Primary School</t>
  </si>
  <si>
    <t>Westminster CE Primary Academy</t>
  </si>
  <si>
    <t>Whetley Primary Academy</t>
  </si>
  <si>
    <t>RBGJ</t>
  </si>
  <si>
    <t>Wibsey Primary School</t>
  </si>
  <si>
    <t>Wilsden Primary School</t>
  </si>
  <si>
    <t>Woodside Academy</t>
  </si>
  <si>
    <t>RBJJ</t>
  </si>
  <si>
    <t>Worthinghead Primary School</t>
  </si>
  <si>
    <t>Eastwood Primary Academy</t>
  </si>
  <si>
    <t>Farnham Primary Academy</t>
  </si>
  <si>
    <t>Fearnville Primary Academy</t>
  </si>
  <si>
    <t>Green Lane Primary School</t>
  </si>
  <si>
    <t>Hollingwood Primary Academy</t>
  </si>
  <si>
    <t>Holycroft Primary Academy</t>
  </si>
  <si>
    <t>Horton Grange Primary Academy</t>
  </si>
  <si>
    <t>Horton Park Primary Academy</t>
  </si>
  <si>
    <t>Laycock Primary Academy</t>
  </si>
  <si>
    <t>Beckfoot Nessfield Primary Academy</t>
  </si>
  <si>
    <t>The Co-op Academy Parkland</t>
  </si>
  <si>
    <t>Shipley CE Primary Academy</t>
  </si>
  <si>
    <t>St James Primary Academy</t>
  </si>
  <si>
    <t>Woodlands Primary Academy</t>
  </si>
  <si>
    <t>Worth Valley Primary Academy</t>
  </si>
  <si>
    <t>Wycliffe CE Primary Academy</t>
  </si>
  <si>
    <t>Byron Primary Academy</t>
  </si>
  <si>
    <t>Copthorne Primary Academy</t>
  </si>
  <si>
    <t>Cullingworth Village Primary Academy</t>
  </si>
  <si>
    <t>Denholme Primary Academy</t>
  </si>
  <si>
    <t>£APP Top up Required to Minimum of £4,000</t>
  </si>
  <si>
    <t>Above or Below Minimum of £4,000</t>
  </si>
  <si>
    <t>NFF £APP in 2020/21 prior to Minimum</t>
  </si>
  <si>
    <t>Illustrative Cash Top Up on £4,000 in 2021/22</t>
  </si>
  <si>
    <t>triggered on £3,500 (current 2019/20 level)</t>
  </si>
  <si>
    <t>triggered on £3,750 (2020/21 mandatory level)</t>
  </si>
  <si>
    <t>triggered on £4,000 (2021/22 mandatory level)</t>
  </si>
  <si>
    <t>Illustrative Funding Gain 2021/22</t>
  </si>
  <si>
    <r>
      <t xml:space="preserve">Additional Modelling - Illustrative Impact of Further Increase in Minimum Per Pupil Funding to </t>
    </r>
    <r>
      <rPr>
        <b/>
        <u/>
        <sz val="8"/>
        <color rgb="FFFF0000"/>
        <rFont val="Arial"/>
        <family val="2"/>
      </rPr>
      <t>£4,000 IN 2021/22</t>
    </r>
  </si>
  <si>
    <t>Illustrative Cash Top Up on £3,750 as per Appendix 1a</t>
  </si>
  <si>
    <t>not triggered (NFF £app is already higher than £4,000)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</si>
</sst>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"/>
  </numFmts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u/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3" fillId="0" borderId="0" xfId="1" applyFont="1" applyProtection="1">
      <protection hidden="1"/>
    </xf>
    <xf numFmtId="0" fontId="1" fillId="0" borderId="0" xfId="1" applyFont="1" applyAlignment="1" applyProtection="1">
      <alignment horizontal="center"/>
      <protection hidden="1"/>
    </xf>
    <xf numFmtId="3" fontId="1" fillId="0" borderId="0" xfId="1" applyNumberFormat="1" applyFont="1" applyAlignment="1" applyProtection="1">
      <alignment horizontal="right"/>
      <protection hidden="1"/>
    </xf>
    <xf numFmtId="3" fontId="2" fillId="0" borderId="0" xfId="1" applyNumberFormat="1" applyFont="1" applyAlignment="1" applyProtection="1">
      <alignment horizontal="left"/>
      <protection hidden="1"/>
    </xf>
    <xf numFmtId="3" fontId="6" fillId="0" borderId="0" xfId="1" applyNumberFormat="1" applyFont="1" applyFill="1" applyAlignment="1" applyProtection="1">
      <alignment horizontal="left"/>
      <protection hidden="1"/>
    </xf>
    <xf numFmtId="0" fontId="1" fillId="0" borderId="0" xfId="1" applyFont="1" applyAlignment="1" applyProtection="1">
      <alignment horizontal="right"/>
      <protection hidden="1"/>
    </xf>
    <xf numFmtId="0" fontId="1" fillId="0" borderId="0" xfId="1" applyFont="1" applyProtection="1">
      <protection hidden="1"/>
    </xf>
    <xf numFmtId="3" fontId="1" fillId="0" borderId="0" xfId="1" applyNumberFormat="1" applyFont="1" applyAlignment="1" applyProtection="1">
      <alignment horizontal="center"/>
      <protection hidden="1"/>
    </xf>
    <xf numFmtId="3" fontId="5" fillId="0" borderId="0" xfId="1" applyNumberFormat="1" applyFont="1" applyFill="1" applyAlignment="1" applyProtection="1">
      <alignment horizontal="right"/>
      <protection hidden="1"/>
    </xf>
    <xf numFmtId="0" fontId="5" fillId="0" borderId="0" xfId="1" applyFont="1" applyProtection="1">
      <protection hidden="1"/>
    </xf>
    <xf numFmtId="0" fontId="5" fillId="0" borderId="0" xfId="1" applyFont="1" applyFill="1" applyProtection="1">
      <protection hidden="1"/>
    </xf>
    <xf numFmtId="0" fontId="2" fillId="0" borderId="1" xfId="1" applyFont="1" applyFill="1" applyBorder="1" applyAlignment="1" applyProtection="1">
      <alignment wrapText="1"/>
      <protection hidden="1"/>
    </xf>
    <xf numFmtId="0" fontId="2" fillId="0" borderId="1" xfId="1" applyFont="1" applyFill="1" applyBorder="1" applyAlignment="1" applyProtection="1">
      <alignment horizontal="center" wrapText="1"/>
      <protection hidden="1"/>
    </xf>
    <xf numFmtId="3" fontId="2" fillId="4" borderId="1" xfId="1" applyNumberFormat="1" applyFont="1" applyFill="1" applyBorder="1" applyAlignment="1" applyProtection="1">
      <alignment horizontal="right" wrapText="1"/>
      <protection hidden="1"/>
    </xf>
    <xf numFmtId="3" fontId="2" fillId="0" borderId="1" xfId="1" applyNumberFormat="1" applyFont="1" applyFill="1" applyBorder="1" applyAlignment="1" applyProtection="1">
      <alignment horizontal="right" wrapText="1"/>
      <protection hidden="1"/>
    </xf>
    <xf numFmtId="3" fontId="2" fillId="0" borderId="1" xfId="1" applyNumberFormat="1" applyFont="1" applyFill="1" applyBorder="1" applyAlignment="1" applyProtection="1">
      <alignment horizontal="center" wrapText="1"/>
      <protection hidden="1"/>
    </xf>
    <xf numFmtId="3" fontId="2" fillId="3" borderId="1" xfId="1" applyNumberFormat="1" applyFont="1" applyFill="1" applyBorder="1" applyAlignment="1" applyProtection="1">
      <alignment horizontal="right" wrapText="1"/>
      <protection hidden="1"/>
    </xf>
    <xf numFmtId="3" fontId="6" fillId="0" borderId="1" xfId="1" applyNumberFormat="1" applyFont="1" applyFill="1" applyBorder="1" applyAlignment="1" applyProtection="1">
      <alignment horizontal="right" wrapText="1"/>
      <protection hidden="1"/>
    </xf>
    <xf numFmtId="3" fontId="2" fillId="0" borderId="0" xfId="1" applyNumberFormat="1" applyFont="1" applyFill="1" applyAlignment="1" applyProtection="1">
      <alignment horizontal="right" wrapText="1"/>
      <protection hidden="1"/>
    </xf>
    <xf numFmtId="0" fontId="1" fillId="5" borderId="0" xfId="1" applyFont="1" applyFill="1" applyAlignment="1" applyProtection="1">
      <alignment horizontal="right" wrapText="1"/>
      <protection hidden="1"/>
    </xf>
    <xf numFmtId="0" fontId="1" fillId="0" borderId="0" xfId="1" applyFont="1" applyFill="1" applyAlignment="1" applyProtection="1">
      <alignment horizontal="right" wrapText="1"/>
      <protection hidden="1"/>
    </xf>
    <xf numFmtId="0" fontId="6" fillId="0" borderId="0" xfId="1" applyFont="1" applyFill="1" applyAlignment="1" applyProtection="1">
      <alignment wrapText="1"/>
      <protection hidden="1"/>
    </xf>
    <xf numFmtId="0" fontId="2" fillId="0" borderId="0" xfId="1" applyFont="1" applyFill="1" applyAlignment="1" applyProtection="1">
      <alignment wrapText="1"/>
      <protection hidden="1"/>
    </xf>
    <xf numFmtId="0" fontId="1" fillId="0" borderId="1" xfId="1" applyFont="1" applyBorder="1" applyProtection="1">
      <protection hidden="1"/>
    </xf>
    <xf numFmtId="0" fontId="1" fillId="0" borderId="1" xfId="1" applyFont="1" applyBorder="1" applyAlignment="1" applyProtection="1">
      <alignment horizontal="center"/>
      <protection hidden="1"/>
    </xf>
    <xf numFmtId="3" fontId="1" fillId="4" borderId="1" xfId="1" applyNumberFormat="1" applyFont="1" applyFill="1" applyBorder="1" applyAlignment="1" applyProtection="1">
      <alignment horizontal="right"/>
      <protection hidden="1"/>
    </xf>
    <xf numFmtId="3" fontId="1" fillId="0" borderId="1" xfId="1" applyNumberFormat="1" applyFont="1" applyBorder="1" applyAlignment="1" applyProtection="1">
      <alignment horizontal="right"/>
      <protection hidden="1"/>
    </xf>
    <xf numFmtId="3" fontId="1" fillId="0" borderId="1" xfId="1" applyNumberFormat="1" applyFont="1" applyBorder="1" applyAlignment="1" applyProtection="1">
      <alignment horizontal="center"/>
      <protection hidden="1"/>
    </xf>
    <xf numFmtId="3" fontId="1" fillId="5" borderId="0" xfId="1" applyNumberFormat="1" applyFont="1" applyFill="1" applyAlignment="1" applyProtection="1">
      <alignment horizontal="right"/>
      <protection hidden="1"/>
    </xf>
    <xf numFmtId="0" fontId="1" fillId="6" borderId="0" xfId="1" applyFont="1" applyFill="1" applyProtection="1">
      <protection hidden="1"/>
    </xf>
    <xf numFmtId="0" fontId="1" fillId="7" borderId="0" xfId="1" applyFont="1" applyFill="1" applyProtection="1">
      <protection hidden="1"/>
    </xf>
    <xf numFmtId="0" fontId="1" fillId="8" borderId="0" xfId="1" applyFont="1" applyFill="1" applyProtection="1">
      <protection hidden="1"/>
    </xf>
    <xf numFmtId="0" fontId="5" fillId="2" borderId="0" xfId="1" applyFont="1" applyFill="1" applyProtection="1">
      <protection hidden="1"/>
    </xf>
    <xf numFmtId="0" fontId="5" fillId="5" borderId="0" xfId="1" applyFont="1" applyFill="1" applyProtection="1">
      <protection hidden="1"/>
    </xf>
    <xf numFmtId="0" fontId="2" fillId="0" borderId="0" xfId="1" applyFont="1" applyAlignment="1" applyProtection="1">
      <alignment horizontal="center"/>
      <protection hidden="1"/>
    </xf>
    <xf numFmtId="0" fontId="2" fillId="0" borderId="0" xfId="1" applyFont="1" applyProtection="1">
      <protection hidden="1"/>
    </xf>
    <xf numFmtId="3" fontId="2" fillId="0" borderId="0" xfId="1" applyNumberFormat="1" applyFont="1" applyFill="1" applyBorder="1" applyAlignment="1" applyProtection="1">
      <alignment horizontal="right"/>
      <protection hidden="1"/>
    </xf>
    <xf numFmtId="3" fontId="1" fillId="0" borderId="0" xfId="1" applyNumberFormat="1" applyFont="1" applyBorder="1" applyAlignment="1" applyProtection="1">
      <alignment horizontal="right"/>
      <protection hidden="1"/>
    </xf>
    <xf numFmtId="3" fontId="5" fillId="0" borderId="0" xfId="1" applyNumberFormat="1" applyFont="1" applyFill="1" applyBorder="1" applyAlignment="1" applyProtection="1">
      <alignment horizontal="right"/>
      <protection hidden="1"/>
    </xf>
    <xf numFmtId="164" fontId="1" fillId="0" borderId="1" xfId="1" applyNumberFormat="1" applyFont="1" applyBorder="1" applyAlignment="1" applyProtection="1">
      <alignment horizontal="right"/>
      <protection hidden="1"/>
    </xf>
    <xf numFmtId="164" fontId="1" fillId="7" borderId="1" xfId="1" applyNumberFormat="1" applyFont="1" applyFill="1" applyBorder="1" applyAlignment="1" applyProtection="1">
      <alignment horizontal="right"/>
      <protection hidden="1"/>
    </xf>
    <xf numFmtId="164" fontId="1" fillId="3" borderId="1" xfId="1" applyNumberFormat="1" applyFont="1" applyFill="1" applyBorder="1" applyAlignment="1" applyProtection="1">
      <alignment horizontal="right"/>
      <protection hidden="1"/>
    </xf>
    <xf numFmtId="164" fontId="1" fillId="6" borderId="1" xfId="1" applyNumberFormat="1" applyFont="1" applyFill="1" applyBorder="1" applyAlignment="1" applyProtection="1">
      <alignment horizontal="right"/>
      <protection hidden="1"/>
    </xf>
    <xf numFmtId="164" fontId="1" fillId="8" borderId="1" xfId="1" applyNumberFormat="1" applyFont="1" applyFill="1" applyBorder="1" applyAlignment="1" applyProtection="1">
      <alignment horizontal="right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6" fillId="0" borderId="0" xfId="1" applyFont="1" applyProtection="1">
      <protection hidden="1"/>
    </xf>
    <xf numFmtId="3" fontId="6" fillId="4" borderId="1" xfId="1" applyNumberFormat="1" applyFont="1" applyFill="1" applyBorder="1" applyAlignment="1" applyProtection="1">
      <alignment horizontal="right"/>
      <protection hidden="1"/>
    </xf>
    <xf numFmtId="3" fontId="5" fillId="0" borderId="0" xfId="1" applyNumberFormat="1" applyFont="1" applyAlignment="1" applyProtection="1">
      <alignment horizontal="right"/>
      <protection hidden="1"/>
    </xf>
    <xf numFmtId="164" fontId="6" fillId="4" borderId="1" xfId="1" applyNumberFormat="1" applyFont="1" applyFill="1" applyBorder="1" applyAlignment="1" applyProtection="1">
      <alignment horizontal="right"/>
      <protection hidden="1"/>
    </xf>
    <xf numFmtId="0" fontId="1" fillId="3" borderId="0" xfId="1" applyFont="1" applyFill="1" applyProtection="1">
      <protection hidden="1"/>
    </xf>
  </cellXfs>
  <cellStyles count="2">
    <cellStyle name="%" xfId="1"/>
    <cellStyle name="Normal" xfId="0" builtinId="0"/>
  </cellStyles>
  <dxfs count="0"/>
  <tableStyles count="0" defaultTableStyle="TableStyleMedium2" defaultPivotStyle="PivotStyleLight16"/>
  <colors>
    <mruColors>
      <color rgb="FFCCFF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72"/>
  <sheetViews>
    <sheetView tabSelected="1" workbookViewId="0">
      <pane xSplit="4" ySplit="5" topLeftCell="G6" activePane="bottomRight" state="frozen"/>
      <selection pane="topRight" activeCell="E1" sqref="E1"/>
      <selection pane="bottomLeft" activeCell="A6" sqref="A6"/>
      <selection pane="bottomRight" activeCell="D1" sqref="D1"/>
    </sheetView>
  </sheetViews>
  <sheetFormatPr defaultRowHeight="11.25" x14ac:dyDescent="0.2"/>
  <cols>
    <col min="1" max="1" width="19.5703125" style="7" hidden="1" customWidth="1"/>
    <col min="2" max="2" width="5.28515625" style="2" hidden="1" customWidth="1"/>
    <col min="3" max="3" width="6.5703125" style="2" hidden="1" customWidth="1"/>
    <col min="4" max="4" width="38.28515625" style="7" bestFit="1" customWidth="1"/>
    <col min="5" max="5" width="9.5703125" style="3" hidden="1" customWidth="1"/>
    <col min="6" max="6" width="0" style="3" hidden="1" customWidth="1"/>
    <col min="7" max="7" width="9.140625" style="3"/>
    <col min="8" max="8" width="9.140625" style="8"/>
    <col min="9" max="9" width="9.42578125" style="3" customWidth="1"/>
    <col min="10" max="10" width="10.140625" style="3" customWidth="1"/>
    <col min="11" max="11" width="10.42578125" style="3" customWidth="1"/>
    <col min="12" max="12" width="9.7109375" style="9" customWidth="1"/>
    <col min="13" max="13" width="2.140625" style="3" customWidth="1"/>
    <col min="14" max="15" width="9.140625" style="6" hidden="1" customWidth="1"/>
    <col min="16" max="16" width="0" style="7" hidden="1" customWidth="1"/>
    <col min="17" max="16384" width="9.140625" style="7"/>
  </cols>
  <sheetData>
    <row r="1" spans="1:17" x14ac:dyDescent="0.2">
      <c r="A1" s="1" t="s">
        <v>14</v>
      </c>
      <c r="D1" s="1" t="s">
        <v>264</v>
      </c>
      <c r="F1" s="4"/>
      <c r="G1" s="4"/>
      <c r="H1" s="4"/>
      <c r="I1" s="4"/>
      <c r="J1" s="4"/>
      <c r="K1" s="4"/>
      <c r="L1" s="5"/>
    </row>
    <row r="2" spans="1:17" ht="5.25" customHeight="1" x14ac:dyDescent="0.2"/>
    <row r="3" spans="1:17" x14ac:dyDescent="0.2">
      <c r="D3" s="46" t="s">
        <v>13</v>
      </c>
      <c r="E3" s="47">
        <v>4000</v>
      </c>
      <c r="F3" s="48"/>
      <c r="G3" s="49">
        <f>E3</f>
        <v>4000</v>
      </c>
      <c r="P3" s="10"/>
    </row>
    <row r="4" spans="1:17" x14ac:dyDescent="0.2">
      <c r="E4" s="7"/>
      <c r="F4" s="7"/>
      <c r="G4" s="7"/>
      <c r="H4" s="7"/>
      <c r="I4" s="7"/>
      <c r="J4" s="7"/>
      <c r="K4" s="7"/>
      <c r="L4" s="11"/>
      <c r="P4" s="10"/>
    </row>
    <row r="5" spans="1:17" s="23" customFormat="1" ht="56.25" customHeight="1" x14ac:dyDescent="0.2">
      <c r="A5" s="12" t="s">
        <v>0</v>
      </c>
      <c r="B5" s="13" t="s">
        <v>1</v>
      </c>
      <c r="C5" s="13" t="s">
        <v>2</v>
      </c>
      <c r="D5" s="12" t="s">
        <v>3</v>
      </c>
      <c r="E5" s="14" t="s">
        <v>7</v>
      </c>
      <c r="F5" s="14" t="s">
        <v>8</v>
      </c>
      <c r="G5" s="15" t="s">
        <v>258</v>
      </c>
      <c r="H5" s="16" t="s">
        <v>257</v>
      </c>
      <c r="I5" s="15" t="s">
        <v>256</v>
      </c>
      <c r="J5" s="17" t="s">
        <v>259</v>
      </c>
      <c r="K5" s="17" t="s">
        <v>265</v>
      </c>
      <c r="L5" s="18" t="s">
        <v>263</v>
      </c>
      <c r="M5" s="19"/>
      <c r="N5" s="20" t="s">
        <v>11</v>
      </c>
      <c r="O5" s="21" t="s">
        <v>9</v>
      </c>
      <c r="P5" s="22"/>
    </row>
    <row r="6" spans="1:17" x14ac:dyDescent="0.2">
      <c r="A6" s="24" t="s">
        <v>15</v>
      </c>
      <c r="B6" s="25" t="s">
        <v>16</v>
      </c>
      <c r="C6" s="25">
        <v>2173</v>
      </c>
      <c r="D6" s="24" t="s">
        <v>17</v>
      </c>
      <c r="E6" s="26">
        <v>804045.82851764059</v>
      </c>
      <c r="F6" s="26">
        <v>222</v>
      </c>
      <c r="G6" s="40">
        <f>E6/F6</f>
        <v>3621.8280563857684</v>
      </c>
      <c r="H6" s="28" t="str">
        <f>IF(G6&gt;$E$3,"ABOVE","BELOW")</f>
        <v>BELOW</v>
      </c>
      <c r="I6" s="40">
        <f>IF(H6="BELOW",($E$3-G6),0)</f>
        <v>378.17194361423162</v>
      </c>
      <c r="J6" s="41">
        <f>I6*F6</f>
        <v>83954.171482359423</v>
      </c>
      <c r="K6" s="41">
        <v>28454.17148235326</v>
      </c>
      <c r="L6" s="45">
        <f>J6-K6</f>
        <v>55500.000000006163</v>
      </c>
      <c r="N6" s="29">
        <v>886.55886102051591</v>
      </c>
      <c r="O6" s="3">
        <f t="shared" ref="O6:O37" si="0">J6-N6</f>
        <v>83067.612621338907</v>
      </c>
    </row>
    <row r="7" spans="1:17" x14ac:dyDescent="0.2">
      <c r="A7" s="24" t="s">
        <v>15</v>
      </c>
      <c r="B7" s="25" t="s">
        <v>18</v>
      </c>
      <c r="C7" s="25">
        <v>3000</v>
      </c>
      <c r="D7" s="24" t="s">
        <v>19</v>
      </c>
      <c r="E7" s="26">
        <v>2705344.6153801307</v>
      </c>
      <c r="F7" s="26">
        <v>614</v>
      </c>
      <c r="G7" s="40">
        <f t="shared" ref="G7:G66" si="1">E7/F7</f>
        <v>4406.0987221174764</v>
      </c>
      <c r="H7" s="28" t="str">
        <f t="shared" ref="H7:H66" si="2">IF(G7&gt;$E$3,"ABOVE","BELOW")</f>
        <v>ABOVE</v>
      </c>
      <c r="I7" s="40">
        <f t="shared" ref="I7:I66" si="3">IF(H7="BELOW",($E$3-G7),0)</f>
        <v>0</v>
      </c>
      <c r="J7" s="42">
        <f t="shared" ref="J7:J66" si="4">I7*F7</f>
        <v>0</v>
      </c>
      <c r="K7" s="42">
        <v>0</v>
      </c>
      <c r="L7" s="45">
        <f t="shared" ref="L7:L70" si="5">J7-K7</f>
        <v>0</v>
      </c>
      <c r="N7" s="29">
        <v>0</v>
      </c>
      <c r="O7" s="3">
        <f t="shared" si="0"/>
        <v>0</v>
      </c>
      <c r="Q7" s="30" t="s">
        <v>260</v>
      </c>
    </row>
    <row r="8" spans="1:17" x14ac:dyDescent="0.2">
      <c r="A8" s="24" t="s">
        <v>15</v>
      </c>
      <c r="B8" s="25" t="s">
        <v>20</v>
      </c>
      <c r="C8" s="25">
        <v>3026</v>
      </c>
      <c r="D8" s="24" t="s">
        <v>21</v>
      </c>
      <c r="E8" s="26">
        <v>1163435.6252723662</v>
      </c>
      <c r="F8" s="26">
        <v>340</v>
      </c>
      <c r="G8" s="40">
        <f t="shared" si="1"/>
        <v>3421.8694860951946</v>
      </c>
      <c r="H8" s="28" t="str">
        <f t="shared" si="2"/>
        <v>BELOW</v>
      </c>
      <c r="I8" s="40">
        <f t="shared" si="3"/>
        <v>578.13051390480541</v>
      </c>
      <c r="J8" s="43">
        <f t="shared" si="4"/>
        <v>196564.37472763384</v>
      </c>
      <c r="K8" s="43">
        <v>111564.37472762982</v>
      </c>
      <c r="L8" s="45">
        <f t="shared" si="5"/>
        <v>85000.000000004016</v>
      </c>
      <c r="N8" s="29">
        <v>64417.585853633995</v>
      </c>
      <c r="O8" s="3">
        <f t="shared" si="0"/>
        <v>132146.78887399985</v>
      </c>
      <c r="Q8" s="31" t="s">
        <v>261</v>
      </c>
    </row>
    <row r="9" spans="1:17" x14ac:dyDescent="0.2">
      <c r="A9" s="24" t="s">
        <v>5</v>
      </c>
      <c r="B9" s="25">
        <v>0</v>
      </c>
      <c r="C9" s="25">
        <v>2001</v>
      </c>
      <c r="D9" s="24" t="s">
        <v>22</v>
      </c>
      <c r="E9" s="26">
        <v>1653608.4418948584</v>
      </c>
      <c r="F9" s="26">
        <v>418</v>
      </c>
      <c r="G9" s="40">
        <f t="shared" si="1"/>
        <v>3956.0010571647331</v>
      </c>
      <c r="H9" s="28" t="str">
        <f t="shared" si="2"/>
        <v>BELOW</v>
      </c>
      <c r="I9" s="40">
        <f t="shared" si="3"/>
        <v>43.998942835266917</v>
      </c>
      <c r="J9" s="44">
        <f t="shared" si="4"/>
        <v>18391.558105141572</v>
      </c>
      <c r="K9" s="42">
        <v>0</v>
      </c>
      <c r="L9" s="45">
        <f t="shared" si="5"/>
        <v>18391.558105141572</v>
      </c>
      <c r="N9" s="29">
        <v>0</v>
      </c>
      <c r="O9" s="3">
        <f t="shared" si="0"/>
        <v>18391.558105141572</v>
      </c>
      <c r="Q9" s="32" t="s">
        <v>262</v>
      </c>
    </row>
    <row r="10" spans="1:17" x14ac:dyDescent="0.2">
      <c r="A10" s="24" t="s">
        <v>15</v>
      </c>
      <c r="B10" s="25" t="s">
        <v>23</v>
      </c>
      <c r="C10" s="25">
        <v>2150</v>
      </c>
      <c r="D10" s="24" t="s">
        <v>24</v>
      </c>
      <c r="E10" s="26">
        <v>1382744.7031320247</v>
      </c>
      <c r="F10" s="26">
        <v>396</v>
      </c>
      <c r="G10" s="40">
        <f t="shared" si="1"/>
        <v>3491.7795533636986</v>
      </c>
      <c r="H10" s="28" t="str">
        <f t="shared" si="2"/>
        <v>BELOW</v>
      </c>
      <c r="I10" s="40">
        <f t="shared" si="3"/>
        <v>508.2204466363014</v>
      </c>
      <c r="J10" s="43">
        <f t="shared" si="4"/>
        <v>201255.29686797535</v>
      </c>
      <c r="K10" s="43">
        <v>102255.29686796905</v>
      </c>
      <c r="L10" s="45">
        <f t="shared" si="5"/>
        <v>99000.000000006301</v>
      </c>
      <c r="N10" s="29">
        <v>60677.946580795724</v>
      </c>
      <c r="O10" s="3">
        <f t="shared" si="0"/>
        <v>140577.35028717964</v>
      </c>
      <c r="Q10" s="50" t="s">
        <v>266</v>
      </c>
    </row>
    <row r="11" spans="1:17" x14ac:dyDescent="0.2">
      <c r="A11" s="24" t="s">
        <v>5</v>
      </c>
      <c r="B11" s="25">
        <v>0</v>
      </c>
      <c r="C11" s="25">
        <v>2184</v>
      </c>
      <c r="D11" s="24" t="s">
        <v>25</v>
      </c>
      <c r="E11" s="26">
        <v>944175.52880203282</v>
      </c>
      <c r="F11" s="26">
        <v>199</v>
      </c>
      <c r="G11" s="40">
        <f t="shared" si="1"/>
        <v>4744.600647246396</v>
      </c>
      <c r="H11" s="28" t="str">
        <f t="shared" si="2"/>
        <v>ABOVE</v>
      </c>
      <c r="I11" s="40">
        <f t="shared" si="3"/>
        <v>0</v>
      </c>
      <c r="J11" s="42">
        <f t="shared" si="4"/>
        <v>0</v>
      </c>
      <c r="K11" s="42">
        <v>0</v>
      </c>
      <c r="L11" s="45">
        <f t="shared" si="5"/>
        <v>0</v>
      </c>
      <c r="N11" s="29">
        <v>0</v>
      </c>
      <c r="O11" s="3">
        <f t="shared" si="0"/>
        <v>0</v>
      </c>
    </row>
    <row r="12" spans="1:17" x14ac:dyDescent="0.2">
      <c r="A12" s="24" t="s">
        <v>15</v>
      </c>
      <c r="B12" s="25" t="s">
        <v>26</v>
      </c>
      <c r="C12" s="25">
        <v>3360</v>
      </c>
      <c r="D12" s="24" t="s">
        <v>27</v>
      </c>
      <c r="E12" s="26">
        <v>1424452.9524138558</v>
      </c>
      <c r="F12" s="26">
        <v>417</v>
      </c>
      <c r="G12" s="40">
        <f t="shared" si="1"/>
        <v>3415.9543223353858</v>
      </c>
      <c r="H12" s="28" t="str">
        <f t="shared" si="2"/>
        <v>BELOW</v>
      </c>
      <c r="I12" s="40">
        <f t="shared" si="3"/>
        <v>584.04567766461423</v>
      </c>
      <c r="J12" s="43">
        <f t="shared" si="4"/>
        <v>243547.04758614412</v>
      </c>
      <c r="K12" s="43">
        <v>139297.04758614147</v>
      </c>
      <c r="L12" s="45">
        <f t="shared" si="5"/>
        <v>104250.00000000265</v>
      </c>
      <c r="N12" s="29">
        <v>91422.287772010328</v>
      </c>
      <c r="O12" s="3">
        <f t="shared" si="0"/>
        <v>152124.75981413381</v>
      </c>
    </row>
    <row r="13" spans="1:17" x14ac:dyDescent="0.2">
      <c r="A13" s="24" t="s">
        <v>15</v>
      </c>
      <c r="B13" s="25" t="s">
        <v>28</v>
      </c>
      <c r="C13" s="25">
        <v>2102</v>
      </c>
      <c r="D13" s="24" t="s">
        <v>29</v>
      </c>
      <c r="E13" s="26">
        <v>1054839.612404753</v>
      </c>
      <c r="F13" s="26">
        <v>243</v>
      </c>
      <c r="G13" s="40">
        <f t="shared" si="1"/>
        <v>4340.9037547520702</v>
      </c>
      <c r="H13" s="28" t="str">
        <f t="shared" si="2"/>
        <v>ABOVE</v>
      </c>
      <c r="I13" s="40">
        <f t="shared" si="3"/>
        <v>0</v>
      </c>
      <c r="J13" s="42">
        <f t="shared" si="4"/>
        <v>0</v>
      </c>
      <c r="K13" s="42">
        <v>0</v>
      </c>
      <c r="L13" s="45">
        <f t="shared" si="5"/>
        <v>0</v>
      </c>
      <c r="N13" s="29">
        <v>0</v>
      </c>
      <c r="O13" s="3">
        <f t="shared" si="0"/>
        <v>0</v>
      </c>
    </row>
    <row r="14" spans="1:17" x14ac:dyDescent="0.2">
      <c r="A14" s="24" t="s">
        <v>5</v>
      </c>
      <c r="B14" s="25">
        <v>0</v>
      </c>
      <c r="C14" s="25">
        <v>2020</v>
      </c>
      <c r="D14" s="24" t="s">
        <v>30</v>
      </c>
      <c r="E14" s="26">
        <v>2082868.1638505897</v>
      </c>
      <c r="F14" s="26">
        <v>463</v>
      </c>
      <c r="G14" s="40">
        <f t="shared" si="1"/>
        <v>4498.6353430898262</v>
      </c>
      <c r="H14" s="28" t="str">
        <f t="shared" si="2"/>
        <v>ABOVE</v>
      </c>
      <c r="I14" s="40">
        <f t="shared" si="3"/>
        <v>0</v>
      </c>
      <c r="J14" s="42">
        <f t="shared" si="4"/>
        <v>0</v>
      </c>
      <c r="K14" s="42">
        <v>0</v>
      </c>
      <c r="L14" s="45">
        <f t="shared" si="5"/>
        <v>0</v>
      </c>
      <c r="N14" s="29">
        <v>0</v>
      </c>
      <c r="O14" s="3">
        <f t="shared" si="0"/>
        <v>0</v>
      </c>
    </row>
    <row r="15" spans="1:17" x14ac:dyDescent="0.2">
      <c r="A15" s="24" t="s">
        <v>15</v>
      </c>
      <c r="B15" s="25" t="s">
        <v>31</v>
      </c>
      <c r="C15" s="25">
        <v>2166</v>
      </c>
      <c r="D15" s="24" t="s">
        <v>32</v>
      </c>
      <c r="E15" s="26">
        <v>757692.90634017228</v>
      </c>
      <c r="F15" s="26">
        <v>204</v>
      </c>
      <c r="G15" s="40">
        <f t="shared" si="1"/>
        <v>3714.180913432217</v>
      </c>
      <c r="H15" s="28" t="str">
        <f t="shared" si="2"/>
        <v>BELOW</v>
      </c>
      <c r="I15" s="40">
        <f t="shared" si="3"/>
        <v>285.81908656778296</v>
      </c>
      <c r="J15" s="41">
        <f t="shared" si="4"/>
        <v>58307.093659827726</v>
      </c>
      <c r="K15" s="41">
        <v>7307.0936598224362</v>
      </c>
      <c r="L15" s="45">
        <f t="shared" si="5"/>
        <v>51000.00000000529</v>
      </c>
      <c r="N15" s="29">
        <v>0</v>
      </c>
      <c r="O15" s="3">
        <f t="shared" si="0"/>
        <v>58307.093659827726</v>
      </c>
      <c r="P15" s="33" t="s">
        <v>12</v>
      </c>
    </row>
    <row r="16" spans="1:17" x14ac:dyDescent="0.2">
      <c r="A16" s="24" t="s">
        <v>15</v>
      </c>
      <c r="B16" s="25" t="s">
        <v>33</v>
      </c>
      <c r="C16" s="25">
        <v>2062</v>
      </c>
      <c r="D16" s="24" t="s">
        <v>34</v>
      </c>
      <c r="E16" s="26">
        <v>1594269.1899134165</v>
      </c>
      <c r="F16" s="26">
        <v>425</v>
      </c>
      <c r="G16" s="40">
        <f t="shared" si="1"/>
        <v>3751.2216233256859</v>
      </c>
      <c r="H16" s="28" t="str">
        <f t="shared" si="2"/>
        <v>BELOW</v>
      </c>
      <c r="I16" s="40">
        <f t="shared" si="3"/>
        <v>248.77837667431413</v>
      </c>
      <c r="J16" s="44">
        <f t="shared" si="4"/>
        <v>105730.8100865835</v>
      </c>
      <c r="K16" s="42">
        <v>0</v>
      </c>
      <c r="L16" s="45">
        <f t="shared" si="5"/>
        <v>105730.8100865835</v>
      </c>
      <c r="N16" s="29">
        <v>0</v>
      </c>
      <c r="O16" s="3">
        <f t="shared" si="0"/>
        <v>105730.8100865835</v>
      </c>
    </row>
    <row r="17" spans="1:15" x14ac:dyDescent="0.2">
      <c r="A17" s="24" t="s">
        <v>15</v>
      </c>
      <c r="B17" s="25" t="s">
        <v>35</v>
      </c>
      <c r="C17" s="25">
        <v>2075</v>
      </c>
      <c r="D17" s="24" t="s">
        <v>36</v>
      </c>
      <c r="E17" s="26">
        <v>2829708.8658853765</v>
      </c>
      <c r="F17" s="26">
        <v>628</v>
      </c>
      <c r="G17" s="40">
        <f t="shared" si="1"/>
        <v>4505.9058373970965</v>
      </c>
      <c r="H17" s="28" t="str">
        <f t="shared" si="2"/>
        <v>ABOVE</v>
      </c>
      <c r="I17" s="40">
        <f t="shared" si="3"/>
        <v>0</v>
      </c>
      <c r="J17" s="42">
        <f t="shared" si="4"/>
        <v>0</v>
      </c>
      <c r="K17" s="42">
        <v>0</v>
      </c>
      <c r="L17" s="45">
        <f t="shared" si="5"/>
        <v>0</v>
      </c>
      <c r="N17" s="29">
        <v>0</v>
      </c>
      <c r="O17" s="3">
        <f t="shared" si="0"/>
        <v>0</v>
      </c>
    </row>
    <row r="18" spans="1:15" x14ac:dyDescent="0.2">
      <c r="A18" s="24" t="s">
        <v>15</v>
      </c>
      <c r="B18" s="25" t="s">
        <v>37</v>
      </c>
      <c r="C18" s="25">
        <v>2107</v>
      </c>
      <c r="D18" s="24" t="s">
        <v>38</v>
      </c>
      <c r="E18" s="26">
        <v>1792853.1264419998</v>
      </c>
      <c r="F18" s="26">
        <v>406</v>
      </c>
      <c r="G18" s="40">
        <f t="shared" si="1"/>
        <v>4415.8944001034479</v>
      </c>
      <c r="H18" s="28" t="str">
        <f t="shared" si="2"/>
        <v>ABOVE</v>
      </c>
      <c r="I18" s="40">
        <f t="shared" si="3"/>
        <v>0</v>
      </c>
      <c r="J18" s="42">
        <f t="shared" si="4"/>
        <v>0</v>
      </c>
      <c r="K18" s="42">
        <v>0</v>
      </c>
      <c r="L18" s="45">
        <f t="shared" si="5"/>
        <v>0</v>
      </c>
      <c r="N18" s="29">
        <v>0</v>
      </c>
      <c r="O18" s="3">
        <f t="shared" si="0"/>
        <v>0</v>
      </c>
    </row>
    <row r="19" spans="1:15" x14ac:dyDescent="0.2">
      <c r="A19" s="24" t="s">
        <v>15</v>
      </c>
      <c r="B19" s="25" t="s">
        <v>39</v>
      </c>
      <c r="C19" s="25">
        <v>3031</v>
      </c>
      <c r="D19" s="24" t="s">
        <v>40</v>
      </c>
      <c r="E19" s="26">
        <v>764237.04346338275</v>
      </c>
      <c r="F19" s="26">
        <v>209</v>
      </c>
      <c r="G19" s="40">
        <f t="shared" si="1"/>
        <v>3656.6365715951329</v>
      </c>
      <c r="H19" s="28" t="str">
        <f t="shared" si="2"/>
        <v>BELOW</v>
      </c>
      <c r="I19" s="40">
        <f t="shared" si="3"/>
        <v>343.36342840486714</v>
      </c>
      <c r="J19" s="41">
        <f t="shared" si="4"/>
        <v>71762.956536617232</v>
      </c>
      <c r="K19" s="41">
        <v>19512.95653661096</v>
      </c>
      <c r="L19" s="45">
        <f t="shared" si="5"/>
        <v>52250.000000006272</v>
      </c>
      <c r="N19" s="29">
        <v>0</v>
      </c>
      <c r="O19" s="3">
        <f t="shared" si="0"/>
        <v>71762.956536617232</v>
      </c>
    </row>
    <row r="20" spans="1:15" x14ac:dyDescent="0.2">
      <c r="A20" s="24" t="s">
        <v>15</v>
      </c>
      <c r="B20" s="25" t="s">
        <v>41</v>
      </c>
      <c r="C20" s="25">
        <v>2203</v>
      </c>
      <c r="D20" s="24" t="s">
        <v>42</v>
      </c>
      <c r="E20" s="26">
        <v>1440315.9472465867</v>
      </c>
      <c r="F20" s="26">
        <v>420</v>
      </c>
      <c r="G20" s="40">
        <f t="shared" si="1"/>
        <v>3429.3236839204446</v>
      </c>
      <c r="H20" s="28" t="str">
        <f t="shared" si="2"/>
        <v>BELOW</v>
      </c>
      <c r="I20" s="40">
        <f t="shared" si="3"/>
        <v>570.67631607955536</v>
      </c>
      <c r="J20" s="43">
        <f t="shared" si="4"/>
        <v>239684.05275341324</v>
      </c>
      <c r="K20" s="43">
        <v>134684.05275340218</v>
      </c>
      <c r="L20" s="45">
        <f t="shared" si="5"/>
        <v>105000.00000001106</v>
      </c>
      <c r="N20" s="29">
        <v>88015.951764964499</v>
      </c>
      <c r="O20" s="3">
        <f t="shared" si="0"/>
        <v>151668.10098844874</v>
      </c>
    </row>
    <row r="21" spans="1:15" x14ac:dyDescent="0.2">
      <c r="A21" s="24" t="s">
        <v>5</v>
      </c>
      <c r="B21" s="25">
        <v>0</v>
      </c>
      <c r="C21" s="25">
        <v>2036</v>
      </c>
      <c r="D21" s="24" t="s">
        <v>252</v>
      </c>
      <c r="E21" s="26">
        <v>2645863.3517412497</v>
      </c>
      <c r="F21" s="26">
        <v>620</v>
      </c>
      <c r="G21" s="40">
        <f t="shared" si="1"/>
        <v>4267.5215350665321</v>
      </c>
      <c r="H21" s="28" t="str">
        <f t="shared" si="2"/>
        <v>ABOVE</v>
      </c>
      <c r="I21" s="40">
        <f t="shared" si="3"/>
        <v>0</v>
      </c>
      <c r="J21" s="42">
        <f t="shared" si="4"/>
        <v>0</v>
      </c>
      <c r="K21" s="42">
        <v>0</v>
      </c>
      <c r="L21" s="45">
        <f t="shared" si="5"/>
        <v>0</v>
      </c>
      <c r="N21" s="29">
        <v>0</v>
      </c>
      <c r="O21" s="3">
        <f t="shared" si="0"/>
        <v>0</v>
      </c>
    </row>
    <row r="22" spans="1:15" x14ac:dyDescent="0.2">
      <c r="A22" s="24" t="s">
        <v>15</v>
      </c>
      <c r="B22" s="25" t="s">
        <v>43</v>
      </c>
      <c r="C22" s="25">
        <v>2087</v>
      </c>
      <c r="D22" s="24" t="s">
        <v>44</v>
      </c>
      <c r="E22" s="26">
        <v>1601784.4808277567</v>
      </c>
      <c r="F22" s="26">
        <v>327</v>
      </c>
      <c r="G22" s="40">
        <f t="shared" si="1"/>
        <v>4898.4234887698985</v>
      </c>
      <c r="H22" s="28" t="str">
        <f t="shared" si="2"/>
        <v>ABOVE</v>
      </c>
      <c r="I22" s="40">
        <f t="shared" si="3"/>
        <v>0</v>
      </c>
      <c r="J22" s="42">
        <f t="shared" si="4"/>
        <v>0</v>
      </c>
      <c r="K22" s="42">
        <v>0</v>
      </c>
      <c r="L22" s="45">
        <f t="shared" si="5"/>
        <v>0</v>
      </c>
      <c r="N22" s="29">
        <v>0</v>
      </c>
      <c r="O22" s="3">
        <f t="shared" si="0"/>
        <v>0</v>
      </c>
    </row>
    <row r="23" spans="1:15" x14ac:dyDescent="0.2">
      <c r="A23" s="24" t="s">
        <v>15</v>
      </c>
      <c r="B23" s="25" t="s">
        <v>45</v>
      </c>
      <c r="C23" s="25">
        <v>2094</v>
      </c>
      <c r="D23" s="24" t="s">
        <v>46</v>
      </c>
      <c r="E23" s="26">
        <v>1850249.7174249417</v>
      </c>
      <c r="F23" s="26">
        <v>420</v>
      </c>
      <c r="G23" s="40">
        <f t="shared" si="1"/>
        <v>4405.3564700593852</v>
      </c>
      <c r="H23" s="28" t="str">
        <f t="shared" si="2"/>
        <v>ABOVE</v>
      </c>
      <c r="I23" s="40">
        <f t="shared" si="3"/>
        <v>0</v>
      </c>
      <c r="J23" s="42">
        <f t="shared" si="4"/>
        <v>0</v>
      </c>
      <c r="K23" s="42">
        <v>0</v>
      </c>
      <c r="L23" s="45">
        <f t="shared" si="5"/>
        <v>0</v>
      </c>
      <c r="N23" s="29">
        <v>0</v>
      </c>
      <c r="O23" s="3">
        <f t="shared" si="0"/>
        <v>0</v>
      </c>
    </row>
    <row r="24" spans="1:15" x14ac:dyDescent="0.2">
      <c r="A24" s="24" t="s">
        <v>5</v>
      </c>
      <c r="B24" s="25">
        <v>0</v>
      </c>
      <c r="C24" s="25">
        <v>2013</v>
      </c>
      <c r="D24" s="24" t="s">
        <v>47</v>
      </c>
      <c r="E24" s="26">
        <v>910954.28528541513</v>
      </c>
      <c r="F24" s="26">
        <v>190</v>
      </c>
      <c r="G24" s="40">
        <f t="shared" si="1"/>
        <v>4794.4962383442898</v>
      </c>
      <c r="H24" s="28" t="str">
        <f t="shared" si="2"/>
        <v>ABOVE</v>
      </c>
      <c r="I24" s="40">
        <f t="shared" si="3"/>
        <v>0</v>
      </c>
      <c r="J24" s="42">
        <f t="shared" si="4"/>
        <v>0</v>
      </c>
      <c r="K24" s="42">
        <v>0</v>
      </c>
      <c r="L24" s="45">
        <f t="shared" si="5"/>
        <v>0</v>
      </c>
      <c r="N24" s="29">
        <v>0</v>
      </c>
      <c r="O24" s="3">
        <f t="shared" si="0"/>
        <v>0</v>
      </c>
    </row>
    <row r="25" spans="1:15" x14ac:dyDescent="0.2">
      <c r="A25" s="24" t="s">
        <v>5</v>
      </c>
      <c r="B25" s="25">
        <v>0</v>
      </c>
      <c r="C25" s="25">
        <v>3024</v>
      </c>
      <c r="D25" s="24" t="s">
        <v>48</v>
      </c>
      <c r="E25" s="26">
        <v>1583093.3079288115</v>
      </c>
      <c r="F25" s="26">
        <v>412</v>
      </c>
      <c r="G25" s="40">
        <f t="shared" si="1"/>
        <v>3842.4594852641058</v>
      </c>
      <c r="H25" s="28" t="str">
        <f t="shared" si="2"/>
        <v>BELOW</v>
      </c>
      <c r="I25" s="40">
        <f t="shared" si="3"/>
        <v>157.54051473589425</v>
      </c>
      <c r="J25" s="44">
        <f t="shared" si="4"/>
        <v>64906.69207118843</v>
      </c>
      <c r="K25" s="42">
        <v>0</v>
      </c>
      <c r="L25" s="45">
        <f t="shared" si="5"/>
        <v>64906.69207118843</v>
      </c>
      <c r="N25" s="29">
        <v>0</v>
      </c>
      <c r="O25" s="3">
        <f t="shared" si="0"/>
        <v>64906.69207118843</v>
      </c>
    </row>
    <row r="26" spans="1:15" x14ac:dyDescent="0.2">
      <c r="A26" s="24" t="s">
        <v>15</v>
      </c>
      <c r="B26" s="25" t="s">
        <v>49</v>
      </c>
      <c r="C26" s="25">
        <v>2015</v>
      </c>
      <c r="D26" s="24" t="s">
        <v>50</v>
      </c>
      <c r="E26" s="26">
        <v>898843.4880877937</v>
      </c>
      <c r="F26" s="26">
        <v>210</v>
      </c>
      <c r="G26" s="40">
        <f t="shared" si="1"/>
        <v>4280.2070861323509</v>
      </c>
      <c r="H26" s="28" t="str">
        <f t="shared" si="2"/>
        <v>ABOVE</v>
      </c>
      <c r="I26" s="40">
        <f t="shared" si="3"/>
        <v>0</v>
      </c>
      <c r="J26" s="42">
        <f t="shared" si="4"/>
        <v>0</v>
      </c>
      <c r="K26" s="42">
        <v>0</v>
      </c>
      <c r="L26" s="45">
        <f t="shared" si="5"/>
        <v>0</v>
      </c>
      <c r="N26" s="29">
        <v>0</v>
      </c>
      <c r="O26" s="3">
        <f t="shared" si="0"/>
        <v>0</v>
      </c>
    </row>
    <row r="27" spans="1:15" x14ac:dyDescent="0.2">
      <c r="A27" s="24" t="s">
        <v>5</v>
      </c>
      <c r="B27" s="25">
        <v>0</v>
      </c>
      <c r="C27" s="25">
        <v>2186</v>
      </c>
      <c r="D27" s="24" t="s">
        <v>253</v>
      </c>
      <c r="E27" s="26">
        <v>1901208.5510194353</v>
      </c>
      <c r="F27" s="26">
        <v>427</v>
      </c>
      <c r="G27" s="40">
        <f t="shared" si="1"/>
        <v>4452.4790422000824</v>
      </c>
      <c r="H27" s="28" t="str">
        <f t="shared" si="2"/>
        <v>ABOVE</v>
      </c>
      <c r="I27" s="40">
        <f t="shared" si="3"/>
        <v>0</v>
      </c>
      <c r="J27" s="42">
        <f t="shared" si="4"/>
        <v>0</v>
      </c>
      <c r="K27" s="42">
        <v>0</v>
      </c>
      <c r="L27" s="45">
        <f t="shared" si="5"/>
        <v>0</v>
      </c>
      <c r="N27" s="29">
        <v>0</v>
      </c>
      <c r="O27" s="3">
        <f t="shared" si="0"/>
        <v>0</v>
      </c>
    </row>
    <row r="28" spans="1:15" x14ac:dyDescent="0.2">
      <c r="A28" s="24" t="s">
        <v>15</v>
      </c>
      <c r="B28" s="25" t="s">
        <v>51</v>
      </c>
      <c r="C28" s="25">
        <v>2110</v>
      </c>
      <c r="D28" s="24" t="s">
        <v>52</v>
      </c>
      <c r="E28" s="26">
        <v>1521754.8829357317</v>
      </c>
      <c r="F28" s="26">
        <v>419</v>
      </c>
      <c r="G28" s="40">
        <f t="shared" si="1"/>
        <v>3631.87322896356</v>
      </c>
      <c r="H28" s="28" t="str">
        <f t="shared" si="2"/>
        <v>BELOW</v>
      </c>
      <c r="I28" s="40">
        <f t="shared" si="3"/>
        <v>368.12677103644</v>
      </c>
      <c r="J28" s="41">
        <f t="shared" si="4"/>
        <v>154245.11706426836</v>
      </c>
      <c r="K28" s="41">
        <v>49495.117064281512</v>
      </c>
      <c r="L28" s="45">
        <f t="shared" si="5"/>
        <v>104749.99999998685</v>
      </c>
      <c r="N28" s="29">
        <v>4054.3231638930874</v>
      </c>
      <c r="O28" s="3">
        <f t="shared" si="0"/>
        <v>150190.79390037528</v>
      </c>
    </row>
    <row r="29" spans="1:15" x14ac:dyDescent="0.2">
      <c r="A29" s="24" t="s">
        <v>15</v>
      </c>
      <c r="B29" s="25" t="s">
        <v>53</v>
      </c>
      <c r="C29" s="25">
        <v>2111</v>
      </c>
      <c r="D29" s="24" t="s">
        <v>54</v>
      </c>
      <c r="E29" s="26">
        <v>1515367.2435516501</v>
      </c>
      <c r="F29" s="26">
        <v>422</v>
      </c>
      <c r="G29" s="40">
        <f t="shared" si="1"/>
        <v>3590.9176387479861</v>
      </c>
      <c r="H29" s="28" t="str">
        <f t="shared" si="2"/>
        <v>BELOW</v>
      </c>
      <c r="I29" s="40">
        <f t="shared" si="3"/>
        <v>409.08236125201392</v>
      </c>
      <c r="J29" s="41">
        <f t="shared" si="4"/>
        <v>172632.75644834989</v>
      </c>
      <c r="K29" s="41">
        <v>67132.756448351793</v>
      </c>
      <c r="L29" s="45">
        <f t="shared" si="5"/>
        <v>105499.99999999809</v>
      </c>
      <c r="N29" s="29">
        <v>19831.357483400956</v>
      </c>
      <c r="O29" s="3">
        <f t="shared" si="0"/>
        <v>152801.39896494892</v>
      </c>
    </row>
    <row r="30" spans="1:15" x14ac:dyDescent="0.2">
      <c r="A30" s="24" t="s">
        <v>5</v>
      </c>
      <c r="B30" s="25">
        <v>0</v>
      </c>
      <c r="C30" s="25">
        <v>2024</v>
      </c>
      <c r="D30" s="24" t="s">
        <v>55</v>
      </c>
      <c r="E30" s="26">
        <v>2590082.6444476787</v>
      </c>
      <c r="F30" s="26">
        <v>601</v>
      </c>
      <c r="G30" s="40">
        <f t="shared" si="1"/>
        <v>4309.6217045718449</v>
      </c>
      <c r="H30" s="28" t="str">
        <f t="shared" si="2"/>
        <v>ABOVE</v>
      </c>
      <c r="I30" s="40">
        <f t="shared" si="3"/>
        <v>0</v>
      </c>
      <c r="J30" s="42">
        <f t="shared" si="4"/>
        <v>0</v>
      </c>
      <c r="K30" s="42">
        <v>0</v>
      </c>
      <c r="L30" s="45">
        <f t="shared" si="5"/>
        <v>0</v>
      </c>
      <c r="N30" s="29">
        <v>0</v>
      </c>
      <c r="O30" s="3">
        <f t="shared" si="0"/>
        <v>0</v>
      </c>
    </row>
    <row r="31" spans="1:15" x14ac:dyDescent="0.2">
      <c r="A31" s="24" t="s">
        <v>5</v>
      </c>
      <c r="B31" s="25">
        <v>0</v>
      </c>
      <c r="C31" s="25">
        <v>2112</v>
      </c>
      <c r="D31" s="24" t="s">
        <v>254</v>
      </c>
      <c r="E31" s="26">
        <v>1113188.5650531466</v>
      </c>
      <c r="F31" s="26">
        <v>301</v>
      </c>
      <c r="G31" s="40">
        <f t="shared" si="1"/>
        <v>3698.3008805752379</v>
      </c>
      <c r="H31" s="28" t="str">
        <f t="shared" si="2"/>
        <v>BELOW</v>
      </c>
      <c r="I31" s="40">
        <f t="shared" si="3"/>
        <v>301.6991194247621</v>
      </c>
      <c r="J31" s="41">
        <f t="shared" si="4"/>
        <v>90811.434946853391</v>
      </c>
      <c r="K31" s="41">
        <v>15561.434946860238</v>
      </c>
      <c r="L31" s="45">
        <f t="shared" si="5"/>
        <v>75249.999999993161</v>
      </c>
      <c r="N31" s="29">
        <v>0</v>
      </c>
      <c r="O31" s="3">
        <f t="shared" si="0"/>
        <v>90811.434946853391</v>
      </c>
    </row>
    <row r="32" spans="1:15" x14ac:dyDescent="0.2">
      <c r="A32" s="24" t="s">
        <v>5</v>
      </c>
      <c r="B32" s="25">
        <v>0</v>
      </c>
      <c r="C32" s="25">
        <v>2167</v>
      </c>
      <c r="D32" s="24" t="s">
        <v>255</v>
      </c>
      <c r="E32" s="26">
        <v>853778.06045390724</v>
      </c>
      <c r="F32" s="26">
        <v>204</v>
      </c>
      <c r="G32" s="40">
        <f t="shared" si="1"/>
        <v>4185.1865708524865</v>
      </c>
      <c r="H32" s="28" t="str">
        <f t="shared" si="2"/>
        <v>ABOVE</v>
      </c>
      <c r="I32" s="40">
        <f t="shared" si="3"/>
        <v>0</v>
      </c>
      <c r="J32" s="42">
        <f t="shared" si="4"/>
        <v>0</v>
      </c>
      <c r="K32" s="42">
        <v>0</v>
      </c>
      <c r="L32" s="45">
        <f t="shared" si="5"/>
        <v>0</v>
      </c>
      <c r="N32" s="29">
        <v>0</v>
      </c>
      <c r="O32" s="3">
        <f t="shared" si="0"/>
        <v>0</v>
      </c>
    </row>
    <row r="33" spans="1:16" x14ac:dyDescent="0.2">
      <c r="A33" s="24" t="s">
        <v>5</v>
      </c>
      <c r="B33" s="25">
        <v>0</v>
      </c>
      <c r="C33" s="25">
        <v>2018</v>
      </c>
      <c r="D33" s="24" t="s">
        <v>56</v>
      </c>
      <c r="E33" s="26">
        <v>1796055.6998026678</v>
      </c>
      <c r="F33" s="26">
        <v>417</v>
      </c>
      <c r="G33" s="40">
        <f t="shared" si="1"/>
        <v>4307.0880091191075</v>
      </c>
      <c r="H33" s="28" t="str">
        <f t="shared" si="2"/>
        <v>ABOVE</v>
      </c>
      <c r="I33" s="40">
        <f t="shared" si="3"/>
        <v>0</v>
      </c>
      <c r="J33" s="42">
        <f t="shared" si="4"/>
        <v>0</v>
      </c>
      <c r="K33" s="42">
        <v>0</v>
      </c>
      <c r="L33" s="45">
        <f t="shared" si="5"/>
        <v>0</v>
      </c>
      <c r="N33" s="29">
        <v>0</v>
      </c>
      <c r="O33" s="3">
        <f t="shared" si="0"/>
        <v>0</v>
      </c>
    </row>
    <row r="34" spans="1:16" x14ac:dyDescent="0.2">
      <c r="A34" s="24" t="s">
        <v>6</v>
      </c>
      <c r="B34" s="25">
        <v>0</v>
      </c>
      <c r="C34" s="25">
        <v>2008</v>
      </c>
      <c r="D34" s="24" t="s">
        <v>57</v>
      </c>
      <c r="E34" s="26">
        <v>1633072.617763055</v>
      </c>
      <c r="F34" s="26">
        <v>419</v>
      </c>
      <c r="G34" s="40">
        <f t="shared" si="1"/>
        <v>3897.5480137543077</v>
      </c>
      <c r="H34" s="28" t="str">
        <f t="shared" si="2"/>
        <v>BELOW</v>
      </c>
      <c r="I34" s="40">
        <f t="shared" si="3"/>
        <v>102.4519862456923</v>
      </c>
      <c r="J34" s="44">
        <f t="shared" si="4"/>
        <v>42927.382236945072</v>
      </c>
      <c r="K34" s="42">
        <v>0</v>
      </c>
      <c r="L34" s="45">
        <f t="shared" si="5"/>
        <v>42927.382236945072</v>
      </c>
      <c r="N34" s="29">
        <v>0</v>
      </c>
      <c r="O34" s="3">
        <f t="shared" si="0"/>
        <v>42927.382236945072</v>
      </c>
    </row>
    <row r="35" spans="1:16" x14ac:dyDescent="0.2">
      <c r="A35" s="24" t="s">
        <v>5</v>
      </c>
      <c r="B35" s="25">
        <v>0</v>
      </c>
      <c r="C35" s="25">
        <v>3028</v>
      </c>
      <c r="D35" s="24" t="s">
        <v>58</v>
      </c>
      <c r="E35" s="26">
        <v>787824.81146034377</v>
      </c>
      <c r="F35" s="26">
        <v>211</v>
      </c>
      <c r="G35" s="40">
        <f t="shared" si="1"/>
        <v>3733.7668789589752</v>
      </c>
      <c r="H35" s="28" t="str">
        <f t="shared" si="2"/>
        <v>BELOW</v>
      </c>
      <c r="I35" s="40">
        <f t="shared" si="3"/>
        <v>266.23312104102479</v>
      </c>
      <c r="J35" s="41">
        <f t="shared" si="4"/>
        <v>56175.188539656228</v>
      </c>
      <c r="K35" s="41">
        <v>3425.1885396536395</v>
      </c>
      <c r="L35" s="45">
        <f t="shared" si="5"/>
        <v>52750.00000000259</v>
      </c>
      <c r="N35" s="29">
        <v>0</v>
      </c>
      <c r="O35" s="3">
        <f t="shared" si="0"/>
        <v>56175.188539656228</v>
      </c>
    </row>
    <row r="36" spans="1:16" x14ac:dyDescent="0.2">
      <c r="A36" s="24" t="s">
        <v>15</v>
      </c>
      <c r="B36" s="25" t="s">
        <v>59</v>
      </c>
      <c r="C36" s="25">
        <v>2147</v>
      </c>
      <c r="D36" s="24" t="s">
        <v>60</v>
      </c>
      <c r="E36" s="26">
        <v>785564.71613906231</v>
      </c>
      <c r="F36" s="26">
        <v>203</v>
      </c>
      <c r="G36" s="40">
        <f t="shared" si="1"/>
        <v>3869.7769267934104</v>
      </c>
      <c r="H36" s="28" t="str">
        <f t="shared" si="2"/>
        <v>BELOW</v>
      </c>
      <c r="I36" s="40">
        <f t="shared" si="3"/>
        <v>130.22307320658956</v>
      </c>
      <c r="J36" s="44">
        <f t="shared" si="4"/>
        <v>26435.283860937681</v>
      </c>
      <c r="K36" s="42">
        <v>0</v>
      </c>
      <c r="L36" s="45">
        <f t="shared" si="5"/>
        <v>26435.283860937681</v>
      </c>
      <c r="N36" s="29">
        <v>0</v>
      </c>
      <c r="O36" s="3">
        <f t="shared" si="0"/>
        <v>26435.283860937681</v>
      </c>
      <c r="P36" s="33" t="s">
        <v>12</v>
      </c>
    </row>
    <row r="37" spans="1:16" x14ac:dyDescent="0.2">
      <c r="A37" s="24" t="s">
        <v>5</v>
      </c>
      <c r="B37" s="25">
        <v>0</v>
      </c>
      <c r="C37" s="25">
        <v>2120</v>
      </c>
      <c r="D37" s="24" t="s">
        <v>236</v>
      </c>
      <c r="E37" s="26">
        <v>1739413.4849292985</v>
      </c>
      <c r="F37" s="26">
        <v>400</v>
      </c>
      <c r="G37" s="40">
        <f t="shared" si="1"/>
        <v>4348.5337123232466</v>
      </c>
      <c r="H37" s="28" t="str">
        <f t="shared" si="2"/>
        <v>ABOVE</v>
      </c>
      <c r="I37" s="40">
        <f t="shared" si="3"/>
        <v>0</v>
      </c>
      <c r="J37" s="42">
        <f t="shared" si="4"/>
        <v>0</v>
      </c>
      <c r="K37" s="42">
        <v>0</v>
      </c>
      <c r="L37" s="45">
        <f t="shared" si="5"/>
        <v>0</v>
      </c>
      <c r="N37" s="29">
        <v>0</v>
      </c>
      <c r="O37" s="3">
        <f t="shared" si="0"/>
        <v>0</v>
      </c>
    </row>
    <row r="38" spans="1:16" x14ac:dyDescent="0.2">
      <c r="A38" s="24" t="s">
        <v>15</v>
      </c>
      <c r="B38" s="25" t="s">
        <v>61</v>
      </c>
      <c r="C38" s="25">
        <v>2113</v>
      </c>
      <c r="D38" s="24" t="s">
        <v>62</v>
      </c>
      <c r="E38" s="26">
        <v>1734363.5987022172</v>
      </c>
      <c r="F38" s="26">
        <v>504</v>
      </c>
      <c r="G38" s="40">
        <f t="shared" si="1"/>
        <v>3441.1976164726534</v>
      </c>
      <c r="H38" s="28" t="str">
        <f t="shared" si="2"/>
        <v>BELOW</v>
      </c>
      <c r="I38" s="40">
        <f t="shared" si="3"/>
        <v>558.80238352734659</v>
      </c>
      <c r="J38" s="43">
        <f t="shared" si="4"/>
        <v>281636.40129778266</v>
      </c>
      <c r="K38" s="43">
        <v>155636.40129776893</v>
      </c>
      <c r="L38" s="45">
        <f t="shared" si="5"/>
        <v>126000.00000001374</v>
      </c>
      <c r="N38" s="29">
        <v>94117.950350062078</v>
      </c>
      <c r="O38" s="3">
        <f t="shared" ref="O38:O69" si="6">J38-N38</f>
        <v>187518.45094772059</v>
      </c>
    </row>
    <row r="39" spans="1:16" x14ac:dyDescent="0.2">
      <c r="A39" s="24" t="s">
        <v>15</v>
      </c>
      <c r="B39" s="25" t="s">
        <v>63</v>
      </c>
      <c r="C39" s="25">
        <v>2103</v>
      </c>
      <c r="D39" s="24" t="s">
        <v>64</v>
      </c>
      <c r="E39" s="26">
        <v>1052564.8536205287</v>
      </c>
      <c r="F39" s="26">
        <v>216</v>
      </c>
      <c r="G39" s="40">
        <f t="shared" si="1"/>
        <v>4872.9854334283737</v>
      </c>
      <c r="H39" s="28" t="str">
        <f t="shared" si="2"/>
        <v>ABOVE</v>
      </c>
      <c r="I39" s="40">
        <f t="shared" si="3"/>
        <v>0</v>
      </c>
      <c r="J39" s="42">
        <f t="shared" si="4"/>
        <v>0</v>
      </c>
      <c r="K39" s="42">
        <v>0</v>
      </c>
      <c r="L39" s="45">
        <f t="shared" si="5"/>
        <v>0</v>
      </c>
      <c r="N39" s="29">
        <v>0</v>
      </c>
      <c r="O39" s="3">
        <f t="shared" si="6"/>
        <v>0</v>
      </c>
    </row>
    <row r="40" spans="1:16" x14ac:dyDescent="0.2">
      <c r="A40" s="24" t="s">
        <v>15</v>
      </c>
      <c r="B40" s="25" t="s">
        <v>65</v>
      </c>
      <c r="C40" s="25">
        <v>2084</v>
      </c>
      <c r="D40" s="24" t="s">
        <v>66</v>
      </c>
      <c r="E40" s="26">
        <v>1866588.4251800645</v>
      </c>
      <c r="F40" s="26">
        <v>405</v>
      </c>
      <c r="G40" s="40">
        <f t="shared" si="1"/>
        <v>4608.860309086579</v>
      </c>
      <c r="H40" s="28" t="str">
        <f t="shared" si="2"/>
        <v>ABOVE</v>
      </c>
      <c r="I40" s="40">
        <f t="shared" si="3"/>
        <v>0</v>
      </c>
      <c r="J40" s="42">
        <f t="shared" si="4"/>
        <v>0</v>
      </c>
      <c r="K40" s="42">
        <v>0</v>
      </c>
      <c r="L40" s="45">
        <f t="shared" si="5"/>
        <v>0</v>
      </c>
      <c r="N40" s="29">
        <v>0</v>
      </c>
      <c r="O40" s="3">
        <f t="shared" si="6"/>
        <v>0</v>
      </c>
    </row>
    <row r="41" spans="1:16" x14ac:dyDescent="0.2">
      <c r="A41" s="24" t="s">
        <v>5</v>
      </c>
      <c r="B41" s="25">
        <v>0</v>
      </c>
      <c r="C41" s="25">
        <v>2183</v>
      </c>
      <c r="D41" s="24" t="s">
        <v>237</v>
      </c>
      <c r="E41" s="26">
        <v>1934187.6201976356</v>
      </c>
      <c r="F41" s="26">
        <v>431</v>
      </c>
      <c r="G41" s="40">
        <f t="shared" si="1"/>
        <v>4487.6742928019385</v>
      </c>
      <c r="H41" s="28" t="str">
        <f t="shared" si="2"/>
        <v>ABOVE</v>
      </c>
      <c r="I41" s="40">
        <f t="shared" si="3"/>
        <v>0</v>
      </c>
      <c r="J41" s="42">
        <f t="shared" si="4"/>
        <v>0</v>
      </c>
      <c r="K41" s="42">
        <v>0</v>
      </c>
      <c r="L41" s="45">
        <f t="shared" si="5"/>
        <v>0</v>
      </c>
      <c r="N41" s="29">
        <v>0</v>
      </c>
      <c r="O41" s="3">
        <f t="shared" si="6"/>
        <v>0</v>
      </c>
    </row>
    <row r="42" spans="1:16" x14ac:dyDescent="0.2">
      <c r="A42" s="24" t="s">
        <v>5</v>
      </c>
      <c r="B42" s="25">
        <v>0</v>
      </c>
      <c r="C42" s="25">
        <v>2065</v>
      </c>
      <c r="D42" s="24" t="s">
        <v>238</v>
      </c>
      <c r="E42" s="26">
        <v>1686491.1972347363</v>
      </c>
      <c r="F42" s="26">
        <v>359</v>
      </c>
      <c r="G42" s="40">
        <f t="shared" si="1"/>
        <v>4697.7470675062295</v>
      </c>
      <c r="H42" s="28" t="str">
        <f t="shared" si="2"/>
        <v>ABOVE</v>
      </c>
      <c r="I42" s="40">
        <f t="shared" si="3"/>
        <v>0</v>
      </c>
      <c r="J42" s="42">
        <f t="shared" si="4"/>
        <v>0</v>
      </c>
      <c r="K42" s="42">
        <v>0</v>
      </c>
      <c r="L42" s="45">
        <f t="shared" si="5"/>
        <v>0</v>
      </c>
      <c r="N42" s="29">
        <v>0</v>
      </c>
      <c r="O42" s="3">
        <f t="shared" si="6"/>
        <v>0</v>
      </c>
    </row>
    <row r="43" spans="1:16" x14ac:dyDescent="0.2">
      <c r="A43" s="24" t="s">
        <v>5</v>
      </c>
      <c r="B43" s="25">
        <v>0</v>
      </c>
      <c r="C43" s="25">
        <v>2007</v>
      </c>
      <c r="D43" s="24" t="s">
        <v>67</v>
      </c>
      <c r="E43" s="26">
        <v>1726230.8318626562</v>
      </c>
      <c r="F43" s="26">
        <v>397</v>
      </c>
      <c r="G43" s="40">
        <f t="shared" si="1"/>
        <v>4348.1884933568163</v>
      </c>
      <c r="H43" s="28" t="str">
        <f t="shared" si="2"/>
        <v>ABOVE</v>
      </c>
      <c r="I43" s="40">
        <f t="shared" si="3"/>
        <v>0</v>
      </c>
      <c r="J43" s="42">
        <f t="shared" si="4"/>
        <v>0</v>
      </c>
      <c r="K43" s="42">
        <v>0</v>
      </c>
      <c r="L43" s="45">
        <f t="shared" si="5"/>
        <v>0</v>
      </c>
      <c r="N43" s="29">
        <v>0</v>
      </c>
      <c r="O43" s="3">
        <f t="shared" si="6"/>
        <v>0</v>
      </c>
    </row>
    <row r="44" spans="1:16" x14ac:dyDescent="0.2">
      <c r="A44" s="24" t="s">
        <v>15</v>
      </c>
      <c r="B44" s="25" t="s">
        <v>68</v>
      </c>
      <c r="C44" s="25">
        <v>5201</v>
      </c>
      <c r="D44" s="24" t="s">
        <v>69</v>
      </c>
      <c r="E44" s="26">
        <v>821644.59755507263</v>
      </c>
      <c r="F44" s="26">
        <v>209</v>
      </c>
      <c r="G44" s="40">
        <f t="shared" si="1"/>
        <v>3931.3138638998689</v>
      </c>
      <c r="H44" s="28" t="str">
        <f t="shared" si="2"/>
        <v>BELOW</v>
      </c>
      <c r="I44" s="40">
        <f t="shared" si="3"/>
        <v>68.68613610013108</v>
      </c>
      <c r="J44" s="44">
        <f t="shared" si="4"/>
        <v>14355.402444927397</v>
      </c>
      <c r="K44" s="42">
        <v>0</v>
      </c>
      <c r="L44" s="45">
        <f t="shared" si="5"/>
        <v>14355.402444927397</v>
      </c>
      <c r="N44" s="29">
        <v>0</v>
      </c>
      <c r="O44" s="3">
        <f t="shared" si="6"/>
        <v>14355.402444927397</v>
      </c>
    </row>
    <row r="45" spans="1:16" x14ac:dyDescent="0.2">
      <c r="A45" s="24" t="s">
        <v>15</v>
      </c>
      <c r="B45" s="25" t="s">
        <v>70</v>
      </c>
      <c r="C45" s="25">
        <v>2027</v>
      </c>
      <c r="D45" s="24" t="s">
        <v>71</v>
      </c>
      <c r="E45" s="26">
        <v>1641439.1415209644</v>
      </c>
      <c r="F45" s="26">
        <v>386</v>
      </c>
      <c r="G45" s="40">
        <f t="shared" si="1"/>
        <v>4252.4330091216698</v>
      </c>
      <c r="H45" s="28" t="str">
        <f t="shared" si="2"/>
        <v>ABOVE</v>
      </c>
      <c r="I45" s="40">
        <f t="shared" si="3"/>
        <v>0</v>
      </c>
      <c r="J45" s="42">
        <f t="shared" si="4"/>
        <v>0</v>
      </c>
      <c r="K45" s="42">
        <v>0</v>
      </c>
      <c r="L45" s="45">
        <f t="shared" si="5"/>
        <v>0</v>
      </c>
      <c r="N45" s="29">
        <v>0</v>
      </c>
      <c r="O45" s="3">
        <f t="shared" si="6"/>
        <v>0</v>
      </c>
    </row>
    <row r="46" spans="1:16" x14ac:dyDescent="0.2">
      <c r="A46" s="24" t="s">
        <v>15</v>
      </c>
      <c r="B46" s="25" t="s">
        <v>72</v>
      </c>
      <c r="C46" s="25">
        <v>2182</v>
      </c>
      <c r="D46" s="24" t="s">
        <v>73</v>
      </c>
      <c r="E46" s="26">
        <v>1846783.7783122507</v>
      </c>
      <c r="F46" s="26">
        <v>420</v>
      </c>
      <c r="G46" s="40">
        <f t="shared" si="1"/>
        <v>4397.1042340767872</v>
      </c>
      <c r="H46" s="28" t="str">
        <f t="shared" si="2"/>
        <v>ABOVE</v>
      </c>
      <c r="I46" s="40">
        <f t="shared" si="3"/>
        <v>0</v>
      </c>
      <c r="J46" s="42">
        <f t="shared" si="4"/>
        <v>0</v>
      </c>
      <c r="K46" s="42">
        <v>0</v>
      </c>
      <c r="L46" s="45">
        <f t="shared" si="5"/>
        <v>0</v>
      </c>
      <c r="N46" s="29">
        <v>0</v>
      </c>
      <c r="O46" s="3">
        <f t="shared" si="6"/>
        <v>0</v>
      </c>
    </row>
    <row r="47" spans="1:16" x14ac:dyDescent="0.2">
      <c r="A47" s="24" t="s">
        <v>15</v>
      </c>
      <c r="B47" s="25" t="s">
        <v>74</v>
      </c>
      <c r="C47" s="25">
        <v>2157</v>
      </c>
      <c r="D47" s="24" t="s">
        <v>75</v>
      </c>
      <c r="E47" s="26">
        <v>805951.56194045383</v>
      </c>
      <c r="F47" s="26">
        <v>178</v>
      </c>
      <c r="G47" s="40">
        <f t="shared" si="1"/>
        <v>4527.8177637104145</v>
      </c>
      <c r="H47" s="28" t="str">
        <f t="shared" si="2"/>
        <v>ABOVE</v>
      </c>
      <c r="I47" s="40">
        <f t="shared" si="3"/>
        <v>0</v>
      </c>
      <c r="J47" s="42">
        <f t="shared" si="4"/>
        <v>0</v>
      </c>
      <c r="K47" s="42">
        <v>0</v>
      </c>
      <c r="L47" s="45">
        <f t="shared" si="5"/>
        <v>0</v>
      </c>
      <c r="N47" s="29">
        <v>0</v>
      </c>
      <c r="O47" s="3">
        <f t="shared" si="6"/>
        <v>0</v>
      </c>
    </row>
    <row r="48" spans="1:16" x14ac:dyDescent="0.2">
      <c r="A48" s="24" t="s">
        <v>5</v>
      </c>
      <c r="B48" s="25">
        <v>0</v>
      </c>
      <c r="C48" s="25">
        <v>2034</v>
      </c>
      <c r="D48" s="24" t="s">
        <v>239</v>
      </c>
      <c r="E48" s="26">
        <v>2426835.7587382984</v>
      </c>
      <c r="F48" s="26">
        <v>566</v>
      </c>
      <c r="G48" s="40">
        <f t="shared" si="1"/>
        <v>4287.6956868167817</v>
      </c>
      <c r="H48" s="28" t="str">
        <f t="shared" si="2"/>
        <v>ABOVE</v>
      </c>
      <c r="I48" s="40">
        <f t="shared" si="3"/>
        <v>0</v>
      </c>
      <c r="J48" s="42">
        <f t="shared" si="4"/>
        <v>0</v>
      </c>
      <c r="K48" s="42">
        <v>0</v>
      </c>
      <c r="L48" s="45">
        <f t="shared" si="5"/>
        <v>0</v>
      </c>
      <c r="N48" s="29">
        <v>0</v>
      </c>
      <c r="O48" s="3">
        <f t="shared" si="6"/>
        <v>0</v>
      </c>
    </row>
    <row r="49" spans="1:16" x14ac:dyDescent="0.2">
      <c r="A49" s="24" t="s">
        <v>5</v>
      </c>
      <c r="B49" s="25">
        <v>0</v>
      </c>
      <c r="C49" s="25">
        <v>2033</v>
      </c>
      <c r="D49" s="24" t="s">
        <v>76</v>
      </c>
      <c r="E49" s="26">
        <v>869421.01836315531</v>
      </c>
      <c r="F49" s="26">
        <v>207</v>
      </c>
      <c r="G49" s="40">
        <f t="shared" si="1"/>
        <v>4200.1015379862574</v>
      </c>
      <c r="H49" s="28" t="str">
        <f t="shared" si="2"/>
        <v>ABOVE</v>
      </c>
      <c r="I49" s="40">
        <f t="shared" si="3"/>
        <v>0</v>
      </c>
      <c r="J49" s="42">
        <f t="shared" si="4"/>
        <v>0</v>
      </c>
      <c r="K49" s="42">
        <v>0</v>
      </c>
      <c r="L49" s="45">
        <f t="shared" si="5"/>
        <v>0</v>
      </c>
      <c r="N49" s="29">
        <v>0</v>
      </c>
      <c r="O49" s="3">
        <f t="shared" si="6"/>
        <v>0</v>
      </c>
    </row>
    <row r="50" spans="1:16" x14ac:dyDescent="0.2">
      <c r="A50" s="24" t="s">
        <v>15</v>
      </c>
      <c r="B50" s="25" t="s">
        <v>77</v>
      </c>
      <c r="C50" s="25">
        <v>2093</v>
      </c>
      <c r="D50" s="24" t="s">
        <v>78</v>
      </c>
      <c r="E50" s="26">
        <v>1649624.1239156991</v>
      </c>
      <c r="F50" s="26">
        <v>408</v>
      </c>
      <c r="G50" s="40">
        <f t="shared" si="1"/>
        <v>4043.1963821463214</v>
      </c>
      <c r="H50" s="28" t="str">
        <f t="shared" si="2"/>
        <v>ABOVE</v>
      </c>
      <c r="I50" s="40">
        <f t="shared" si="3"/>
        <v>0</v>
      </c>
      <c r="J50" s="42">
        <f t="shared" si="4"/>
        <v>0</v>
      </c>
      <c r="K50" s="42">
        <v>0</v>
      </c>
      <c r="L50" s="45">
        <f t="shared" si="5"/>
        <v>0</v>
      </c>
      <c r="N50" s="29">
        <v>0</v>
      </c>
      <c r="O50" s="3">
        <f t="shared" si="6"/>
        <v>0</v>
      </c>
    </row>
    <row r="51" spans="1:16" x14ac:dyDescent="0.2">
      <c r="A51" s="24" t="s">
        <v>5</v>
      </c>
      <c r="B51" s="25">
        <v>0</v>
      </c>
      <c r="C51" s="25">
        <v>2114</v>
      </c>
      <c r="D51" s="24" t="s">
        <v>79</v>
      </c>
      <c r="E51" s="26">
        <v>776815.29817645147</v>
      </c>
      <c r="F51" s="26">
        <v>210</v>
      </c>
      <c r="G51" s="40">
        <f t="shared" si="1"/>
        <v>3699.1204675069116</v>
      </c>
      <c r="H51" s="28" t="str">
        <f t="shared" si="2"/>
        <v>BELOW</v>
      </c>
      <c r="I51" s="40">
        <f t="shared" si="3"/>
        <v>300.87953249308839</v>
      </c>
      <c r="J51" s="41">
        <f t="shared" si="4"/>
        <v>63184.701823548559</v>
      </c>
      <c r="K51" s="41">
        <v>10684.701823544932</v>
      </c>
      <c r="L51" s="45">
        <f t="shared" si="5"/>
        <v>52500.000000003623</v>
      </c>
      <c r="N51" s="29">
        <v>0</v>
      </c>
      <c r="O51" s="3">
        <f t="shared" si="6"/>
        <v>63184.701823548559</v>
      </c>
    </row>
    <row r="52" spans="1:16" x14ac:dyDescent="0.2">
      <c r="A52" s="24" t="s">
        <v>5</v>
      </c>
      <c r="B52" s="25">
        <v>0</v>
      </c>
      <c r="C52" s="25">
        <v>2121</v>
      </c>
      <c r="D52" s="24" t="s">
        <v>80</v>
      </c>
      <c r="E52" s="26">
        <v>1116983.5911570578</v>
      </c>
      <c r="F52" s="26">
        <v>295</v>
      </c>
      <c r="G52" s="40">
        <f t="shared" si="1"/>
        <v>3786.3850547696875</v>
      </c>
      <c r="H52" s="28" t="str">
        <f t="shared" si="2"/>
        <v>BELOW</v>
      </c>
      <c r="I52" s="40">
        <f t="shared" si="3"/>
        <v>213.61494523031251</v>
      </c>
      <c r="J52" s="44">
        <f t="shared" si="4"/>
        <v>63016.40884294219</v>
      </c>
      <c r="K52" s="42">
        <v>0</v>
      </c>
      <c r="L52" s="45">
        <f t="shared" si="5"/>
        <v>63016.40884294219</v>
      </c>
      <c r="N52" s="29">
        <v>0</v>
      </c>
      <c r="O52" s="3">
        <f t="shared" si="6"/>
        <v>63016.40884294219</v>
      </c>
    </row>
    <row r="53" spans="1:16" x14ac:dyDescent="0.2">
      <c r="A53" s="24" t="s">
        <v>5</v>
      </c>
      <c r="B53" s="25">
        <v>0</v>
      </c>
      <c r="C53" s="25">
        <v>2038</v>
      </c>
      <c r="D53" s="24" t="s">
        <v>81</v>
      </c>
      <c r="E53" s="26">
        <v>2720977.2588178092</v>
      </c>
      <c r="F53" s="26">
        <v>631</v>
      </c>
      <c r="G53" s="40">
        <f t="shared" si="1"/>
        <v>4312.1668127065122</v>
      </c>
      <c r="H53" s="28" t="str">
        <f t="shared" si="2"/>
        <v>ABOVE</v>
      </c>
      <c r="I53" s="40">
        <f t="shared" si="3"/>
        <v>0</v>
      </c>
      <c r="J53" s="42">
        <f t="shared" si="4"/>
        <v>0</v>
      </c>
      <c r="K53" s="42">
        <v>0</v>
      </c>
      <c r="L53" s="45">
        <f t="shared" si="5"/>
        <v>0</v>
      </c>
      <c r="N53" s="29">
        <v>0</v>
      </c>
      <c r="O53" s="3">
        <f t="shared" si="6"/>
        <v>0</v>
      </c>
    </row>
    <row r="54" spans="1:16" x14ac:dyDescent="0.2">
      <c r="A54" s="24" t="s">
        <v>15</v>
      </c>
      <c r="B54" s="25" t="s">
        <v>82</v>
      </c>
      <c r="C54" s="25">
        <v>3308</v>
      </c>
      <c r="D54" s="24" t="s">
        <v>83</v>
      </c>
      <c r="E54" s="26">
        <v>1559603.1630751148</v>
      </c>
      <c r="F54" s="26">
        <v>404</v>
      </c>
      <c r="G54" s="40">
        <f t="shared" si="1"/>
        <v>3860.4038689978088</v>
      </c>
      <c r="H54" s="28" t="str">
        <f t="shared" si="2"/>
        <v>BELOW</v>
      </c>
      <c r="I54" s="40">
        <f t="shared" si="3"/>
        <v>139.59613100219121</v>
      </c>
      <c r="J54" s="44">
        <f t="shared" si="4"/>
        <v>56396.836924885254</v>
      </c>
      <c r="K54" s="42">
        <v>0</v>
      </c>
      <c r="L54" s="45">
        <f t="shared" si="5"/>
        <v>56396.836924885254</v>
      </c>
      <c r="N54" s="29">
        <v>0</v>
      </c>
      <c r="O54" s="3">
        <f t="shared" si="6"/>
        <v>56396.836924885254</v>
      </c>
    </row>
    <row r="55" spans="1:16" x14ac:dyDescent="0.2">
      <c r="A55" s="24" t="s">
        <v>5</v>
      </c>
      <c r="B55" s="25" t="s">
        <v>84</v>
      </c>
      <c r="C55" s="25">
        <v>2026</v>
      </c>
      <c r="D55" s="24" t="s">
        <v>85</v>
      </c>
      <c r="E55" s="26">
        <v>1521066.9339229898</v>
      </c>
      <c r="F55" s="26">
        <v>349</v>
      </c>
      <c r="G55" s="40">
        <f t="shared" si="1"/>
        <v>4358.3579768567042</v>
      </c>
      <c r="H55" s="28" t="str">
        <f t="shared" si="2"/>
        <v>ABOVE</v>
      </c>
      <c r="I55" s="40">
        <f t="shared" si="3"/>
        <v>0</v>
      </c>
      <c r="J55" s="42">
        <f t="shared" si="4"/>
        <v>0</v>
      </c>
      <c r="K55" s="42">
        <v>0</v>
      </c>
      <c r="L55" s="45">
        <f t="shared" si="5"/>
        <v>0</v>
      </c>
      <c r="N55" s="29">
        <v>0</v>
      </c>
      <c r="O55" s="3">
        <f t="shared" si="6"/>
        <v>0</v>
      </c>
    </row>
    <row r="56" spans="1:16" x14ac:dyDescent="0.2">
      <c r="A56" s="24" t="s">
        <v>15</v>
      </c>
      <c r="B56" s="25" t="s">
        <v>86</v>
      </c>
      <c r="C56" s="25">
        <v>5203</v>
      </c>
      <c r="D56" s="24" t="s">
        <v>87</v>
      </c>
      <c r="E56" s="26">
        <v>865356.37796950736</v>
      </c>
      <c r="F56" s="26">
        <v>209</v>
      </c>
      <c r="G56" s="40">
        <f t="shared" si="1"/>
        <v>4140.4611386100833</v>
      </c>
      <c r="H56" s="28" t="str">
        <f t="shared" si="2"/>
        <v>ABOVE</v>
      </c>
      <c r="I56" s="40">
        <f t="shared" si="3"/>
        <v>0</v>
      </c>
      <c r="J56" s="42">
        <f t="shared" si="4"/>
        <v>0</v>
      </c>
      <c r="K56" s="42">
        <v>0</v>
      </c>
      <c r="L56" s="45">
        <f t="shared" si="5"/>
        <v>0</v>
      </c>
      <c r="N56" s="29">
        <v>0</v>
      </c>
      <c r="O56" s="3">
        <f t="shared" si="6"/>
        <v>0</v>
      </c>
    </row>
    <row r="57" spans="1:16" x14ac:dyDescent="0.2">
      <c r="A57" s="24" t="s">
        <v>5</v>
      </c>
      <c r="B57" s="25">
        <v>0</v>
      </c>
      <c r="C57" s="25">
        <v>5204</v>
      </c>
      <c r="D57" s="24" t="s">
        <v>240</v>
      </c>
      <c r="E57" s="26">
        <v>1721614.3235723414</v>
      </c>
      <c r="F57" s="26">
        <v>412</v>
      </c>
      <c r="G57" s="40">
        <f t="shared" si="1"/>
        <v>4178.6755426513137</v>
      </c>
      <c r="H57" s="28" t="str">
        <f t="shared" si="2"/>
        <v>ABOVE</v>
      </c>
      <c r="I57" s="40">
        <f t="shared" si="3"/>
        <v>0</v>
      </c>
      <c r="J57" s="42">
        <f t="shared" si="4"/>
        <v>0</v>
      </c>
      <c r="K57" s="42">
        <v>0</v>
      </c>
      <c r="L57" s="45">
        <f t="shared" si="5"/>
        <v>0</v>
      </c>
      <c r="N57" s="29">
        <v>0</v>
      </c>
      <c r="O57" s="3">
        <f t="shared" si="6"/>
        <v>0</v>
      </c>
    </row>
    <row r="58" spans="1:16" x14ac:dyDescent="0.2">
      <c r="A58" s="24" t="s">
        <v>5</v>
      </c>
      <c r="B58" s="25">
        <v>0</v>
      </c>
      <c r="C58" s="25">
        <v>2196</v>
      </c>
      <c r="D58" s="24" t="s">
        <v>88</v>
      </c>
      <c r="E58" s="26">
        <v>1023424.7258633076</v>
      </c>
      <c r="F58" s="26">
        <v>208</v>
      </c>
      <c r="G58" s="40">
        <f t="shared" si="1"/>
        <v>4920.3111820351323</v>
      </c>
      <c r="H58" s="28" t="str">
        <f t="shared" si="2"/>
        <v>ABOVE</v>
      </c>
      <c r="I58" s="40">
        <f t="shared" si="3"/>
        <v>0</v>
      </c>
      <c r="J58" s="42">
        <f t="shared" si="4"/>
        <v>0</v>
      </c>
      <c r="K58" s="42">
        <v>0</v>
      </c>
      <c r="L58" s="45">
        <f t="shared" si="5"/>
        <v>0</v>
      </c>
      <c r="N58" s="29">
        <v>0</v>
      </c>
      <c r="O58" s="3">
        <f t="shared" si="6"/>
        <v>0</v>
      </c>
    </row>
    <row r="59" spans="1:16" x14ac:dyDescent="0.2">
      <c r="A59" s="24" t="s">
        <v>5</v>
      </c>
      <c r="B59" s="25">
        <v>0</v>
      </c>
      <c r="C59" s="25">
        <v>2123</v>
      </c>
      <c r="D59" s="24" t="s">
        <v>241</v>
      </c>
      <c r="E59" s="26">
        <v>1507011.5508593051</v>
      </c>
      <c r="F59" s="26">
        <v>345</v>
      </c>
      <c r="G59" s="40">
        <f t="shared" si="1"/>
        <v>4368.1494227805943</v>
      </c>
      <c r="H59" s="28" t="str">
        <f t="shared" si="2"/>
        <v>ABOVE</v>
      </c>
      <c r="I59" s="40">
        <f t="shared" si="3"/>
        <v>0</v>
      </c>
      <c r="J59" s="42">
        <f t="shared" si="4"/>
        <v>0</v>
      </c>
      <c r="K59" s="42">
        <v>0</v>
      </c>
      <c r="L59" s="45">
        <f t="shared" si="5"/>
        <v>0</v>
      </c>
      <c r="N59" s="29">
        <v>0</v>
      </c>
      <c r="O59" s="3">
        <f t="shared" si="6"/>
        <v>0</v>
      </c>
    </row>
    <row r="60" spans="1:16" x14ac:dyDescent="0.2">
      <c r="A60" s="24" t="s">
        <v>15</v>
      </c>
      <c r="B60" s="25" t="s">
        <v>89</v>
      </c>
      <c r="C60" s="25">
        <v>3379</v>
      </c>
      <c r="D60" s="24" t="s">
        <v>90</v>
      </c>
      <c r="E60" s="26">
        <v>1720271.7449585572</v>
      </c>
      <c r="F60" s="26">
        <v>413</v>
      </c>
      <c r="G60" s="40">
        <f t="shared" si="1"/>
        <v>4165.3068885195089</v>
      </c>
      <c r="H60" s="28" t="str">
        <f t="shared" si="2"/>
        <v>ABOVE</v>
      </c>
      <c r="I60" s="40">
        <f t="shared" si="3"/>
        <v>0</v>
      </c>
      <c r="J60" s="42">
        <f t="shared" si="4"/>
        <v>0</v>
      </c>
      <c r="K60" s="42">
        <v>0</v>
      </c>
      <c r="L60" s="45">
        <f t="shared" si="5"/>
        <v>0</v>
      </c>
      <c r="N60" s="29">
        <v>0</v>
      </c>
      <c r="O60" s="3">
        <f t="shared" si="6"/>
        <v>0</v>
      </c>
    </row>
    <row r="61" spans="1:16" x14ac:dyDescent="0.2">
      <c r="A61" s="24" t="s">
        <v>5</v>
      </c>
      <c r="B61" s="25">
        <v>0</v>
      </c>
      <c r="C61" s="25">
        <v>2029</v>
      </c>
      <c r="D61" s="24" t="s">
        <v>242</v>
      </c>
      <c r="E61" s="26">
        <v>2818048.7910575923</v>
      </c>
      <c r="F61" s="26">
        <v>619</v>
      </c>
      <c r="G61" s="40">
        <f t="shared" si="1"/>
        <v>4552.5828611592769</v>
      </c>
      <c r="H61" s="28" t="str">
        <f t="shared" si="2"/>
        <v>ABOVE</v>
      </c>
      <c r="I61" s="40">
        <f t="shared" si="3"/>
        <v>0</v>
      </c>
      <c r="J61" s="42">
        <f t="shared" si="4"/>
        <v>0</v>
      </c>
      <c r="K61" s="42">
        <v>0</v>
      </c>
      <c r="L61" s="45">
        <f t="shared" si="5"/>
        <v>0</v>
      </c>
      <c r="N61" s="29">
        <v>0</v>
      </c>
      <c r="O61" s="3">
        <f t="shared" si="6"/>
        <v>0</v>
      </c>
    </row>
    <row r="62" spans="1:16" x14ac:dyDescent="0.2">
      <c r="A62" s="24" t="s">
        <v>5</v>
      </c>
      <c r="B62" s="25">
        <v>0</v>
      </c>
      <c r="C62" s="25">
        <v>2180</v>
      </c>
      <c r="D62" s="24" t="s">
        <v>243</v>
      </c>
      <c r="E62" s="26">
        <v>1933992.5443436941</v>
      </c>
      <c r="F62" s="26">
        <v>425</v>
      </c>
      <c r="G62" s="40">
        <f t="shared" si="1"/>
        <v>4550.5706925733975</v>
      </c>
      <c r="H62" s="28" t="str">
        <f t="shared" si="2"/>
        <v>ABOVE</v>
      </c>
      <c r="I62" s="40">
        <f t="shared" si="3"/>
        <v>0</v>
      </c>
      <c r="J62" s="42">
        <f t="shared" si="4"/>
        <v>0</v>
      </c>
      <c r="K62" s="42">
        <v>0</v>
      </c>
      <c r="L62" s="45">
        <f t="shared" si="5"/>
        <v>0</v>
      </c>
      <c r="N62" s="29">
        <v>0</v>
      </c>
      <c r="O62" s="3">
        <f t="shared" si="6"/>
        <v>0</v>
      </c>
    </row>
    <row r="63" spans="1:16" x14ac:dyDescent="0.2">
      <c r="A63" s="24" t="s">
        <v>15</v>
      </c>
      <c r="B63" s="25" t="s">
        <v>91</v>
      </c>
      <c r="C63" s="25">
        <v>2168</v>
      </c>
      <c r="D63" s="24" t="s">
        <v>92</v>
      </c>
      <c r="E63" s="26">
        <v>1138302.546445227</v>
      </c>
      <c r="F63" s="26">
        <v>294</v>
      </c>
      <c r="G63" s="40">
        <f t="shared" si="1"/>
        <v>3871.7773688613165</v>
      </c>
      <c r="H63" s="28" t="str">
        <f t="shared" si="2"/>
        <v>BELOW</v>
      </c>
      <c r="I63" s="40">
        <f t="shared" si="3"/>
        <v>128.22263113868348</v>
      </c>
      <c r="J63" s="44">
        <f t="shared" si="4"/>
        <v>37697.453554772947</v>
      </c>
      <c r="K63" s="42">
        <v>0</v>
      </c>
      <c r="L63" s="45">
        <f t="shared" si="5"/>
        <v>37697.453554772947</v>
      </c>
      <c r="N63" s="29">
        <v>0</v>
      </c>
      <c r="O63" s="3">
        <f t="shared" si="6"/>
        <v>37697.453554772947</v>
      </c>
      <c r="P63" s="33" t="s">
        <v>12</v>
      </c>
    </row>
    <row r="64" spans="1:16" x14ac:dyDescent="0.2">
      <c r="A64" s="24" t="s">
        <v>15</v>
      </c>
      <c r="B64" s="25" t="s">
        <v>93</v>
      </c>
      <c r="C64" s="25">
        <v>3304</v>
      </c>
      <c r="D64" s="24" t="s">
        <v>94</v>
      </c>
      <c r="E64" s="26">
        <v>1364620.7922194947</v>
      </c>
      <c r="F64" s="26">
        <v>397</v>
      </c>
      <c r="G64" s="40">
        <f t="shared" si="1"/>
        <v>3437.3319703261832</v>
      </c>
      <c r="H64" s="28" t="str">
        <f t="shared" si="2"/>
        <v>BELOW</v>
      </c>
      <c r="I64" s="40">
        <f t="shared" si="3"/>
        <v>562.66802967381682</v>
      </c>
      <c r="J64" s="43">
        <f t="shared" si="4"/>
        <v>223379.20778050527</v>
      </c>
      <c r="K64" s="43">
        <v>124129.2077805134</v>
      </c>
      <c r="L64" s="45">
        <f t="shared" si="5"/>
        <v>99249.999999991865</v>
      </c>
      <c r="N64" s="29">
        <v>62253.526931539651</v>
      </c>
      <c r="O64" s="3">
        <f t="shared" si="6"/>
        <v>161125.68084896563</v>
      </c>
    </row>
    <row r="65" spans="1:15" x14ac:dyDescent="0.2">
      <c r="A65" s="24" t="s">
        <v>15</v>
      </c>
      <c r="B65" s="25" t="s">
        <v>95</v>
      </c>
      <c r="C65" s="25">
        <v>2124</v>
      </c>
      <c r="D65" s="24" t="s">
        <v>96</v>
      </c>
      <c r="E65" s="26">
        <v>1689853.9560806362</v>
      </c>
      <c r="F65" s="26">
        <v>387</v>
      </c>
      <c r="G65" s="40">
        <f t="shared" si="1"/>
        <v>4366.547690130843</v>
      </c>
      <c r="H65" s="28" t="str">
        <f t="shared" si="2"/>
        <v>ABOVE</v>
      </c>
      <c r="I65" s="40">
        <f t="shared" si="3"/>
        <v>0</v>
      </c>
      <c r="J65" s="42">
        <f t="shared" si="4"/>
        <v>0</v>
      </c>
      <c r="K65" s="42">
        <v>0</v>
      </c>
      <c r="L65" s="45">
        <f t="shared" si="5"/>
        <v>0</v>
      </c>
      <c r="N65" s="29">
        <v>0</v>
      </c>
      <c r="O65" s="3">
        <f t="shared" si="6"/>
        <v>0</v>
      </c>
    </row>
    <row r="66" spans="1:15" x14ac:dyDescent="0.2">
      <c r="A66" s="24" t="s">
        <v>5</v>
      </c>
      <c r="B66" s="25">
        <v>0</v>
      </c>
      <c r="C66" s="25">
        <v>2195</v>
      </c>
      <c r="D66" s="24" t="s">
        <v>97</v>
      </c>
      <c r="E66" s="26">
        <v>2491970.4860748998</v>
      </c>
      <c r="F66" s="26">
        <v>627</v>
      </c>
      <c r="G66" s="40">
        <f t="shared" si="1"/>
        <v>3974.4345870413076</v>
      </c>
      <c r="H66" s="28" t="str">
        <f t="shared" si="2"/>
        <v>BELOW</v>
      </c>
      <c r="I66" s="40">
        <f t="shared" si="3"/>
        <v>25.565412958692377</v>
      </c>
      <c r="J66" s="44">
        <f t="shared" si="4"/>
        <v>16029.51392510012</v>
      </c>
      <c r="K66" s="42">
        <v>0</v>
      </c>
      <c r="L66" s="45">
        <f t="shared" si="5"/>
        <v>16029.51392510012</v>
      </c>
      <c r="N66" s="29">
        <v>0</v>
      </c>
      <c r="O66" s="3">
        <f t="shared" si="6"/>
        <v>16029.51392510012</v>
      </c>
    </row>
    <row r="67" spans="1:15" x14ac:dyDescent="0.2">
      <c r="A67" s="24" t="s">
        <v>15</v>
      </c>
      <c r="B67" s="25" t="s">
        <v>98</v>
      </c>
      <c r="C67" s="25">
        <v>5207</v>
      </c>
      <c r="D67" s="24" t="s">
        <v>99</v>
      </c>
      <c r="E67" s="26">
        <v>453218.87041477492</v>
      </c>
      <c r="F67" s="26">
        <v>104</v>
      </c>
      <c r="G67" s="40">
        <f t="shared" ref="G67:G130" si="7">E67/F67</f>
        <v>4357.8737539882204</v>
      </c>
      <c r="H67" s="28" t="str">
        <f t="shared" ref="H67:H130" si="8">IF(G67&gt;$E$3,"ABOVE","BELOW")</f>
        <v>ABOVE</v>
      </c>
      <c r="I67" s="40">
        <f t="shared" ref="I67:I130" si="9">IF(H67="BELOW",($E$3-G67),0)</f>
        <v>0</v>
      </c>
      <c r="J67" s="42">
        <f t="shared" ref="J67:J130" si="10">I67*F67</f>
        <v>0</v>
      </c>
      <c r="K67" s="42">
        <v>0</v>
      </c>
      <c r="L67" s="45">
        <f t="shared" si="5"/>
        <v>0</v>
      </c>
      <c r="N67" s="29">
        <v>0</v>
      </c>
      <c r="O67" s="3">
        <f t="shared" ref="O67:O130" si="11">J67-N67</f>
        <v>0</v>
      </c>
    </row>
    <row r="68" spans="1:15" x14ac:dyDescent="0.2">
      <c r="A68" s="24" t="s">
        <v>15</v>
      </c>
      <c r="B68" s="25" t="s">
        <v>100</v>
      </c>
      <c r="C68" s="25">
        <v>3363</v>
      </c>
      <c r="D68" s="24" t="s">
        <v>101</v>
      </c>
      <c r="E68" s="26">
        <v>1578522.6814083653</v>
      </c>
      <c r="F68" s="26">
        <v>348</v>
      </c>
      <c r="G68" s="40">
        <f t="shared" si="7"/>
        <v>4535.9847166907048</v>
      </c>
      <c r="H68" s="28" t="str">
        <f t="shared" si="8"/>
        <v>ABOVE</v>
      </c>
      <c r="I68" s="40">
        <f t="shared" si="9"/>
        <v>0</v>
      </c>
      <c r="J68" s="42">
        <f t="shared" si="10"/>
        <v>0</v>
      </c>
      <c r="K68" s="42">
        <v>0</v>
      </c>
      <c r="L68" s="45">
        <f t="shared" si="5"/>
        <v>0</v>
      </c>
      <c r="N68" s="29">
        <v>0</v>
      </c>
      <c r="O68" s="3">
        <f t="shared" si="11"/>
        <v>0</v>
      </c>
    </row>
    <row r="69" spans="1:15" x14ac:dyDescent="0.2">
      <c r="A69" s="24" t="s">
        <v>15</v>
      </c>
      <c r="B69" s="25" t="s">
        <v>102</v>
      </c>
      <c r="C69" s="25">
        <v>5200</v>
      </c>
      <c r="D69" s="24" t="s">
        <v>103</v>
      </c>
      <c r="E69" s="26">
        <v>2708338.7785773738</v>
      </c>
      <c r="F69" s="26">
        <v>631</v>
      </c>
      <c r="G69" s="40">
        <f t="shared" si="7"/>
        <v>4292.1375254791974</v>
      </c>
      <c r="H69" s="28" t="str">
        <f t="shared" si="8"/>
        <v>ABOVE</v>
      </c>
      <c r="I69" s="40">
        <f t="shared" si="9"/>
        <v>0</v>
      </c>
      <c r="J69" s="42">
        <f t="shared" si="10"/>
        <v>0</v>
      </c>
      <c r="K69" s="42">
        <v>0</v>
      </c>
      <c r="L69" s="45">
        <f t="shared" si="5"/>
        <v>0</v>
      </c>
      <c r="N69" s="29">
        <v>0</v>
      </c>
      <c r="O69" s="3">
        <f t="shared" si="11"/>
        <v>0</v>
      </c>
    </row>
    <row r="70" spans="1:15" x14ac:dyDescent="0.2">
      <c r="A70" s="24" t="s">
        <v>15</v>
      </c>
      <c r="B70" s="25" t="s">
        <v>104</v>
      </c>
      <c r="C70" s="25">
        <v>2198</v>
      </c>
      <c r="D70" s="24" t="s">
        <v>105</v>
      </c>
      <c r="E70" s="26">
        <v>1903889.9097482613</v>
      </c>
      <c r="F70" s="26">
        <v>396</v>
      </c>
      <c r="G70" s="40">
        <f t="shared" si="7"/>
        <v>4807.802802394599</v>
      </c>
      <c r="H70" s="28" t="str">
        <f t="shared" si="8"/>
        <v>ABOVE</v>
      </c>
      <c r="I70" s="40">
        <f t="shared" si="9"/>
        <v>0</v>
      </c>
      <c r="J70" s="42">
        <f t="shared" si="10"/>
        <v>0</v>
      </c>
      <c r="K70" s="42">
        <v>0</v>
      </c>
      <c r="L70" s="45">
        <f t="shared" si="5"/>
        <v>0</v>
      </c>
      <c r="N70" s="29">
        <v>0</v>
      </c>
      <c r="O70" s="3">
        <f t="shared" si="11"/>
        <v>0</v>
      </c>
    </row>
    <row r="71" spans="1:15" x14ac:dyDescent="0.2">
      <c r="A71" s="24" t="s">
        <v>5</v>
      </c>
      <c r="B71" s="25">
        <v>0</v>
      </c>
      <c r="C71" s="25">
        <v>2041</v>
      </c>
      <c r="D71" s="24" t="s">
        <v>106</v>
      </c>
      <c r="E71" s="26">
        <v>2631123.2428324325</v>
      </c>
      <c r="F71" s="26">
        <v>631</v>
      </c>
      <c r="G71" s="40">
        <f t="shared" si="7"/>
        <v>4169.7674212875318</v>
      </c>
      <c r="H71" s="28" t="str">
        <f t="shared" si="8"/>
        <v>ABOVE</v>
      </c>
      <c r="I71" s="40">
        <f t="shared" si="9"/>
        <v>0</v>
      </c>
      <c r="J71" s="42">
        <f t="shared" si="10"/>
        <v>0</v>
      </c>
      <c r="K71" s="42">
        <v>0</v>
      </c>
      <c r="L71" s="45">
        <f t="shared" ref="L71:L134" si="12">J71-K71</f>
        <v>0</v>
      </c>
      <c r="N71" s="29">
        <v>0</v>
      </c>
      <c r="O71" s="3">
        <f t="shared" si="11"/>
        <v>0</v>
      </c>
    </row>
    <row r="72" spans="1:15" x14ac:dyDescent="0.2">
      <c r="A72" s="24" t="s">
        <v>5</v>
      </c>
      <c r="B72" s="25">
        <v>0</v>
      </c>
      <c r="C72" s="25">
        <v>2126</v>
      </c>
      <c r="D72" s="24" t="s">
        <v>244</v>
      </c>
      <c r="E72" s="26">
        <v>509471.15774300875</v>
      </c>
      <c r="F72" s="26">
        <v>98</v>
      </c>
      <c r="G72" s="40">
        <f t="shared" si="7"/>
        <v>5198.6852830919261</v>
      </c>
      <c r="H72" s="28" t="str">
        <f t="shared" si="8"/>
        <v>ABOVE</v>
      </c>
      <c r="I72" s="40">
        <f t="shared" si="9"/>
        <v>0</v>
      </c>
      <c r="J72" s="42">
        <f t="shared" si="10"/>
        <v>0</v>
      </c>
      <c r="K72" s="42">
        <v>0</v>
      </c>
      <c r="L72" s="45">
        <f t="shared" si="12"/>
        <v>0</v>
      </c>
      <c r="N72" s="29">
        <v>0</v>
      </c>
      <c r="O72" s="3">
        <f t="shared" si="11"/>
        <v>0</v>
      </c>
    </row>
    <row r="73" spans="1:15" x14ac:dyDescent="0.2">
      <c r="A73" s="24" t="s">
        <v>5</v>
      </c>
      <c r="B73" s="25">
        <v>0</v>
      </c>
      <c r="C73" s="25">
        <v>2127</v>
      </c>
      <c r="D73" s="24" t="s">
        <v>107</v>
      </c>
      <c r="E73" s="26">
        <v>809871.76058924757</v>
      </c>
      <c r="F73" s="26">
        <v>210</v>
      </c>
      <c r="G73" s="40">
        <f t="shared" si="7"/>
        <v>3856.5321932821312</v>
      </c>
      <c r="H73" s="28" t="str">
        <f t="shared" si="8"/>
        <v>BELOW</v>
      </c>
      <c r="I73" s="40">
        <f t="shared" si="9"/>
        <v>143.46780671786883</v>
      </c>
      <c r="J73" s="44">
        <f t="shared" si="10"/>
        <v>30128.239410752452</v>
      </c>
      <c r="K73" s="42">
        <v>0</v>
      </c>
      <c r="L73" s="45">
        <f t="shared" si="12"/>
        <v>30128.239410752452</v>
      </c>
      <c r="N73" s="29">
        <v>0</v>
      </c>
      <c r="O73" s="3">
        <f t="shared" si="11"/>
        <v>30128.239410752452</v>
      </c>
    </row>
    <row r="74" spans="1:15" x14ac:dyDescent="0.2">
      <c r="A74" s="24" t="s">
        <v>15</v>
      </c>
      <c r="B74" s="25" t="s">
        <v>108</v>
      </c>
      <c r="C74" s="25">
        <v>2090</v>
      </c>
      <c r="D74" s="24" t="s">
        <v>109</v>
      </c>
      <c r="E74" s="26">
        <v>1601613.3974900134</v>
      </c>
      <c r="F74" s="26">
        <v>353</v>
      </c>
      <c r="G74" s="40">
        <f t="shared" si="7"/>
        <v>4537.148434815902</v>
      </c>
      <c r="H74" s="28" t="str">
        <f t="shared" si="8"/>
        <v>ABOVE</v>
      </c>
      <c r="I74" s="40">
        <f t="shared" si="9"/>
        <v>0</v>
      </c>
      <c r="J74" s="42">
        <f t="shared" si="10"/>
        <v>0</v>
      </c>
      <c r="K74" s="42">
        <v>0</v>
      </c>
      <c r="L74" s="45">
        <f t="shared" si="12"/>
        <v>0</v>
      </c>
      <c r="N74" s="29">
        <v>0</v>
      </c>
      <c r="O74" s="3">
        <f t="shared" si="11"/>
        <v>0</v>
      </c>
    </row>
    <row r="75" spans="1:15" x14ac:dyDescent="0.2">
      <c r="A75" s="24" t="s">
        <v>15</v>
      </c>
      <c r="B75" s="25" t="s">
        <v>110</v>
      </c>
      <c r="C75" s="25">
        <v>2043</v>
      </c>
      <c r="D75" s="24" t="s">
        <v>111</v>
      </c>
      <c r="E75" s="26">
        <v>2439617.5730455299</v>
      </c>
      <c r="F75" s="26">
        <v>552</v>
      </c>
      <c r="G75" s="40">
        <f t="shared" si="7"/>
        <v>4419.5970526187139</v>
      </c>
      <c r="H75" s="28" t="str">
        <f t="shared" si="8"/>
        <v>ABOVE</v>
      </c>
      <c r="I75" s="40">
        <f t="shared" si="9"/>
        <v>0</v>
      </c>
      <c r="J75" s="42">
        <f t="shared" si="10"/>
        <v>0</v>
      </c>
      <c r="K75" s="42">
        <v>0</v>
      </c>
      <c r="L75" s="45">
        <f t="shared" si="12"/>
        <v>0</v>
      </c>
      <c r="N75" s="29">
        <v>0</v>
      </c>
      <c r="O75" s="3">
        <f t="shared" si="11"/>
        <v>0</v>
      </c>
    </row>
    <row r="76" spans="1:15" x14ac:dyDescent="0.2">
      <c r="A76" s="24" t="s">
        <v>5</v>
      </c>
      <c r="B76" s="25">
        <v>0</v>
      </c>
      <c r="C76" s="25">
        <v>2044</v>
      </c>
      <c r="D76" s="24" t="s">
        <v>112</v>
      </c>
      <c r="E76" s="26">
        <v>1803040.5563571672</v>
      </c>
      <c r="F76" s="26">
        <v>412</v>
      </c>
      <c r="G76" s="40">
        <f t="shared" si="7"/>
        <v>4376.3120299931243</v>
      </c>
      <c r="H76" s="28" t="str">
        <f t="shared" si="8"/>
        <v>ABOVE</v>
      </c>
      <c r="I76" s="40">
        <f t="shared" si="9"/>
        <v>0</v>
      </c>
      <c r="J76" s="42">
        <f t="shared" si="10"/>
        <v>0</v>
      </c>
      <c r="K76" s="42">
        <v>0</v>
      </c>
      <c r="L76" s="45">
        <f t="shared" si="12"/>
        <v>0</v>
      </c>
      <c r="N76" s="29">
        <v>0</v>
      </c>
      <c r="O76" s="3">
        <f t="shared" si="11"/>
        <v>0</v>
      </c>
    </row>
    <row r="77" spans="1:15" x14ac:dyDescent="0.2">
      <c r="A77" s="24" t="s">
        <v>15</v>
      </c>
      <c r="B77" s="25" t="s">
        <v>113</v>
      </c>
      <c r="C77" s="25">
        <v>2002</v>
      </c>
      <c r="D77" s="24" t="s">
        <v>114</v>
      </c>
      <c r="E77" s="26">
        <v>1408875.7969633269</v>
      </c>
      <c r="F77" s="26">
        <v>323</v>
      </c>
      <c r="G77" s="40">
        <f t="shared" si="7"/>
        <v>4361.8445726418786</v>
      </c>
      <c r="H77" s="28" t="str">
        <f t="shared" si="8"/>
        <v>ABOVE</v>
      </c>
      <c r="I77" s="40">
        <f t="shared" si="9"/>
        <v>0</v>
      </c>
      <c r="J77" s="42">
        <f t="shared" si="10"/>
        <v>0</v>
      </c>
      <c r="K77" s="42">
        <v>0</v>
      </c>
      <c r="L77" s="45">
        <f t="shared" si="12"/>
        <v>0</v>
      </c>
      <c r="N77" s="29">
        <v>0</v>
      </c>
      <c r="O77" s="3">
        <f t="shared" si="11"/>
        <v>0</v>
      </c>
    </row>
    <row r="78" spans="1:15" x14ac:dyDescent="0.2">
      <c r="A78" s="24" t="s">
        <v>15</v>
      </c>
      <c r="B78" s="25" t="s">
        <v>115</v>
      </c>
      <c r="C78" s="25">
        <v>2128</v>
      </c>
      <c r="D78" s="24" t="s">
        <v>116</v>
      </c>
      <c r="E78" s="26">
        <v>1527375.5185127442</v>
      </c>
      <c r="F78" s="26">
        <v>388</v>
      </c>
      <c r="G78" s="40">
        <f t="shared" si="7"/>
        <v>3936.5348415276912</v>
      </c>
      <c r="H78" s="28" t="str">
        <f t="shared" si="8"/>
        <v>BELOW</v>
      </c>
      <c r="I78" s="40">
        <f t="shared" si="9"/>
        <v>63.465158472308758</v>
      </c>
      <c r="J78" s="44">
        <f t="shared" si="10"/>
        <v>24624.481487255798</v>
      </c>
      <c r="K78" s="42">
        <v>0</v>
      </c>
      <c r="L78" s="45">
        <f t="shared" si="12"/>
        <v>24624.481487255798</v>
      </c>
      <c r="N78" s="29">
        <v>0</v>
      </c>
      <c r="O78" s="3">
        <f t="shared" si="11"/>
        <v>24624.481487255798</v>
      </c>
    </row>
    <row r="79" spans="1:15" x14ac:dyDescent="0.2">
      <c r="A79" s="24" t="s">
        <v>15</v>
      </c>
      <c r="B79" s="25" t="s">
        <v>117</v>
      </c>
      <c r="C79" s="25">
        <v>2145</v>
      </c>
      <c r="D79" s="24" t="s">
        <v>118</v>
      </c>
      <c r="E79" s="26">
        <v>1680231.2864284965</v>
      </c>
      <c r="F79" s="26">
        <v>443</v>
      </c>
      <c r="G79" s="40">
        <f t="shared" si="7"/>
        <v>3792.8471476941231</v>
      </c>
      <c r="H79" s="28" t="str">
        <f t="shared" si="8"/>
        <v>BELOW</v>
      </c>
      <c r="I79" s="40">
        <f t="shared" si="9"/>
        <v>207.15285230587688</v>
      </c>
      <c r="J79" s="44">
        <f t="shared" si="10"/>
        <v>91768.713571503453</v>
      </c>
      <c r="K79" s="42">
        <v>0</v>
      </c>
      <c r="L79" s="45">
        <f t="shared" si="12"/>
        <v>91768.713571503453</v>
      </c>
      <c r="N79" s="29">
        <v>0</v>
      </c>
      <c r="O79" s="3">
        <f t="shared" si="11"/>
        <v>91768.713571503453</v>
      </c>
    </row>
    <row r="80" spans="1:15" x14ac:dyDescent="0.2">
      <c r="A80" s="24" t="s">
        <v>15</v>
      </c>
      <c r="B80" s="25" t="s">
        <v>119</v>
      </c>
      <c r="C80" s="25">
        <v>3023</v>
      </c>
      <c r="D80" s="24" t="s">
        <v>120</v>
      </c>
      <c r="E80" s="26">
        <v>1584649.8666722155</v>
      </c>
      <c r="F80" s="26">
        <v>418</v>
      </c>
      <c r="G80" s="40">
        <f t="shared" si="7"/>
        <v>3791.0283891679796</v>
      </c>
      <c r="H80" s="28" t="str">
        <f t="shared" si="8"/>
        <v>BELOW</v>
      </c>
      <c r="I80" s="40">
        <f t="shared" si="9"/>
        <v>208.97161083202036</v>
      </c>
      <c r="J80" s="44">
        <f t="shared" si="10"/>
        <v>87350.133327784511</v>
      </c>
      <c r="K80" s="42">
        <v>0</v>
      </c>
      <c r="L80" s="45">
        <f t="shared" si="12"/>
        <v>87350.133327784511</v>
      </c>
      <c r="N80" s="29">
        <v>0</v>
      </c>
      <c r="O80" s="3">
        <f t="shared" si="11"/>
        <v>87350.133327784511</v>
      </c>
    </row>
    <row r="81" spans="1:16" x14ac:dyDescent="0.2">
      <c r="A81" s="24" t="s">
        <v>5</v>
      </c>
      <c r="B81" s="25">
        <v>0</v>
      </c>
      <c r="C81" s="25">
        <v>2199</v>
      </c>
      <c r="D81" s="24" t="s">
        <v>121</v>
      </c>
      <c r="E81" s="26">
        <v>1828816.631217431</v>
      </c>
      <c r="F81" s="26">
        <v>410</v>
      </c>
      <c r="G81" s="40">
        <f t="shared" si="7"/>
        <v>4460.5283688230029</v>
      </c>
      <c r="H81" s="28" t="str">
        <f t="shared" si="8"/>
        <v>ABOVE</v>
      </c>
      <c r="I81" s="40">
        <f t="shared" si="9"/>
        <v>0</v>
      </c>
      <c r="J81" s="42">
        <f t="shared" si="10"/>
        <v>0</v>
      </c>
      <c r="K81" s="42">
        <v>0</v>
      </c>
      <c r="L81" s="45">
        <f t="shared" si="12"/>
        <v>0</v>
      </c>
      <c r="N81" s="29">
        <v>0</v>
      </c>
      <c r="O81" s="3">
        <f t="shared" si="11"/>
        <v>0</v>
      </c>
    </row>
    <row r="82" spans="1:16" x14ac:dyDescent="0.2">
      <c r="A82" s="24" t="s">
        <v>5</v>
      </c>
      <c r="B82" s="25">
        <v>0</v>
      </c>
      <c r="C82" s="25">
        <v>2179</v>
      </c>
      <c r="D82" s="24" t="s">
        <v>122</v>
      </c>
      <c r="E82" s="26">
        <v>2432214.7937630145</v>
      </c>
      <c r="F82" s="26">
        <v>574</v>
      </c>
      <c r="G82" s="40">
        <f t="shared" si="7"/>
        <v>4237.3080030714536</v>
      </c>
      <c r="H82" s="28" t="str">
        <f t="shared" si="8"/>
        <v>ABOVE</v>
      </c>
      <c r="I82" s="40">
        <f t="shared" si="9"/>
        <v>0</v>
      </c>
      <c r="J82" s="42">
        <f t="shared" si="10"/>
        <v>0</v>
      </c>
      <c r="K82" s="42">
        <v>0</v>
      </c>
      <c r="L82" s="45">
        <f t="shared" si="12"/>
        <v>0</v>
      </c>
      <c r="N82" s="29">
        <v>0</v>
      </c>
      <c r="O82" s="3">
        <f t="shared" si="11"/>
        <v>0</v>
      </c>
    </row>
    <row r="83" spans="1:16" x14ac:dyDescent="0.2">
      <c r="A83" s="24" t="s">
        <v>15</v>
      </c>
      <c r="B83" s="25" t="s">
        <v>123</v>
      </c>
      <c r="C83" s="25">
        <v>2048</v>
      </c>
      <c r="D83" s="24" t="s">
        <v>124</v>
      </c>
      <c r="E83" s="26">
        <v>1724944.0410181927</v>
      </c>
      <c r="F83" s="26">
        <v>416</v>
      </c>
      <c r="G83" s="40">
        <f t="shared" si="7"/>
        <v>4146.5000986014247</v>
      </c>
      <c r="H83" s="28" t="str">
        <f t="shared" si="8"/>
        <v>ABOVE</v>
      </c>
      <c r="I83" s="40">
        <f t="shared" si="9"/>
        <v>0</v>
      </c>
      <c r="J83" s="42">
        <f t="shared" si="10"/>
        <v>0</v>
      </c>
      <c r="K83" s="42">
        <v>0</v>
      </c>
      <c r="L83" s="45">
        <f t="shared" si="12"/>
        <v>0</v>
      </c>
      <c r="N83" s="29">
        <v>0</v>
      </c>
      <c r="O83" s="3">
        <f t="shared" si="11"/>
        <v>0</v>
      </c>
    </row>
    <row r="84" spans="1:16" x14ac:dyDescent="0.2">
      <c r="A84" s="24" t="s">
        <v>15</v>
      </c>
      <c r="B84" s="25" t="s">
        <v>125</v>
      </c>
      <c r="C84" s="25">
        <v>2192</v>
      </c>
      <c r="D84" s="24" t="s">
        <v>126</v>
      </c>
      <c r="E84" s="26">
        <v>1422694.3741576704</v>
      </c>
      <c r="F84" s="26">
        <v>422</v>
      </c>
      <c r="G84" s="40">
        <f t="shared" si="7"/>
        <v>3371.3136828380816</v>
      </c>
      <c r="H84" s="28" t="str">
        <f t="shared" si="8"/>
        <v>BELOW</v>
      </c>
      <c r="I84" s="40">
        <f t="shared" si="9"/>
        <v>628.6863171619184</v>
      </c>
      <c r="J84" s="43">
        <f t="shared" si="10"/>
        <v>265305.62584232958</v>
      </c>
      <c r="K84" s="43">
        <v>159805.62584231902</v>
      </c>
      <c r="L84" s="45">
        <f t="shared" si="12"/>
        <v>105500.00000001056</v>
      </c>
      <c r="N84" s="29">
        <v>109210.27110021684</v>
      </c>
      <c r="O84" s="3">
        <f t="shared" si="11"/>
        <v>156095.35474211274</v>
      </c>
    </row>
    <row r="85" spans="1:16" x14ac:dyDescent="0.2">
      <c r="A85" s="24" t="s">
        <v>5</v>
      </c>
      <c r="B85" s="25">
        <v>0</v>
      </c>
      <c r="C85" s="25">
        <v>2014</v>
      </c>
      <c r="D85" s="24" t="s">
        <v>127</v>
      </c>
      <c r="E85" s="26">
        <v>1367898.7743839303</v>
      </c>
      <c r="F85" s="26">
        <v>294</v>
      </c>
      <c r="G85" s="40">
        <f t="shared" si="7"/>
        <v>4652.716919673232</v>
      </c>
      <c r="H85" s="28" t="str">
        <f t="shared" si="8"/>
        <v>ABOVE</v>
      </c>
      <c r="I85" s="40">
        <f t="shared" si="9"/>
        <v>0</v>
      </c>
      <c r="J85" s="42">
        <f t="shared" si="10"/>
        <v>0</v>
      </c>
      <c r="K85" s="42">
        <v>0</v>
      </c>
      <c r="L85" s="45">
        <f t="shared" si="12"/>
        <v>0</v>
      </c>
      <c r="N85" s="29">
        <v>0</v>
      </c>
      <c r="O85" s="3">
        <f t="shared" si="11"/>
        <v>0</v>
      </c>
    </row>
    <row r="86" spans="1:16" x14ac:dyDescent="0.2">
      <c r="A86" s="24" t="s">
        <v>15</v>
      </c>
      <c r="B86" s="25" t="s">
        <v>128</v>
      </c>
      <c r="C86" s="25">
        <v>2185</v>
      </c>
      <c r="D86" s="24" t="s">
        <v>129</v>
      </c>
      <c r="E86" s="26">
        <v>1511624.9669434011</v>
      </c>
      <c r="F86" s="26">
        <v>340</v>
      </c>
      <c r="G86" s="40">
        <f t="shared" si="7"/>
        <v>4445.9557851276504</v>
      </c>
      <c r="H86" s="28" t="str">
        <f t="shared" si="8"/>
        <v>ABOVE</v>
      </c>
      <c r="I86" s="40">
        <f t="shared" si="9"/>
        <v>0</v>
      </c>
      <c r="J86" s="42">
        <f t="shared" si="10"/>
        <v>0</v>
      </c>
      <c r="K86" s="42">
        <v>0</v>
      </c>
      <c r="L86" s="45">
        <f t="shared" si="12"/>
        <v>0</v>
      </c>
      <c r="N86" s="29">
        <v>0</v>
      </c>
      <c r="O86" s="3">
        <f t="shared" si="11"/>
        <v>0</v>
      </c>
    </row>
    <row r="87" spans="1:16" x14ac:dyDescent="0.2">
      <c r="A87" s="24" t="s">
        <v>15</v>
      </c>
      <c r="B87" s="25" t="s">
        <v>130</v>
      </c>
      <c r="C87" s="25">
        <v>5206</v>
      </c>
      <c r="D87" s="24" t="s">
        <v>131</v>
      </c>
      <c r="E87" s="26">
        <v>805952.12770334666</v>
      </c>
      <c r="F87" s="26">
        <v>213</v>
      </c>
      <c r="G87" s="40">
        <f t="shared" si="7"/>
        <v>3783.8128061189982</v>
      </c>
      <c r="H87" s="28" t="str">
        <f t="shared" si="8"/>
        <v>BELOW</v>
      </c>
      <c r="I87" s="40">
        <f t="shared" si="9"/>
        <v>216.1871938810018</v>
      </c>
      <c r="J87" s="44">
        <f t="shared" si="10"/>
        <v>46047.872296653382</v>
      </c>
      <c r="K87" s="42">
        <v>0</v>
      </c>
      <c r="L87" s="45">
        <f t="shared" si="12"/>
        <v>46047.872296653382</v>
      </c>
      <c r="N87" s="29">
        <v>0</v>
      </c>
      <c r="O87" s="3">
        <f t="shared" si="11"/>
        <v>46047.872296653382</v>
      </c>
      <c r="P87" s="33" t="s">
        <v>12</v>
      </c>
    </row>
    <row r="88" spans="1:16" x14ac:dyDescent="0.2">
      <c r="A88" s="24" t="s">
        <v>5</v>
      </c>
      <c r="B88" s="25">
        <v>0</v>
      </c>
      <c r="C88" s="25">
        <v>2170</v>
      </c>
      <c r="D88" s="24" t="s">
        <v>245</v>
      </c>
      <c r="E88" s="26">
        <v>1421113.7176903251</v>
      </c>
      <c r="F88" s="26">
        <v>358</v>
      </c>
      <c r="G88" s="40">
        <f t="shared" si="7"/>
        <v>3969.5913901964391</v>
      </c>
      <c r="H88" s="28" t="str">
        <f t="shared" si="8"/>
        <v>BELOW</v>
      </c>
      <c r="I88" s="40">
        <f t="shared" si="9"/>
        <v>30.408609803560921</v>
      </c>
      <c r="J88" s="44">
        <f t="shared" si="10"/>
        <v>10886.282309674811</v>
      </c>
      <c r="K88" s="42">
        <v>0</v>
      </c>
      <c r="L88" s="45">
        <f t="shared" si="12"/>
        <v>10886.282309674811</v>
      </c>
      <c r="N88" s="29">
        <v>0</v>
      </c>
      <c r="O88" s="3">
        <f t="shared" si="11"/>
        <v>10886.282309674811</v>
      </c>
    </row>
    <row r="89" spans="1:16" x14ac:dyDescent="0.2">
      <c r="A89" s="24" t="s">
        <v>15</v>
      </c>
      <c r="B89" s="25" t="s">
        <v>132</v>
      </c>
      <c r="C89" s="25">
        <v>2054</v>
      </c>
      <c r="D89" s="24" t="s">
        <v>133</v>
      </c>
      <c r="E89" s="26">
        <v>1826831.5822339894</v>
      </c>
      <c r="F89" s="26">
        <v>427</v>
      </c>
      <c r="G89" s="40">
        <f t="shared" si="7"/>
        <v>4278.2941035924814</v>
      </c>
      <c r="H89" s="28" t="str">
        <f t="shared" si="8"/>
        <v>ABOVE</v>
      </c>
      <c r="I89" s="40">
        <f t="shared" si="9"/>
        <v>0</v>
      </c>
      <c r="J89" s="42">
        <f t="shared" si="10"/>
        <v>0</v>
      </c>
      <c r="K89" s="42">
        <v>0</v>
      </c>
      <c r="L89" s="45">
        <f t="shared" si="12"/>
        <v>0</v>
      </c>
      <c r="N89" s="29">
        <v>0</v>
      </c>
      <c r="O89" s="3">
        <f t="shared" si="11"/>
        <v>0</v>
      </c>
    </row>
    <row r="90" spans="1:16" x14ac:dyDescent="0.2">
      <c r="A90" s="24" t="s">
        <v>15</v>
      </c>
      <c r="B90" s="25" t="s">
        <v>134</v>
      </c>
      <c r="C90" s="25">
        <v>2197</v>
      </c>
      <c r="D90" s="24" t="s">
        <v>135</v>
      </c>
      <c r="E90" s="26">
        <v>1675172.6009573261</v>
      </c>
      <c r="F90" s="26">
        <v>403</v>
      </c>
      <c r="G90" s="40">
        <f t="shared" si="7"/>
        <v>4156.7558336410075</v>
      </c>
      <c r="H90" s="28" t="str">
        <f t="shared" si="8"/>
        <v>ABOVE</v>
      </c>
      <c r="I90" s="40">
        <f t="shared" si="9"/>
        <v>0</v>
      </c>
      <c r="J90" s="42">
        <f t="shared" si="10"/>
        <v>0</v>
      </c>
      <c r="K90" s="42">
        <v>0</v>
      </c>
      <c r="L90" s="45">
        <f t="shared" si="12"/>
        <v>0</v>
      </c>
      <c r="N90" s="29">
        <v>0</v>
      </c>
      <c r="O90" s="3">
        <f t="shared" si="11"/>
        <v>0</v>
      </c>
    </row>
    <row r="91" spans="1:16" x14ac:dyDescent="0.2">
      <c r="A91" s="24" t="s">
        <v>5</v>
      </c>
      <c r="B91" s="25">
        <v>0</v>
      </c>
      <c r="C91" s="25">
        <v>5205</v>
      </c>
      <c r="D91" s="24" t="s">
        <v>136</v>
      </c>
      <c r="E91" s="26">
        <v>1415028.5055178676</v>
      </c>
      <c r="F91" s="26">
        <v>408</v>
      </c>
      <c r="G91" s="40">
        <f t="shared" si="7"/>
        <v>3468.2071213673225</v>
      </c>
      <c r="H91" s="28" t="str">
        <f t="shared" si="8"/>
        <v>BELOW</v>
      </c>
      <c r="I91" s="40">
        <f t="shared" si="9"/>
        <v>531.79287863267746</v>
      </c>
      <c r="J91" s="43">
        <f t="shared" si="10"/>
        <v>216971.4944821324</v>
      </c>
      <c r="K91" s="43">
        <v>114971.49448213648</v>
      </c>
      <c r="L91" s="45">
        <f t="shared" si="12"/>
        <v>101999.99999999593</v>
      </c>
      <c r="N91" s="29">
        <v>73046.011343539052</v>
      </c>
      <c r="O91" s="3">
        <f t="shared" si="11"/>
        <v>143925.48313859335</v>
      </c>
    </row>
    <row r="92" spans="1:16" x14ac:dyDescent="0.2">
      <c r="A92" s="24" t="s">
        <v>5</v>
      </c>
      <c r="B92" s="25">
        <v>0</v>
      </c>
      <c r="C92" s="25">
        <v>2130</v>
      </c>
      <c r="D92" s="24" t="s">
        <v>137</v>
      </c>
      <c r="E92" s="26">
        <v>309243.46252910711</v>
      </c>
      <c r="F92" s="26">
        <v>56</v>
      </c>
      <c r="G92" s="40">
        <f t="shared" si="7"/>
        <v>5522.2046880197695</v>
      </c>
      <c r="H92" s="28" t="str">
        <f t="shared" si="8"/>
        <v>ABOVE</v>
      </c>
      <c r="I92" s="40">
        <f t="shared" si="9"/>
        <v>0</v>
      </c>
      <c r="J92" s="42">
        <f t="shared" si="10"/>
        <v>0</v>
      </c>
      <c r="K92" s="42">
        <v>0</v>
      </c>
      <c r="L92" s="45">
        <f t="shared" si="12"/>
        <v>0</v>
      </c>
      <c r="N92" s="29">
        <v>0</v>
      </c>
      <c r="O92" s="3">
        <f t="shared" si="11"/>
        <v>0</v>
      </c>
    </row>
    <row r="93" spans="1:16" x14ac:dyDescent="0.2">
      <c r="A93" s="24" t="s">
        <v>15</v>
      </c>
      <c r="B93" s="25" t="s">
        <v>138</v>
      </c>
      <c r="C93" s="25">
        <v>3353</v>
      </c>
      <c r="D93" s="24" t="s">
        <v>139</v>
      </c>
      <c r="E93" s="26">
        <v>835865.93813793862</v>
      </c>
      <c r="F93" s="26">
        <v>181</v>
      </c>
      <c r="G93" s="40">
        <f t="shared" si="7"/>
        <v>4618.0438571156828</v>
      </c>
      <c r="H93" s="28" t="str">
        <f t="shared" si="8"/>
        <v>ABOVE</v>
      </c>
      <c r="I93" s="40">
        <f t="shared" si="9"/>
        <v>0</v>
      </c>
      <c r="J93" s="42">
        <f t="shared" si="10"/>
        <v>0</v>
      </c>
      <c r="K93" s="42">
        <v>0</v>
      </c>
      <c r="L93" s="45">
        <f t="shared" si="12"/>
        <v>0</v>
      </c>
      <c r="N93" s="29">
        <v>0</v>
      </c>
      <c r="O93" s="3">
        <f t="shared" si="11"/>
        <v>0</v>
      </c>
    </row>
    <row r="94" spans="1:16" x14ac:dyDescent="0.2">
      <c r="A94" s="24" t="s">
        <v>5</v>
      </c>
      <c r="B94" s="25">
        <v>0</v>
      </c>
      <c r="C94" s="25">
        <v>3372</v>
      </c>
      <c r="D94" s="24" t="s">
        <v>140</v>
      </c>
      <c r="E94" s="26">
        <v>973457.43705730268</v>
      </c>
      <c r="F94" s="26">
        <v>211</v>
      </c>
      <c r="G94" s="40">
        <f t="shared" si="7"/>
        <v>4613.5423557218137</v>
      </c>
      <c r="H94" s="28" t="str">
        <f t="shared" si="8"/>
        <v>ABOVE</v>
      </c>
      <c r="I94" s="40">
        <f t="shared" si="9"/>
        <v>0</v>
      </c>
      <c r="J94" s="42">
        <f t="shared" si="10"/>
        <v>0</v>
      </c>
      <c r="K94" s="42">
        <v>0</v>
      </c>
      <c r="L94" s="45">
        <f t="shared" si="12"/>
        <v>0</v>
      </c>
      <c r="N94" s="29">
        <v>0</v>
      </c>
      <c r="O94" s="3">
        <f t="shared" si="11"/>
        <v>0</v>
      </c>
    </row>
    <row r="95" spans="1:16" x14ac:dyDescent="0.2">
      <c r="A95" s="24" t="s">
        <v>5</v>
      </c>
      <c r="B95" s="25">
        <v>0</v>
      </c>
      <c r="C95" s="25">
        <v>3375</v>
      </c>
      <c r="D95" s="24" t="s">
        <v>141</v>
      </c>
      <c r="E95" s="26">
        <v>698493.68332262326</v>
      </c>
      <c r="F95" s="26">
        <v>181</v>
      </c>
      <c r="G95" s="40">
        <f t="shared" si="7"/>
        <v>3859.0811233294103</v>
      </c>
      <c r="H95" s="28" t="str">
        <f t="shared" si="8"/>
        <v>BELOW</v>
      </c>
      <c r="I95" s="40">
        <f t="shared" si="9"/>
        <v>140.91887667058973</v>
      </c>
      <c r="J95" s="44">
        <f t="shared" si="10"/>
        <v>25506.316677376741</v>
      </c>
      <c r="K95" s="42">
        <v>0</v>
      </c>
      <c r="L95" s="45">
        <f t="shared" si="12"/>
        <v>25506.316677376741</v>
      </c>
      <c r="N95" s="29">
        <v>0</v>
      </c>
      <c r="O95" s="3">
        <f t="shared" si="11"/>
        <v>25506.316677376741</v>
      </c>
    </row>
    <row r="96" spans="1:16" x14ac:dyDescent="0.2">
      <c r="A96" s="24" t="s">
        <v>5</v>
      </c>
      <c r="B96" s="25">
        <v>0</v>
      </c>
      <c r="C96" s="25">
        <v>2064</v>
      </c>
      <c r="D96" s="24" t="s">
        <v>246</v>
      </c>
      <c r="E96" s="26">
        <v>1017280.1468771053</v>
      </c>
      <c r="F96" s="26">
        <v>213</v>
      </c>
      <c r="G96" s="40">
        <f t="shared" si="7"/>
        <v>4775.9631308784292</v>
      </c>
      <c r="H96" s="28" t="str">
        <f t="shared" si="8"/>
        <v>ABOVE</v>
      </c>
      <c r="I96" s="40">
        <f t="shared" si="9"/>
        <v>0</v>
      </c>
      <c r="J96" s="42">
        <f t="shared" si="10"/>
        <v>0</v>
      </c>
      <c r="K96" s="42">
        <v>0</v>
      </c>
      <c r="L96" s="45">
        <f t="shared" si="12"/>
        <v>0</v>
      </c>
      <c r="N96" s="29">
        <v>0</v>
      </c>
      <c r="O96" s="3">
        <f t="shared" si="11"/>
        <v>0</v>
      </c>
    </row>
    <row r="97" spans="1:15" x14ac:dyDescent="0.2">
      <c r="A97" s="24" t="s">
        <v>5</v>
      </c>
      <c r="B97" s="25">
        <v>0</v>
      </c>
      <c r="C97" s="25">
        <v>2132</v>
      </c>
      <c r="D97" s="24" t="s">
        <v>142</v>
      </c>
      <c r="E97" s="26">
        <v>917441.8008611867</v>
      </c>
      <c r="F97" s="26">
        <v>194</v>
      </c>
      <c r="G97" s="40">
        <f t="shared" si="7"/>
        <v>4729.0814477380754</v>
      </c>
      <c r="H97" s="28" t="str">
        <f t="shared" si="8"/>
        <v>ABOVE</v>
      </c>
      <c r="I97" s="40">
        <f t="shared" si="9"/>
        <v>0</v>
      </c>
      <c r="J97" s="42">
        <f t="shared" si="10"/>
        <v>0</v>
      </c>
      <c r="K97" s="42">
        <v>0</v>
      </c>
      <c r="L97" s="45">
        <f t="shared" si="12"/>
        <v>0</v>
      </c>
      <c r="N97" s="29">
        <v>0</v>
      </c>
      <c r="O97" s="3">
        <f t="shared" si="11"/>
        <v>0</v>
      </c>
    </row>
    <row r="98" spans="1:15" x14ac:dyDescent="0.2">
      <c r="A98" s="24" t="s">
        <v>15</v>
      </c>
      <c r="B98" s="25" t="s">
        <v>143</v>
      </c>
      <c r="C98" s="25">
        <v>3377</v>
      </c>
      <c r="D98" s="24" t="s">
        <v>144</v>
      </c>
      <c r="E98" s="26">
        <v>2555098.4288480808</v>
      </c>
      <c r="F98" s="26">
        <v>604</v>
      </c>
      <c r="G98" s="40">
        <f t="shared" si="7"/>
        <v>4230.2954120001341</v>
      </c>
      <c r="H98" s="28" t="str">
        <f t="shared" si="8"/>
        <v>ABOVE</v>
      </c>
      <c r="I98" s="40">
        <f t="shared" si="9"/>
        <v>0</v>
      </c>
      <c r="J98" s="42">
        <f t="shared" si="10"/>
        <v>0</v>
      </c>
      <c r="K98" s="42">
        <v>0</v>
      </c>
      <c r="L98" s="45">
        <f t="shared" si="12"/>
        <v>0</v>
      </c>
      <c r="N98" s="29">
        <v>0</v>
      </c>
      <c r="O98" s="3">
        <f t="shared" si="11"/>
        <v>0</v>
      </c>
    </row>
    <row r="99" spans="1:15" x14ac:dyDescent="0.2">
      <c r="A99" s="24" t="s">
        <v>15</v>
      </c>
      <c r="B99" s="25" t="s">
        <v>145</v>
      </c>
      <c r="C99" s="25">
        <v>2101</v>
      </c>
      <c r="D99" s="24" t="s">
        <v>146</v>
      </c>
      <c r="E99" s="26">
        <v>1089264.8406198933</v>
      </c>
      <c r="F99" s="26">
        <v>261</v>
      </c>
      <c r="G99" s="40">
        <f t="shared" si="7"/>
        <v>4173.428508122196</v>
      </c>
      <c r="H99" s="28" t="str">
        <f t="shared" si="8"/>
        <v>ABOVE</v>
      </c>
      <c r="I99" s="40">
        <f t="shared" si="9"/>
        <v>0</v>
      </c>
      <c r="J99" s="42">
        <f t="shared" si="10"/>
        <v>0</v>
      </c>
      <c r="K99" s="42">
        <v>0</v>
      </c>
      <c r="L99" s="45">
        <f t="shared" si="12"/>
        <v>0</v>
      </c>
      <c r="N99" s="29">
        <v>0</v>
      </c>
      <c r="O99" s="3">
        <f t="shared" si="11"/>
        <v>0</v>
      </c>
    </row>
    <row r="100" spans="1:15" x14ac:dyDescent="0.2">
      <c r="A100" s="24" t="s">
        <v>5</v>
      </c>
      <c r="B100" s="25">
        <v>0</v>
      </c>
      <c r="C100" s="25">
        <v>2115</v>
      </c>
      <c r="D100" s="24" t="s">
        <v>147</v>
      </c>
      <c r="E100" s="26">
        <v>820828.63333619607</v>
      </c>
      <c r="F100" s="26">
        <v>202</v>
      </c>
      <c r="G100" s="40">
        <f t="shared" si="7"/>
        <v>4063.5080858227529</v>
      </c>
      <c r="H100" s="28" t="str">
        <f t="shared" si="8"/>
        <v>ABOVE</v>
      </c>
      <c r="I100" s="40">
        <f t="shared" si="9"/>
        <v>0</v>
      </c>
      <c r="J100" s="42">
        <f t="shared" si="10"/>
        <v>0</v>
      </c>
      <c r="K100" s="42">
        <v>0</v>
      </c>
      <c r="L100" s="45">
        <f t="shared" si="12"/>
        <v>0</v>
      </c>
      <c r="N100" s="29">
        <v>0</v>
      </c>
      <c r="O100" s="3">
        <f t="shared" si="11"/>
        <v>0</v>
      </c>
    </row>
    <row r="101" spans="1:15" x14ac:dyDescent="0.2">
      <c r="A101" s="24" t="s">
        <v>15</v>
      </c>
      <c r="B101" s="25" t="s">
        <v>148</v>
      </c>
      <c r="C101" s="25">
        <v>2086</v>
      </c>
      <c r="D101" s="24" t="s">
        <v>149</v>
      </c>
      <c r="E101" s="26">
        <v>2120502.4364169333</v>
      </c>
      <c r="F101" s="26">
        <v>479</v>
      </c>
      <c r="G101" s="40">
        <f t="shared" si="7"/>
        <v>4426.9361929372299</v>
      </c>
      <c r="H101" s="28" t="str">
        <f t="shared" si="8"/>
        <v>ABOVE</v>
      </c>
      <c r="I101" s="40">
        <f t="shared" si="9"/>
        <v>0</v>
      </c>
      <c r="J101" s="42">
        <f t="shared" si="10"/>
        <v>0</v>
      </c>
      <c r="K101" s="42">
        <v>0</v>
      </c>
      <c r="L101" s="45">
        <f t="shared" si="12"/>
        <v>0</v>
      </c>
      <c r="N101" s="29">
        <v>0</v>
      </c>
      <c r="O101" s="3">
        <f t="shared" si="11"/>
        <v>0</v>
      </c>
    </row>
    <row r="102" spans="1:15" x14ac:dyDescent="0.2">
      <c r="A102" s="24" t="s">
        <v>6</v>
      </c>
      <c r="B102" s="25">
        <v>0</v>
      </c>
      <c r="C102" s="25">
        <v>2000</v>
      </c>
      <c r="D102" s="24" t="s">
        <v>150</v>
      </c>
      <c r="E102" s="26">
        <v>1650594.501737793</v>
      </c>
      <c r="F102" s="26">
        <v>364</v>
      </c>
      <c r="G102" s="40">
        <f t="shared" si="7"/>
        <v>4534.6002794994311</v>
      </c>
      <c r="H102" s="28" t="str">
        <f t="shared" si="8"/>
        <v>ABOVE</v>
      </c>
      <c r="I102" s="40">
        <f t="shared" si="9"/>
        <v>0</v>
      </c>
      <c r="J102" s="42">
        <f t="shared" si="10"/>
        <v>0</v>
      </c>
      <c r="K102" s="42">
        <v>0</v>
      </c>
      <c r="L102" s="45">
        <f t="shared" si="12"/>
        <v>0</v>
      </c>
      <c r="N102" s="29">
        <v>0</v>
      </c>
      <c r="O102" s="3">
        <f t="shared" si="11"/>
        <v>0</v>
      </c>
    </row>
    <row r="103" spans="1:15" x14ac:dyDescent="0.2">
      <c r="A103" s="24" t="s">
        <v>5</v>
      </c>
      <c r="B103" s="25">
        <v>0</v>
      </c>
      <c r="C103" s="25">
        <v>2031</v>
      </c>
      <c r="D103" s="24" t="s">
        <v>151</v>
      </c>
      <c r="E103" s="26">
        <v>1024157.3561782163</v>
      </c>
      <c r="F103" s="26">
        <v>207</v>
      </c>
      <c r="G103" s="40">
        <f t="shared" si="7"/>
        <v>4947.6200781556345</v>
      </c>
      <c r="H103" s="28" t="str">
        <f t="shared" si="8"/>
        <v>ABOVE</v>
      </c>
      <c r="I103" s="40">
        <f t="shared" si="9"/>
        <v>0</v>
      </c>
      <c r="J103" s="42">
        <f t="shared" si="10"/>
        <v>0</v>
      </c>
      <c r="K103" s="42">
        <v>0</v>
      </c>
      <c r="L103" s="45">
        <f t="shared" si="12"/>
        <v>0</v>
      </c>
      <c r="N103" s="29">
        <v>0</v>
      </c>
      <c r="O103" s="3">
        <f t="shared" si="11"/>
        <v>0</v>
      </c>
    </row>
    <row r="104" spans="1:15" x14ac:dyDescent="0.2">
      <c r="A104" s="24" t="s">
        <v>15</v>
      </c>
      <c r="B104" s="25" t="s">
        <v>152</v>
      </c>
      <c r="C104" s="25">
        <v>3365</v>
      </c>
      <c r="D104" s="24" t="s">
        <v>153</v>
      </c>
      <c r="E104" s="26">
        <v>1546662.2531964527</v>
      </c>
      <c r="F104" s="26">
        <v>369</v>
      </c>
      <c r="G104" s="40">
        <f t="shared" si="7"/>
        <v>4191.4966211285982</v>
      </c>
      <c r="H104" s="28" t="str">
        <f t="shared" si="8"/>
        <v>ABOVE</v>
      </c>
      <c r="I104" s="40">
        <f t="shared" si="9"/>
        <v>0</v>
      </c>
      <c r="J104" s="42">
        <f t="shared" si="10"/>
        <v>0</v>
      </c>
      <c r="K104" s="42">
        <v>0</v>
      </c>
      <c r="L104" s="45">
        <f t="shared" si="12"/>
        <v>0</v>
      </c>
      <c r="N104" s="29">
        <v>0</v>
      </c>
      <c r="O104" s="3">
        <f t="shared" si="11"/>
        <v>0</v>
      </c>
    </row>
    <row r="105" spans="1:15" x14ac:dyDescent="0.2">
      <c r="A105" s="24" t="s">
        <v>15</v>
      </c>
      <c r="B105" s="25" t="s">
        <v>154</v>
      </c>
      <c r="C105" s="25">
        <v>5202</v>
      </c>
      <c r="D105" s="24" t="s">
        <v>155</v>
      </c>
      <c r="E105" s="26">
        <v>848393.59625195432</v>
      </c>
      <c r="F105" s="26">
        <v>210</v>
      </c>
      <c r="G105" s="40">
        <f t="shared" si="7"/>
        <v>4039.9695059616874</v>
      </c>
      <c r="H105" s="28" t="str">
        <f t="shared" si="8"/>
        <v>ABOVE</v>
      </c>
      <c r="I105" s="40">
        <f t="shared" si="9"/>
        <v>0</v>
      </c>
      <c r="J105" s="42">
        <f t="shared" si="10"/>
        <v>0</v>
      </c>
      <c r="K105" s="42">
        <v>0</v>
      </c>
      <c r="L105" s="45">
        <f t="shared" si="12"/>
        <v>0</v>
      </c>
      <c r="N105" s="29">
        <v>0</v>
      </c>
      <c r="O105" s="3">
        <f t="shared" si="11"/>
        <v>0</v>
      </c>
    </row>
    <row r="106" spans="1:15" x14ac:dyDescent="0.2">
      <c r="A106" s="24" t="s">
        <v>5</v>
      </c>
      <c r="B106" s="25">
        <v>0</v>
      </c>
      <c r="C106" s="25">
        <v>2003</v>
      </c>
      <c r="D106" s="24" t="s">
        <v>156</v>
      </c>
      <c r="E106" s="26">
        <v>1266080.5519340518</v>
      </c>
      <c r="F106" s="26">
        <v>260</v>
      </c>
      <c r="G106" s="40">
        <f t="shared" si="7"/>
        <v>4869.5405843617373</v>
      </c>
      <c r="H106" s="28" t="str">
        <f t="shared" si="8"/>
        <v>ABOVE</v>
      </c>
      <c r="I106" s="40">
        <f t="shared" si="9"/>
        <v>0</v>
      </c>
      <c r="J106" s="42">
        <f t="shared" si="10"/>
        <v>0</v>
      </c>
      <c r="K106" s="42">
        <v>0</v>
      </c>
      <c r="L106" s="45">
        <f t="shared" si="12"/>
        <v>0</v>
      </c>
      <c r="N106" s="29">
        <v>0</v>
      </c>
      <c r="O106" s="3">
        <f t="shared" si="11"/>
        <v>0</v>
      </c>
    </row>
    <row r="107" spans="1:15" x14ac:dyDescent="0.2">
      <c r="A107" s="24" t="s">
        <v>15</v>
      </c>
      <c r="B107" s="25" t="s">
        <v>157</v>
      </c>
      <c r="C107" s="25">
        <v>2140</v>
      </c>
      <c r="D107" s="24" t="s">
        <v>158</v>
      </c>
      <c r="E107" s="26">
        <v>1518997.7704650795</v>
      </c>
      <c r="F107" s="26">
        <v>418</v>
      </c>
      <c r="G107" s="40">
        <f t="shared" si="7"/>
        <v>3633.9659580504294</v>
      </c>
      <c r="H107" s="28" t="str">
        <f t="shared" si="8"/>
        <v>BELOW</v>
      </c>
      <c r="I107" s="40">
        <f t="shared" si="9"/>
        <v>366.03404194957056</v>
      </c>
      <c r="J107" s="41">
        <f t="shared" si="10"/>
        <v>153002.22953492051</v>
      </c>
      <c r="K107" s="41">
        <v>48502.229534930571</v>
      </c>
      <c r="L107" s="45">
        <f t="shared" si="12"/>
        <v>104499.99999998993</v>
      </c>
      <c r="N107" s="29">
        <v>3762.9734368334312</v>
      </c>
      <c r="O107" s="3">
        <f t="shared" si="11"/>
        <v>149239.25609808709</v>
      </c>
    </row>
    <row r="108" spans="1:15" x14ac:dyDescent="0.2">
      <c r="A108" s="24" t="s">
        <v>15</v>
      </c>
      <c r="B108" s="25" t="s">
        <v>159</v>
      </c>
      <c r="C108" s="25">
        <v>2174</v>
      </c>
      <c r="D108" s="24" t="s">
        <v>160</v>
      </c>
      <c r="E108" s="26">
        <v>1417433.3086421962</v>
      </c>
      <c r="F108" s="26">
        <v>405</v>
      </c>
      <c r="G108" s="40">
        <f t="shared" si="7"/>
        <v>3499.8353299807313</v>
      </c>
      <c r="H108" s="28" t="str">
        <f t="shared" si="8"/>
        <v>BELOW</v>
      </c>
      <c r="I108" s="40">
        <f t="shared" si="9"/>
        <v>500.16467001926867</v>
      </c>
      <c r="J108" s="43">
        <f t="shared" si="10"/>
        <v>202566.69135780382</v>
      </c>
      <c r="K108" s="43">
        <v>101316.69135780583</v>
      </c>
      <c r="L108" s="45">
        <f t="shared" si="12"/>
        <v>101249.99999999799</v>
      </c>
      <c r="N108" s="29">
        <v>54309.531181918617</v>
      </c>
      <c r="O108" s="3">
        <f t="shared" si="11"/>
        <v>148257.16017588519</v>
      </c>
    </row>
    <row r="109" spans="1:15" x14ac:dyDescent="0.2">
      <c r="A109" s="24" t="s">
        <v>15</v>
      </c>
      <c r="B109" s="25" t="s">
        <v>161</v>
      </c>
      <c r="C109" s="25">
        <v>2055</v>
      </c>
      <c r="D109" s="24" t="s">
        <v>162</v>
      </c>
      <c r="E109" s="26">
        <v>1235730.528940683</v>
      </c>
      <c r="F109" s="26">
        <v>305</v>
      </c>
      <c r="G109" s="40">
        <f t="shared" si="7"/>
        <v>4051.5755047235507</v>
      </c>
      <c r="H109" s="28" t="str">
        <f t="shared" si="8"/>
        <v>ABOVE</v>
      </c>
      <c r="I109" s="40">
        <f t="shared" si="9"/>
        <v>0</v>
      </c>
      <c r="J109" s="42">
        <f t="shared" si="10"/>
        <v>0</v>
      </c>
      <c r="K109" s="42">
        <v>0</v>
      </c>
      <c r="L109" s="45">
        <f t="shared" si="12"/>
        <v>0</v>
      </c>
      <c r="N109" s="29">
        <v>0</v>
      </c>
      <c r="O109" s="3">
        <f t="shared" si="11"/>
        <v>0</v>
      </c>
    </row>
    <row r="110" spans="1:15" x14ac:dyDescent="0.2">
      <c r="A110" s="24" t="s">
        <v>5</v>
      </c>
      <c r="B110" s="25">
        <v>0</v>
      </c>
      <c r="C110" s="25">
        <v>2178</v>
      </c>
      <c r="D110" s="24" t="s">
        <v>163</v>
      </c>
      <c r="E110" s="26">
        <v>1504510.680696663</v>
      </c>
      <c r="F110" s="26">
        <v>413</v>
      </c>
      <c r="G110" s="40">
        <f t="shared" si="7"/>
        <v>3642.8830041081428</v>
      </c>
      <c r="H110" s="28" t="str">
        <f t="shared" si="8"/>
        <v>BELOW</v>
      </c>
      <c r="I110" s="40">
        <f t="shared" si="9"/>
        <v>357.11699589185719</v>
      </c>
      <c r="J110" s="41">
        <f t="shared" si="10"/>
        <v>147489.31930333702</v>
      </c>
      <c r="K110" s="41">
        <v>44239.319303332326</v>
      </c>
      <c r="L110" s="45">
        <f t="shared" si="12"/>
        <v>103250.00000000469</v>
      </c>
      <c r="N110" s="29">
        <v>0</v>
      </c>
      <c r="O110" s="3">
        <f t="shared" si="11"/>
        <v>147489.31930333702</v>
      </c>
    </row>
    <row r="111" spans="1:15" x14ac:dyDescent="0.2">
      <c r="A111" s="24" t="s">
        <v>5</v>
      </c>
      <c r="B111" s="25">
        <v>0</v>
      </c>
      <c r="C111" s="25">
        <v>3366</v>
      </c>
      <c r="D111" s="24" t="s">
        <v>247</v>
      </c>
      <c r="E111" s="26">
        <v>829828.91803413525</v>
      </c>
      <c r="F111" s="26">
        <v>193</v>
      </c>
      <c r="G111" s="40">
        <f t="shared" si="7"/>
        <v>4299.631699658732</v>
      </c>
      <c r="H111" s="28" t="str">
        <f t="shared" si="8"/>
        <v>ABOVE</v>
      </c>
      <c r="I111" s="40">
        <f t="shared" si="9"/>
        <v>0</v>
      </c>
      <c r="J111" s="42">
        <f t="shared" si="10"/>
        <v>0</v>
      </c>
      <c r="K111" s="42">
        <v>0</v>
      </c>
      <c r="L111" s="45">
        <f t="shared" si="12"/>
        <v>0</v>
      </c>
      <c r="N111" s="29">
        <v>0</v>
      </c>
      <c r="O111" s="3">
        <f t="shared" si="11"/>
        <v>0</v>
      </c>
    </row>
    <row r="112" spans="1:15" x14ac:dyDescent="0.2">
      <c r="A112" s="24" t="s">
        <v>5</v>
      </c>
      <c r="B112" s="25">
        <v>0</v>
      </c>
      <c r="C112" s="25">
        <v>2077</v>
      </c>
      <c r="D112" s="24" t="s">
        <v>164</v>
      </c>
      <c r="E112" s="26">
        <v>865964.94820950925</v>
      </c>
      <c r="F112" s="26">
        <v>187</v>
      </c>
      <c r="G112" s="40">
        <f t="shared" si="7"/>
        <v>4630.8286000508515</v>
      </c>
      <c r="H112" s="28" t="str">
        <f t="shared" si="8"/>
        <v>ABOVE</v>
      </c>
      <c r="I112" s="40">
        <f t="shared" si="9"/>
        <v>0</v>
      </c>
      <c r="J112" s="42">
        <f t="shared" si="10"/>
        <v>0</v>
      </c>
      <c r="K112" s="42">
        <v>0</v>
      </c>
      <c r="L112" s="45">
        <f t="shared" si="12"/>
        <v>0</v>
      </c>
      <c r="N112" s="29">
        <v>0</v>
      </c>
      <c r="O112" s="3">
        <f t="shared" si="11"/>
        <v>0</v>
      </c>
    </row>
    <row r="113" spans="1:16" x14ac:dyDescent="0.2">
      <c r="A113" s="24" t="s">
        <v>15</v>
      </c>
      <c r="B113" s="25" t="s">
        <v>165</v>
      </c>
      <c r="C113" s="25">
        <v>2146</v>
      </c>
      <c r="D113" s="24" t="s">
        <v>166</v>
      </c>
      <c r="E113" s="26">
        <v>2045758.5474886214</v>
      </c>
      <c r="F113" s="26">
        <v>588</v>
      </c>
      <c r="G113" s="40">
        <f t="shared" si="7"/>
        <v>3479.181203211941</v>
      </c>
      <c r="H113" s="28" t="str">
        <f t="shared" si="8"/>
        <v>BELOW</v>
      </c>
      <c r="I113" s="40">
        <f t="shared" si="9"/>
        <v>520.81879678805899</v>
      </c>
      <c r="J113" s="43">
        <f t="shared" si="10"/>
        <v>306241.45251137868</v>
      </c>
      <c r="K113" s="43">
        <v>159241.45251137868</v>
      </c>
      <c r="L113" s="45">
        <f t="shared" si="12"/>
        <v>147000</v>
      </c>
      <c r="N113" s="29">
        <v>41032.756329305521</v>
      </c>
      <c r="O113" s="29">
        <f t="shared" si="11"/>
        <v>265208.69618207315</v>
      </c>
      <c r="P113" s="34" t="s">
        <v>10</v>
      </c>
    </row>
    <row r="114" spans="1:16" x14ac:dyDescent="0.2">
      <c r="A114" s="24" t="s">
        <v>5</v>
      </c>
      <c r="B114" s="25">
        <v>0</v>
      </c>
      <c r="C114" s="25">
        <v>2023</v>
      </c>
      <c r="D114" s="24" t="s">
        <v>167</v>
      </c>
      <c r="E114" s="26">
        <v>1688512.7124801714</v>
      </c>
      <c r="F114" s="26">
        <v>344</v>
      </c>
      <c r="G114" s="40">
        <f t="shared" si="7"/>
        <v>4908.4671874423584</v>
      </c>
      <c r="H114" s="28" t="str">
        <f t="shared" si="8"/>
        <v>ABOVE</v>
      </c>
      <c r="I114" s="40">
        <f t="shared" si="9"/>
        <v>0</v>
      </c>
      <c r="J114" s="42">
        <f t="shared" si="10"/>
        <v>0</v>
      </c>
      <c r="K114" s="42">
        <v>0</v>
      </c>
      <c r="L114" s="45">
        <f t="shared" si="12"/>
        <v>0</v>
      </c>
      <c r="N114" s="29">
        <v>0</v>
      </c>
      <c r="O114" s="3">
        <f t="shared" si="11"/>
        <v>0</v>
      </c>
    </row>
    <row r="115" spans="1:16" x14ac:dyDescent="0.2">
      <c r="A115" s="24" t="s">
        <v>5</v>
      </c>
      <c r="B115" s="25">
        <v>0</v>
      </c>
      <c r="C115" s="25">
        <v>2025</v>
      </c>
      <c r="D115" s="24" t="s">
        <v>168</v>
      </c>
      <c r="E115" s="26">
        <v>1713691.8109185211</v>
      </c>
      <c r="F115" s="26">
        <v>376</v>
      </c>
      <c r="G115" s="40">
        <f t="shared" si="7"/>
        <v>4557.6909864854288</v>
      </c>
      <c r="H115" s="28" t="str">
        <f t="shared" si="8"/>
        <v>ABOVE</v>
      </c>
      <c r="I115" s="40">
        <f t="shared" si="9"/>
        <v>0</v>
      </c>
      <c r="J115" s="42">
        <f t="shared" si="10"/>
        <v>0</v>
      </c>
      <c r="K115" s="42">
        <v>0</v>
      </c>
      <c r="L115" s="45">
        <f t="shared" si="12"/>
        <v>0</v>
      </c>
      <c r="N115" s="29">
        <v>0</v>
      </c>
      <c r="O115" s="3">
        <f t="shared" si="11"/>
        <v>0</v>
      </c>
    </row>
    <row r="116" spans="1:16" x14ac:dyDescent="0.2">
      <c r="A116" s="24" t="s">
        <v>5</v>
      </c>
      <c r="B116" s="25">
        <v>0</v>
      </c>
      <c r="C116" s="25">
        <v>3369</v>
      </c>
      <c r="D116" s="24" t="s">
        <v>169</v>
      </c>
      <c r="E116" s="26">
        <v>939406.96452563279</v>
      </c>
      <c r="F116" s="26">
        <v>212</v>
      </c>
      <c r="G116" s="40">
        <f t="shared" si="7"/>
        <v>4431.1649270077014</v>
      </c>
      <c r="H116" s="28" t="str">
        <f t="shared" si="8"/>
        <v>ABOVE</v>
      </c>
      <c r="I116" s="40">
        <f t="shared" si="9"/>
        <v>0</v>
      </c>
      <c r="J116" s="42">
        <f t="shared" si="10"/>
        <v>0</v>
      </c>
      <c r="K116" s="42">
        <v>0</v>
      </c>
      <c r="L116" s="45">
        <f t="shared" si="12"/>
        <v>0</v>
      </c>
      <c r="N116" s="29">
        <v>0</v>
      </c>
      <c r="O116" s="3">
        <f t="shared" si="11"/>
        <v>0</v>
      </c>
    </row>
    <row r="117" spans="1:16" x14ac:dyDescent="0.2">
      <c r="A117" s="24" t="s">
        <v>15</v>
      </c>
      <c r="B117" s="25" t="s">
        <v>170</v>
      </c>
      <c r="C117" s="25">
        <v>3333</v>
      </c>
      <c r="D117" s="24" t="s">
        <v>171</v>
      </c>
      <c r="E117" s="26">
        <v>893235.69990971906</v>
      </c>
      <c r="F117" s="26">
        <v>213</v>
      </c>
      <c r="G117" s="40">
        <f t="shared" si="7"/>
        <v>4193.5948352568967</v>
      </c>
      <c r="H117" s="28" t="str">
        <f t="shared" si="8"/>
        <v>ABOVE</v>
      </c>
      <c r="I117" s="40">
        <f t="shared" si="9"/>
        <v>0</v>
      </c>
      <c r="J117" s="42">
        <f t="shared" si="10"/>
        <v>0</v>
      </c>
      <c r="K117" s="42">
        <v>0</v>
      </c>
      <c r="L117" s="45">
        <f t="shared" si="12"/>
        <v>0</v>
      </c>
      <c r="N117" s="29">
        <v>0</v>
      </c>
      <c r="O117" s="3">
        <f t="shared" si="11"/>
        <v>0</v>
      </c>
    </row>
    <row r="118" spans="1:16" x14ac:dyDescent="0.2">
      <c r="A118" s="24" t="s">
        <v>15</v>
      </c>
      <c r="B118" s="25" t="s">
        <v>172</v>
      </c>
      <c r="C118" s="25">
        <v>3373</v>
      </c>
      <c r="D118" s="24" t="s">
        <v>173</v>
      </c>
      <c r="E118" s="26">
        <v>580900.79452120594</v>
      </c>
      <c r="F118" s="26">
        <v>127</v>
      </c>
      <c r="G118" s="40">
        <f t="shared" si="7"/>
        <v>4574.0220041039838</v>
      </c>
      <c r="H118" s="28" t="str">
        <f t="shared" si="8"/>
        <v>ABOVE</v>
      </c>
      <c r="I118" s="40">
        <f t="shared" si="9"/>
        <v>0</v>
      </c>
      <c r="J118" s="42">
        <f t="shared" si="10"/>
        <v>0</v>
      </c>
      <c r="K118" s="42">
        <v>0</v>
      </c>
      <c r="L118" s="45">
        <f t="shared" si="12"/>
        <v>0</v>
      </c>
      <c r="N118" s="29">
        <v>0</v>
      </c>
      <c r="O118" s="3">
        <f t="shared" si="11"/>
        <v>0</v>
      </c>
    </row>
    <row r="119" spans="1:16" x14ac:dyDescent="0.2">
      <c r="A119" s="24" t="s">
        <v>15</v>
      </c>
      <c r="B119" s="25" t="s">
        <v>174</v>
      </c>
      <c r="C119" s="25">
        <v>3334</v>
      </c>
      <c r="D119" s="24" t="s">
        <v>175</v>
      </c>
      <c r="E119" s="26">
        <v>997774.06392331677</v>
      </c>
      <c r="F119" s="26">
        <v>213</v>
      </c>
      <c r="G119" s="40">
        <f t="shared" si="7"/>
        <v>4684.3852766352902</v>
      </c>
      <c r="H119" s="28" t="str">
        <f t="shared" si="8"/>
        <v>ABOVE</v>
      </c>
      <c r="I119" s="40">
        <f t="shared" si="9"/>
        <v>0</v>
      </c>
      <c r="J119" s="42">
        <f t="shared" si="10"/>
        <v>0</v>
      </c>
      <c r="K119" s="42">
        <v>0</v>
      </c>
      <c r="L119" s="45">
        <f t="shared" si="12"/>
        <v>0</v>
      </c>
      <c r="N119" s="29">
        <v>0</v>
      </c>
      <c r="O119" s="3">
        <f t="shared" si="11"/>
        <v>0</v>
      </c>
    </row>
    <row r="120" spans="1:16" x14ac:dyDescent="0.2">
      <c r="A120" s="24" t="s">
        <v>15</v>
      </c>
      <c r="B120" s="25" t="s">
        <v>176</v>
      </c>
      <c r="C120" s="25">
        <v>3335</v>
      </c>
      <c r="D120" s="24" t="s">
        <v>177</v>
      </c>
      <c r="E120" s="26">
        <v>1468878.7297278196</v>
      </c>
      <c r="F120" s="26">
        <v>334</v>
      </c>
      <c r="G120" s="40">
        <f t="shared" si="7"/>
        <v>4397.8405081671244</v>
      </c>
      <c r="H120" s="28" t="str">
        <f t="shared" si="8"/>
        <v>ABOVE</v>
      </c>
      <c r="I120" s="40">
        <f t="shared" si="9"/>
        <v>0</v>
      </c>
      <c r="J120" s="42">
        <f t="shared" si="10"/>
        <v>0</v>
      </c>
      <c r="K120" s="42">
        <v>0</v>
      </c>
      <c r="L120" s="45">
        <f t="shared" si="12"/>
        <v>0</v>
      </c>
      <c r="N120" s="29">
        <v>0</v>
      </c>
      <c r="O120" s="3">
        <f t="shared" si="11"/>
        <v>0</v>
      </c>
    </row>
    <row r="121" spans="1:16" x14ac:dyDescent="0.2">
      <c r="A121" s="24" t="s">
        <v>15</v>
      </c>
      <c r="B121" s="25" t="s">
        <v>178</v>
      </c>
      <c r="C121" s="25">
        <v>3354</v>
      </c>
      <c r="D121" s="24" t="s">
        <v>179</v>
      </c>
      <c r="E121" s="26">
        <v>896130.52494479646</v>
      </c>
      <c r="F121" s="26">
        <v>210</v>
      </c>
      <c r="G121" s="40">
        <f t="shared" si="7"/>
        <v>4267.2882140228403</v>
      </c>
      <c r="H121" s="28" t="str">
        <f t="shared" si="8"/>
        <v>ABOVE</v>
      </c>
      <c r="I121" s="40">
        <f t="shared" si="9"/>
        <v>0</v>
      </c>
      <c r="J121" s="42">
        <f t="shared" si="10"/>
        <v>0</v>
      </c>
      <c r="K121" s="42">
        <v>0</v>
      </c>
      <c r="L121" s="45">
        <f t="shared" si="12"/>
        <v>0</v>
      </c>
      <c r="N121" s="29">
        <v>0</v>
      </c>
      <c r="O121" s="3">
        <f t="shared" si="11"/>
        <v>0</v>
      </c>
    </row>
    <row r="122" spans="1:16" x14ac:dyDescent="0.2">
      <c r="A122" s="24" t="s">
        <v>15</v>
      </c>
      <c r="B122" s="25" t="s">
        <v>180</v>
      </c>
      <c r="C122" s="25">
        <v>3351</v>
      </c>
      <c r="D122" s="24" t="s">
        <v>181</v>
      </c>
      <c r="E122" s="26">
        <v>849415.10516389261</v>
      </c>
      <c r="F122" s="26">
        <v>211</v>
      </c>
      <c r="G122" s="40">
        <f t="shared" si="7"/>
        <v>4025.6640055160788</v>
      </c>
      <c r="H122" s="28" t="str">
        <f t="shared" si="8"/>
        <v>ABOVE</v>
      </c>
      <c r="I122" s="40">
        <f t="shared" si="9"/>
        <v>0</v>
      </c>
      <c r="J122" s="42">
        <f t="shared" si="10"/>
        <v>0</v>
      </c>
      <c r="K122" s="42">
        <v>0</v>
      </c>
      <c r="L122" s="45">
        <f t="shared" si="12"/>
        <v>0</v>
      </c>
      <c r="N122" s="29">
        <v>0</v>
      </c>
      <c r="O122" s="3">
        <f t="shared" si="11"/>
        <v>0</v>
      </c>
    </row>
    <row r="123" spans="1:16" x14ac:dyDescent="0.2">
      <c r="A123" s="24" t="s">
        <v>5</v>
      </c>
      <c r="B123" s="25">
        <v>0</v>
      </c>
      <c r="C123" s="25">
        <v>2032</v>
      </c>
      <c r="D123" s="24" t="s">
        <v>248</v>
      </c>
      <c r="E123" s="26">
        <v>1353962.291936005</v>
      </c>
      <c r="F123" s="26">
        <v>286</v>
      </c>
      <c r="G123" s="40">
        <f t="shared" si="7"/>
        <v>4734.1338878881297</v>
      </c>
      <c r="H123" s="28" t="str">
        <f t="shared" si="8"/>
        <v>ABOVE</v>
      </c>
      <c r="I123" s="40">
        <f t="shared" si="9"/>
        <v>0</v>
      </c>
      <c r="J123" s="42">
        <f t="shared" si="10"/>
        <v>0</v>
      </c>
      <c r="K123" s="42">
        <v>0</v>
      </c>
      <c r="L123" s="45">
        <f t="shared" si="12"/>
        <v>0</v>
      </c>
      <c r="N123" s="29">
        <v>0</v>
      </c>
      <c r="O123" s="3">
        <f t="shared" si="11"/>
        <v>0</v>
      </c>
    </row>
    <row r="124" spans="1:16" x14ac:dyDescent="0.2">
      <c r="A124" s="24" t="s">
        <v>5</v>
      </c>
      <c r="B124" s="25">
        <v>0</v>
      </c>
      <c r="C124" s="25">
        <v>3352</v>
      </c>
      <c r="D124" s="24" t="s">
        <v>182</v>
      </c>
      <c r="E124" s="26">
        <v>858994.19093498192</v>
      </c>
      <c r="F124" s="26">
        <v>207</v>
      </c>
      <c r="G124" s="40">
        <f t="shared" si="7"/>
        <v>4149.7303909902512</v>
      </c>
      <c r="H124" s="28" t="str">
        <f t="shared" si="8"/>
        <v>ABOVE</v>
      </c>
      <c r="I124" s="40">
        <f t="shared" si="9"/>
        <v>0</v>
      </c>
      <c r="J124" s="42">
        <f t="shared" si="10"/>
        <v>0</v>
      </c>
      <c r="K124" s="42">
        <v>0</v>
      </c>
      <c r="L124" s="45">
        <f t="shared" si="12"/>
        <v>0</v>
      </c>
      <c r="N124" s="29">
        <v>0</v>
      </c>
      <c r="O124" s="3">
        <f t="shared" si="11"/>
        <v>0</v>
      </c>
    </row>
    <row r="125" spans="1:16" x14ac:dyDescent="0.2">
      <c r="A125" s="24" t="s">
        <v>5</v>
      </c>
      <c r="B125" s="25">
        <v>0</v>
      </c>
      <c r="C125" s="25">
        <v>5208</v>
      </c>
      <c r="D125" s="24" t="s">
        <v>183</v>
      </c>
      <c r="E125" s="26">
        <v>1721303.3006604081</v>
      </c>
      <c r="F125" s="26">
        <v>419</v>
      </c>
      <c r="G125" s="40">
        <f t="shared" si="7"/>
        <v>4108.1224359436947</v>
      </c>
      <c r="H125" s="28" t="str">
        <f t="shared" si="8"/>
        <v>ABOVE</v>
      </c>
      <c r="I125" s="40">
        <f t="shared" si="9"/>
        <v>0</v>
      </c>
      <c r="J125" s="42">
        <f t="shared" si="10"/>
        <v>0</v>
      </c>
      <c r="K125" s="42">
        <v>0</v>
      </c>
      <c r="L125" s="45">
        <f t="shared" si="12"/>
        <v>0</v>
      </c>
      <c r="N125" s="29">
        <v>0</v>
      </c>
      <c r="O125" s="3">
        <f t="shared" si="11"/>
        <v>0</v>
      </c>
    </row>
    <row r="126" spans="1:16" x14ac:dyDescent="0.2">
      <c r="A126" s="24" t="s">
        <v>15</v>
      </c>
      <c r="B126" s="25" t="s">
        <v>184</v>
      </c>
      <c r="C126" s="25">
        <v>3367</v>
      </c>
      <c r="D126" s="24" t="s">
        <v>185</v>
      </c>
      <c r="E126" s="26">
        <v>786012.4362468</v>
      </c>
      <c r="F126" s="26">
        <v>208</v>
      </c>
      <c r="G126" s="40">
        <f t="shared" si="7"/>
        <v>3778.905943494231</v>
      </c>
      <c r="H126" s="28" t="str">
        <f t="shared" si="8"/>
        <v>BELOW</v>
      </c>
      <c r="I126" s="40">
        <f t="shared" si="9"/>
        <v>221.094056505769</v>
      </c>
      <c r="J126" s="44">
        <f t="shared" si="10"/>
        <v>45987.563753199953</v>
      </c>
      <c r="K126" s="42">
        <v>0</v>
      </c>
      <c r="L126" s="45">
        <f t="shared" si="12"/>
        <v>45987.563753199953</v>
      </c>
      <c r="N126" s="29">
        <v>0</v>
      </c>
      <c r="O126" s="3">
        <f t="shared" si="11"/>
        <v>45987.563753199953</v>
      </c>
    </row>
    <row r="127" spans="1:16" x14ac:dyDescent="0.2">
      <c r="A127" s="24" t="s">
        <v>15</v>
      </c>
      <c r="B127" s="25" t="s">
        <v>186</v>
      </c>
      <c r="C127" s="25">
        <v>3338</v>
      </c>
      <c r="D127" s="24" t="s">
        <v>187</v>
      </c>
      <c r="E127" s="26">
        <v>1384086.8349895985</v>
      </c>
      <c r="F127" s="26">
        <v>305</v>
      </c>
      <c r="G127" s="40">
        <f t="shared" si="7"/>
        <v>4537.9896229167161</v>
      </c>
      <c r="H127" s="28" t="str">
        <f t="shared" si="8"/>
        <v>ABOVE</v>
      </c>
      <c r="I127" s="40">
        <f t="shared" si="9"/>
        <v>0</v>
      </c>
      <c r="J127" s="42">
        <f t="shared" si="10"/>
        <v>0</v>
      </c>
      <c r="K127" s="42">
        <v>0</v>
      </c>
      <c r="L127" s="45">
        <f t="shared" si="12"/>
        <v>0</v>
      </c>
      <c r="N127" s="29">
        <v>0</v>
      </c>
      <c r="O127" s="3">
        <f t="shared" si="11"/>
        <v>0</v>
      </c>
    </row>
    <row r="128" spans="1:16" x14ac:dyDescent="0.2">
      <c r="A128" s="24" t="s">
        <v>5</v>
      </c>
      <c r="B128" s="25">
        <v>0</v>
      </c>
      <c r="C128" s="25">
        <v>3370</v>
      </c>
      <c r="D128" s="24" t="s">
        <v>188</v>
      </c>
      <c r="E128" s="26">
        <v>1029805.7466526111</v>
      </c>
      <c r="F128" s="26">
        <v>250</v>
      </c>
      <c r="G128" s="40">
        <f t="shared" si="7"/>
        <v>4119.2229866104444</v>
      </c>
      <c r="H128" s="28" t="str">
        <f t="shared" si="8"/>
        <v>ABOVE</v>
      </c>
      <c r="I128" s="40">
        <f t="shared" si="9"/>
        <v>0</v>
      </c>
      <c r="J128" s="42">
        <f t="shared" si="10"/>
        <v>0</v>
      </c>
      <c r="K128" s="42">
        <v>0</v>
      </c>
      <c r="L128" s="45">
        <f t="shared" si="12"/>
        <v>0</v>
      </c>
      <c r="N128" s="29">
        <v>0</v>
      </c>
      <c r="O128" s="3">
        <f t="shared" si="11"/>
        <v>0</v>
      </c>
    </row>
    <row r="129" spans="1:15" x14ac:dyDescent="0.2">
      <c r="A129" s="24" t="s">
        <v>15</v>
      </c>
      <c r="B129" s="25" t="s">
        <v>189</v>
      </c>
      <c r="C129" s="25">
        <v>3021</v>
      </c>
      <c r="D129" s="24" t="s">
        <v>190</v>
      </c>
      <c r="E129" s="26">
        <v>874537.68187537813</v>
      </c>
      <c r="F129" s="26">
        <v>206</v>
      </c>
      <c r="G129" s="40">
        <f t="shared" si="7"/>
        <v>4245.3285527930975</v>
      </c>
      <c r="H129" s="28" t="str">
        <f t="shared" si="8"/>
        <v>ABOVE</v>
      </c>
      <c r="I129" s="40">
        <f t="shared" si="9"/>
        <v>0</v>
      </c>
      <c r="J129" s="42">
        <f t="shared" si="10"/>
        <v>0</v>
      </c>
      <c r="K129" s="42">
        <v>0</v>
      </c>
      <c r="L129" s="45">
        <f t="shared" si="12"/>
        <v>0</v>
      </c>
      <c r="N129" s="29">
        <v>0</v>
      </c>
      <c r="O129" s="3">
        <f t="shared" si="11"/>
        <v>0</v>
      </c>
    </row>
    <row r="130" spans="1:15" x14ac:dyDescent="0.2">
      <c r="A130" s="24" t="s">
        <v>15</v>
      </c>
      <c r="B130" s="25" t="s">
        <v>191</v>
      </c>
      <c r="C130" s="25">
        <v>3347</v>
      </c>
      <c r="D130" s="24" t="s">
        <v>192</v>
      </c>
      <c r="E130" s="26">
        <v>934376.61749770876</v>
      </c>
      <c r="F130" s="26">
        <v>198</v>
      </c>
      <c r="G130" s="40">
        <f t="shared" si="7"/>
        <v>4719.0738257460034</v>
      </c>
      <c r="H130" s="28" t="str">
        <f t="shared" si="8"/>
        <v>ABOVE</v>
      </c>
      <c r="I130" s="40">
        <f t="shared" si="9"/>
        <v>0</v>
      </c>
      <c r="J130" s="42">
        <f t="shared" si="10"/>
        <v>0</v>
      </c>
      <c r="K130" s="42">
        <v>0</v>
      </c>
      <c r="L130" s="45">
        <f t="shared" si="12"/>
        <v>0</v>
      </c>
      <c r="N130" s="29">
        <v>0</v>
      </c>
      <c r="O130" s="3">
        <f t="shared" si="11"/>
        <v>0</v>
      </c>
    </row>
    <row r="131" spans="1:15" x14ac:dyDescent="0.2">
      <c r="A131" s="24" t="s">
        <v>15</v>
      </c>
      <c r="B131" s="25" t="s">
        <v>193</v>
      </c>
      <c r="C131" s="25">
        <v>3355</v>
      </c>
      <c r="D131" s="24" t="s">
        <v>194</v>
      </c>
      <c r="E131" s="26">
        <v>953569.40242283582</v>
      </c>
      <c r="F131" s="26">
        <v>204</v>
      </c>
      <c r="G131" s="40">
        <f t="shared" ref="G131:G161" si="13">E131/F131</f>
        <v>4674.3598157982151</v>
      </c>
      <c r="H131" s="28" t="str">
        <f t="shared" ref="H131:H161" si="14">IF(G131&gt;$E$3,"ABOVE","BELOW")</f>
        <v>ABOVE</v>
      </c>
      <c r="I131" s="40">
        <f t="shared" ref="I131:I161" si="15">IF(H131="BELOW",($E$3-G131),0)</f>
        <v>0</v>
      </c>
      <c r="J131" s="42">
        <f t="shared" ref="J131:J161" si="16">I131*F131</f>
        <v>0</v>
      </c>
      <c r="K131" s="42">
        <v>0</v>
      </c>
      <c r="L131" s="45">
        <f t="shared" si="12"/>
        <v>0</v>
      </c>
      <c r="N131" s="29">
        <v>0</v>
      </c>
      <c r="O131" s="3">
        <f t="shared" ref="O131:O161" si="17">J131-N131</f>
        <v>0</v>
      </c>
    </row>
    <row r="132" spans="1:15" x14ac:dyDescent="0.2">
      <c r="A132" s="24" t="s">
        <v>15</v>
      </c>
      <c r="B132" s="25" t="s">
        <v>195</v>
      </c>
      <c r="C132" s="25">
        <v>3013</v>
      </c>
      <c r="D132" s="24" t="s">
        <v>196</v>
      </c>
      <c r="E132" s="26">
        <v>1768451.000284374</v>
      </c>
      <c r="F132" s="26">
        <v>419</v>
      </c>
      <c r="G132" s="40">
        <f t="shared" si="13"/>
        <v>4220.6467787216561</v>
      </c>
      <c r="H132" s="28" t="str">
        <f t="shared" si="14"/>
        <v>ABOVE</v>
      </c>
      <c r="I132" s="40">
        <f t="shared" si="15"/>
        <v>0</v>
      </c>
      <c r="J132" s="42">
        <f t="shared" si="16"/>
        <v>0</v>
      </c>
      <c r="K132" s="42">
        <v>0</v>
      </c>
      <c r="L132" s="45">
        <f t="shared" si="12"/>
        <v>0</v>
      </c>
      <c r="N132" s="29">
        <v>0</v>
      </c>
      <c r="O132" s="3">
        <f t="shared" si="17"/>
        <v>0</v>
      </c>
    </row>
    <row r="133" spans="1:15" x14ac:dyDescent="0.2">
      <c r="A133" s="24" t="s">
        <v>5</v>
      </c>
      <c r="B133" s="25">
        <v>0</v>
      </c>
      <c r="C133" s="25">
        <v>2010</v>
      </c>
      <c r="D133" s="24" t="s">
        <v>197</v>
      </c>
      <c r="E133" s="26">
        <v>1658766.8386739646</v>
      </c>
      <c r="F133" s="26">
        <v>351</v>
      </c>
      <c r="G133" s="40">
        <f t="shared" si="13"/>
        <v>4725.8314492135742</v>
      </c>
      <c r="H133" s="28" t="str">
        <f t="shared" si="14"/>
        <v>ABOVE</v>
      </c>
      <c r="I133" s="40">
        <f t="shared" si="15"/>
        <v>0</v>
      </c>
      <c r="J133" s="42">
        <f t="shared" si="16"/>
        <v>0</v>
      </c>
      <c r="K133" s="42">
        <v>0</v>
      </c>
      <c r="L133" s="45">
        <f t="shared" si="12"/>
        <v>0</v>
      </c>
      <c r="N133" s="29">
        <v>0</v>
      </c>
      <c r="O133" s="3">
        <f t="shared" si="17"/>
        <v>0</v>
      </c>
    </row>
    <row r="134" spans="1:15" x14ac:dyDescent="0.2">
      <c r="A134" s="24" t="s">
        <v>15</v>
      </c>
      <c r="B134" s="25" t="s">
        <v>198</v>
      </c>
      <c r="C134" s="25">
        <v>3301</v>
      </c>
      <c r="D134" s="24" t="s">
        <v>199</v>
      </c>
      <c r="E134" s="26">
        <v>870070.1344512268</v>
      </c>
      <c r="F134" s="26">
        <v>211</v>
      </c>
      <c r="G134" s="40">
        <f t="shared" si="13"/>
        <v>4123.5551395792736</v>
      </c>
      <c r="H134" s="28" t="str">
        <f t="shared" si="14"/>
        <v>ABOVE</v>
      </c>
      <c r="I134" s="40">
        <f t="shared" si="15"/>
        <v>0</v>
      </c>
      <c r="J134" s="42">
        <f t="shared" si="16"/>
        <v>0</v>
      </c>
      <c r="K134" s="42">
        <v>0</v>
      </c>
      <c r="L134" s="45">
        <f t="shared" si="12"/>
        <v>0</v>
      </c>
      <c r="N134" s="29">
        <v>0</v>
      </c>
      <c r="O134" s="3">
        <f t="shared" si="17"/>
        <v>0</v>
      </c>
    </row>
    <row r="135" spans="1:15" x14ac:dyDescent="0.2">
      <c r="A135" s="24" t="s">
        <v>5</v>
      </c>
      <c r="B135" s="25">
        <v>0</v>
      </c>
      <c r="C135" s="25">
        <v>2022</v>
      </c>
      <c r="D135" s="24" t="s">
        <v>200</v>
      </c>
      <c r="E135" s="26">
        <v>921342.82652394986</v>
      </c>
      <c r="F135" s="26">
        <v>196</v>
      </c>
      <c r="G135" s="40">
        <f t="shared" si="13"/>
        <v>4700.7287067548459</v>
      </c>
      <c r="H135" s="28" t="str">
        <f t="shared" si="14"/>
        <v>ABOVE</v>
      </c>
      <c r="I135" s="40">
        <f t="shared" si="15"/>
        <v>0</v>
      </c>
      <c r="J135" s="42">
        <f t="shared" si="16"/>
        <v>0</v>
      </c>
      <c r="K135" s="42">
        <v>0</v>
      </c>
      <c r="L135" s="45">
        <f t="shared" ref="L135:L161" si="18">J135-K135</f>
        <v>0</v>
      </c>
      <c r="N135" s="29">
        <v>0</v>
      </c>
      <c r="O135" s="3">
        <f t="shared" si="17"/>
        <v>0</v>
      </c>
    </row>
    <row r="136" spans="1:15" x14ac:dyDescent="0.2">
      <c r="A136" s="24" t="s">
        <v>15</v>
      </c>
      <c r="B136" s="25" t="s">
        <v>201</v>
      </c>
      <c r="C136" s="25">
        <v>3313</v>
      </c>
      <c r="D136" s="24" t="s">
        <v>202</v>
      </c>
      <c r="E136" s="26">
        <v>1851274.656091542</v>
      </c>
      <c r="F136" s="26">
        <v>408</v>
      </c>
      <c r="G136" s="40">
        <f t="shared" si="13"/>
        <v>4537.4378825773092</v>
      </c>
      <c r="H136" s="28" t="str">
        <f t="shared" si="14"/>
        <v>ABOVE</v>
      </c>
      <c r="I136" s="40">
        <f t="shared" si="15"/>
        <v>0</v>
      </c>
      <c r="J136" s="42">
        <f t="shared" si="16"/>
        <v>0</v>
      </c>
      <c r="K136" s="42">
        <v>0</v>
      </c>
      <c r="L136" s="45">
        <f t="shared" si="18"/>
        <v>0</v>
      </c>
      <c r="N136" s="29">
        <v>0</v>
      </c>
      <c r="O136" s="3">
        <f t="shared" si="17"/>
        <v>0</v>
      </c>
    </row>
    <row r="137" spans="1:15" x14ac:dyDescent="0.2">
      <c r="A137" s="24" t="s">
        <v>5</v>
      </c>
      <c r="B137" s="25">
        <v>0</v>
      </c>
      <c r="C137" s="25">
        <v>3371</v>
      </c>
      <c r="D137" s="24" t="s">
        <v>203</v>
      </c>
      <c r="E137" s="26">
        <v>799985.8542670795</v>
      </c>
      <c r="F137" s="26">
        <v>208</v>
      </c>
      <c r="G137" s="40">
        <f t="shared" si="13"/>
        <v>3846.0858378224975</v>
      </c>
      <c r="H137" s="28" t="str">
        <f t="shared" si="14"/>
        <v>BELOW</v>
      </c>
      <c r="I137" s="40">
        <f t="shared" si="15"/>
        <v>153.91416217750248</v>
      </c>
      <c r="J137" s="44">
        <f t="shared" si="16"/>
        <v>32014.145732920515</v>
      </c>
      <c r="K137" s="42">
        <v>0</v>
      </c>
      <c r="L137" s="45">
        <f t="shared" si="18"/>
        <v>32014.145732920515</v>
      </c>
      <c r="N137" s="29">
        <v>0</v>
      </c>
      <c r="O137" s="3">
        <f t="shared" si="17"/>
        <v>32014.145732920515</v>
      </c>
    </row>
    <row r="138" spans="1:15" x14ac:dyDescent="0.2">
      <c r="A138" s="24" t="s">
        <v>15</v>
      </c>
      <c r="B138" s="25" t="s">
        <v>204</v>
      </c>
      <c r="C138" s="25">
        <v>3349</v>
      </c>
      <c r="D138" s="24" t="s">
        <v>205</v>
      </c>
      <c r="E138" s="26">
        <v>762432.29741458874</v>
      </c>
      <c r="F138" s="26">
        <v>155</v>
      </c>
      <c r="G138" s="40">
        <f t="shared" si="13"/>
        <v>4918.9180478360568</v>
      </c>
      <c r="H138" s="28" t="str">
        <f t="shared" si="14"/>
        <v>ABOVE</v>
      </c>
      <c r="I138" s="40">
        <f t="shared" si="15"/>
        <v>0</v>
      </c>
      <c r="J138" s="42">
        <f t="shared" si="16"/>
        <v>0</v>
      </c>
      <c r="K138" s="42">
        <v>0</v>
      </c>
      <c r="L138" s="45">
        <f t="shared" si="18"/>
        <v>0</v>
      </c>
      <c r="N138" s="29">
        <v>0</v>
      </c>
      <c r="O138" s="3">
        <f t="shared" si="17"/>
        <v>0</v>
      </c>
    </row>
    <row r="139" spans="1:15" x14ac:dyDescent="0.2">
      <c r="A139" s="24" t="s">
        <v>5</v>
      </c>
      <c r="B139" s="25">
        <v>0</v>
      </c>
      <c r="C139" s="25">
        <v>3350</v>
      </c>
      <c r="D139" s="24" t="s">
        <v>206</v>
      </c>
      <c r="E139" s="26">
        <v>1590154.7534099524</v>
      </c>
      <c r="F139" s="26">
        <v>415</v>
      </c>
      <c r="G139" s="40">
        <f t="shared" si="13"/>
        <v>3831.698200987837</v>
      </c>
      <c r="H139" s="28" t="str">
        <f t="shared" si="14"/>
        <v>BELOW</v>
      </c>
      <c r="I139" s="40">
        <f t="shared" si="15"/>
        <v>168.30179901216297</v>
      </c>
      <c r="J139" s="44">
        <f t="shared" si="16"/>
        <v>69845.246590047638</v>
      </c>
      <c r="K139" s="42">
        <v>0</v>
      </c>
      <c r="L139" s="45">
        <f t="shared" si="18"/>
        <v>69845.246590047638</v>
      </c>
      <c r="N139" s="29">
        <v>0</v>
      </c>
      <c r="O139" s="3">
        <f t="shared" si="17"/>
        <v>69845.246590047638</v>
      </c>
    </row>
    <row r="140" spans="1:15" x14ac:dyDescent="0.2">
      <c r="A140" s="24" t="s">
        <v>15</v>
      </c>
      <c r="B140" s="25" t="s">
        <v>207</v>
      </c>
      <c r="C140" s="25">
        <v>2134</v>
      </c>
      <c r="D140" s="24" t="s">
        <v>208</v>
      </c>
      <c r="E140" s="26">
        <v>426614.8176255112</v>
      </c>
      <c r="F140" s="26">
        <v>99</v>
      </c>
      <c r="G140" s="40">
        <f t="shared" si="13"/>
        <v>4309.2405820758704</v>
      </c>
      <c r="H140" s="28" t="str">
        <f t="shared" si="14"/>
        <v>ABOVE</v>
      </c>
      <c r="I140" s="40">
        <f t="shared" si="15"/>
        <v>0</v>
      </c>
      <c r="J140" s="42">
        <f t="shared" si="16"/>
        <v>0</v>
      </c>
      <c r="K140" s="42">
        <v>0</v>
      </c>
      <c r="L140" s="45">
        <f t="shared" si="18"/>
        <v>0</v>
      </c>
      <c r="N140" s="29">
        <v>0</v>
      </c>
      <c r="O140" s="3">
        <f t="shared" si="17"/>
        <v>0</v>
      </c>
    </row>
    <row r="141" spans="1:15" x14ac:dyDescent="0.2">
      <c r="A141" s="24" t="s">
        <v>15</v>
      </c>
      <c r="B141" s="25" t="s">
        <v>209</v>
      </c>
      <c r="C141" s="25">
        <v>2148</v>
      </c>
      <c r="D141" s="24" t="s">
        <v>210</v>
      </c>
      <c r="E141" s="26">
        <v>1154539.8694773423</v>
      </c>
      <c r="F141" s="26">
        <v>289</v>
      </c>
      <c r="G141" s="40">
        <f t="shared" si="13"/>
        <v>3994.9476452503195</v>
      </c>
      <c r="H141" s="28" t="str">
        <f t="shared" si="14"/>
        <v>BELOW</v>
      </c>
      <c r="I141" s="40">
        <f t="shared" si="15"/>
        <v>5.0523547496804895</v>
      </c>
      <c r="J141" s="44">
        <f t="shared" si="16"/>
        <v>1460.1305226576615</v>
      </c>
      <c r="K141" s="42">
        <v>0</v>
      </c>
      <c r="L141" s="45">
        <f t="shared" si="18"/>
        <v>1460.1305226576615</v>
      </c>
      <c r="N141" s="29">
        <v>0</v>
      </c>
      <c r="O141" s="3">
        <f t="shared" si="17"/>
        <v>1460.1305226576615</v>
      </c>
    </row>
    <row r="142" spans="1:15" x14ac:dyDescent="0.2">
      <c r="A142" s="24" t="s">
        <v>15</v>
      </c>
      <c r="B142" s="25" t="s">
        <v>211</v>
      </c>
      <c r="C142" s="25">
        <v>2081</v>
      </c>
      <c r="D142" s="24" t="s">
        <v>212</v>
      </c>
      <c r="E142" s="26">
        <v>733853.29725868709</v>
      </c>
      <c r="F142" s="26">
        <v>181</v>
      </c>
      <c r="G142" s="40">
        <f t="shared" si="13"/>
        <v>4054.4381064015861</v>
      </c>
      <c r="H142" s="28" t="str">
        <f t="shared" si="14"/>
        <v>ABOVE</v>
      </c>
      <c r="I142" s="40">
        <f t="shared" si="15"/>
        <v>0</v>
      </c>
      <c r="J142" s="42">
        <f t="shared" si="16"/>
        <v>0</v>
      </c>
      <c r="K142" s="42">
        <v>0</v>
      </c>
      <c r="L142" s="45">
        <f t="shared" si="18"/>
        <v>0</v>
      </c>
      <c r="N142" s="29">
        <v>0</v>
      </c>
      <c r="O142" s="3">
        <f t="shared" si="17"/>
        <v>0</v>
      </c>
    </row>
    <row r="143" spans="1:15" x14ac:dyDescent="0.2">
      <c r="A143" s="24" t="s">
        <v>15</v>
      </c>
      <c r="B143" s="25" t="s">
        <v>213</v>
      </c>
      <c r="C143" s="25">
        <v>2057</v>
      </c>
      <c r="D143" s="24" t="s">
        <v>214</v>
      </c>
      <c r="E143" s="26">
        <v>1806529.4420178742</v>
      </c>
      <c r="F143" s="26">
        <v>436</v>
      </c>
      <c r="G143" s="40">
        <f t="shared" si="13"/>
        <v>4143.4161514171428</v>
      </c>
      <c r="H143" s="28" t="str">
        <f t="shared" si="14"/>
        <v>ABOVE</v>
      </c>
      <c r="I143" s="40">
        <f t="shared" si="15"/>
        <v>0</v>
      </c>
      <c r="J143" s="42">
        <f t="shared" si="16"/>
        <v>0</v>
      </c>
      <c r="K143" s="42">
        <v>0</v>
      </c>
      <c r="L143" s="45">
        <f t="shared" si="18"/>
        <v>0</v>
      </c>
      <c r="N143" s="29">
        <v>0</v>
      </c>
      <c r="O143" s="3">
        <f t="shared" si="17"/>
        <v>0</v>
      </c>
    </row>
    <row r="144" spans="1:15" x14ac:dyDescent="0.2">
      <c r="A144" s="24" t="s">
        <v>15</v>
      </c>
      <c r="B144" s="25" t="s">
        <v>215</v>
      </c>
      <c r="C144" s="25">
        <v>2058</v>
      </c>
      <c r="D144" s="24" t="s">
        <v>216</v>
      </c>
      <c r="E144" s="26">
        <v>1490130.4475935258</v>
      </c>
      <c r="F144" s="26">
        <v>416</v>
      </c>
      <c r="G144" s="40">
        <f t="shared" si="13"/>
        <v>3582.0443451767446</v>
      </c>
      <c r="H144" s="28" t="str">
        <f t="shared" si="14"/>
        <v>BELOW</v>
      </c>
      <c r="I144" s="40">
        <f t="shared" si="15"/>
        <v>417.95565482325537</v>
      </c>
      <c r="J144" s="41">
        <f t="shared" si="16"/>
        <v>173869.55240647425</v>
      </c>
      <c r="K144" s="41">
        <v>69869.552406479532</v>
      </c>
      <c r="L144" s="45">
        <f t="shared" si="18"/>
        <v>103999.99999999472</v>
      </c>
      <c r="N144" s="29">
        <v>24469.709818100266</v>
      </c>
      <c r="O144" s="3">
        <f t="shared" si="17"/>
        <v>149399.84258837398</v>
      </c>
    </row>
    <row r="145" spans="1:16" x14ac:dyDescent="0.2">
      <c r="A145" s="24" t="s">
        <v>5</v>
      </c>
      <c r="B145" s="25">
        <v>0</v>
      </c>
      <c r="C145" s="25">
        <v>3368</v>
      </c>
      <c r="D145" s="24" t="s">
        <v>217</v>
      </c>
      <c r="E145" s="26">
        <v>698418.40921652655</v>
      </c>
      <c r="F145" s="26">
        <v>185</v>
      </c>
      <c r="G145" s="40">
        <f t="shared" si="13"/>
        <v>3775.234644413657</v>
      </c>
      <c r="H145" s="28" t="str">
        <f t="shared" si="14"/>
        <v>BELOW</v>
      </c>
      <c r="I145" s="40">
        <f t="shared" si="15"/>
        <v>224.76535558634305</v>
      </c>
      <c r="J145" s="44">
        <f t="shared" si="16"/>
        <v>41581.590783473461</v>
      </c>
      <c r="K145" s="42">
        <v>0</v>
      </c>
      <c r="L145" s="45">
        <f t="shared" si="18"/>
        <v>41581.590783473461</v>
      </c>
      <c r="N145" s="29">
        <v>0</v>
      </c>
      <c r="O145" s="3">
        <f t="shared" si="17"/>
        <v>41581.590783473461</v>
      </c>
    </row>
    <row r="146" spans="1:16" x14ac:dyDescent="0.2">
      <c r="A146" s="24" t="s">
        <v>5</v>
      </c>
      <c r="B146" s="25">
        <v>0</v>
      </c>
      <c r="C146" s="25">
        <v>2060</v>
      </c>
      <c r="D146" s="24" t="s">
        <v>218</v>
      </c>
      <c r="E146" s="26">
        <v>2425010.7845767257</v>
      </c>
      <c r="F146" s="26">
        <v>558</v>
      </c>
      <c r="G146" s="40">
        <f t="shared" si="13"/>
        <v>4345.8974633991502</v>
      </c>
      <c r="H146" s="28" t="str">
        <f t="shared" si="14"/>
        <v>ABOVE</v>
      </c>
      <c r="I146" s="40">
        <f t="shared" si="15"/>
        <v>0</v>
      </c>
      <c r="J146" s="42">
        <f t="shared" si="16"/>
        <v>0</v>
      </c>
      <c r="K146" s="42">
        <v>0</v>
      </c>
      <c r="L146" s="45">
        <f t="shared" si="18"/>
        <v>0</v>
      </c>
      <c r="N146" s="29">
        <v>0</v>
      </c>
      <c r="O146" s="3">
        <f t="shared" si="17"/>
        <v>0</v>
      </c>
    </row>
    <row r="147" spans="1:16" x14ac:dyDescent="0.2">
      <c r="A147" s="24" t="s">
        <v>5</v>
      </c>
      <c r="B147" s="25">
        <v>0</v>
      </c>
      <c r="C147" s="25">
        <v>2061</v>
      </c>
      <c r="D147" s="24" t="s">
        <v>219</v>
      </c>
      <c r="E147" s="26">
        <v>2066896.2569012817</v>
      </c>
      <c r="F147" s="26">
        <v>538</v>
      </c>
      <c r="G147" s="40">
        <f t="shared" si="13"/>
        <v>3841.8146039057278</v>
      </c>
      <c r="H147" s="28" t="str">
        <f t="shared" si="14"/>
        <v>BELOW</v>
      </c>
      <c r="I147" s="40">
        <f t="shared" si="15"/>
        <v>158.18539609427216</v>
      </c>
      <c r="J147" s="44">
        <f t="shared" si="16"/>
        <v>85103.74309871842</v>
      </c>
      <c r="K147" s="42">
        <v>0</v>
      </c>
      <c r="L147" s="45">
        <f t="shared" si="18"/>
        <v>85103.74309871842</v>
      </c>
      <c r="N147" s="29">
        <v>0</v>
      </c>
      <c r="O147" s="3">
        <f t="shared" si="17"/>
        <v>85103.74309871842</v>
      </c>
    </row>
    <row r="148" spans="1:16" x14ac:dyDescent="0.2">
      <c r="A148" s="24" t="s">
        <v>15</v>
      </c>
      <c r="B148" s="25" t="s">
        <v>220</v>
      </c>
      <c r="C148" s="25">
        <v>2200</v>
      </c>
      <c r="D148" s="24" t="s">
        <v>221</v>
      </c>
      <c r="E148" s="26">
        <v>884551.0058480046</v>
      </c>
      <c r="F148" s="26">
        <v>204</v>
      </c>
      <c r="G148" s="40">
        <f t="shared" si="13"/>
        <v>4336.0343423921795</v>
      </c>
      <c r="H148" s="28" t="str">
        <f t="shared" si="14"/>
        <v>ABOVE</v>
      </c>
      <c r="I148" s="40">
        <f t="shared" si="15"/>
        <v>0</v>
      </c>
      <c r="J148" s="42">
        <f t="shared" si="16"/>
        <v>0</v>
      </c>
      <c r="K148" s="42">
        <v>0</v>
      </c>
      <c r="L148" s="45">
        <f t="shared" si="18"/>
        <v>0</v>
      </c>
      <c r="N148" s="29">
        <v>0</v>
      </c>
      <c r="O148" s="3">
        <f t="shared" si="17"/>
        <v>0</v>
      </c>
    </row>
    <row r="149" spans="1:16" x14ac:dyDescent="0.2">
      <c r="A149" s="24" t="s">
        <v>15</v>
      </c>
      <c r="B149" s="25" t="s">
        <v>222</v>
      </c>
      <c r="C149" s="25">
        <v>3362</v>
      </c>
      <c r="D149" s="24" t="s">
        <v>223</v>
      </c>
      <c r="E149" s="26">
        <v>1086321.3212604269</v>
      </c>
      <c r="F149" s="26">
        <v>275</v>
      </c>
      <c r="G149" s="40">
        <f t="shared" si="13"/>
        <v>3950.2593500379162</v>
      </c>
      <c r="H149" s="28" t="str">
        <f t="shared" si="14"/>
        <v>BELOW</v>
      </c>
      <c r="I149" s="40">
        <f t="shared" si="15"/>
        <v>49.740649962083808</v>
      </c>
      <c r="J149" s="44">
        <f t="shared" si="16"/>
        <v>13678.678739573046</v>
      </c>
      <c r="K149" s="42">
        <v>0</v>
      </c>
      <c r="L149" s="45">
        <f t="shared" si="18"/>
        <v>13678.678739573046</v>
      </c>
      <c r="N149" s="29">
        <v>0</v>
      </c>
      <c r="O149" s="3">
        <f t="shared" si="17"/>
        <v>13678.678739573046</v>
      </c>
      <c r="P149" s="33" t="s">
        <v>12</v>
      </c>
    </row>
    <row r="150" spans="1:16" x14ac:dyDescent="0.2">
      <c r="A150" s="24" t="s">
        <v>5</v>
      </c>
      <c r="B150" s="25">
        <v>0</v>
      </c>
      <c r="C150" s="25">
        <v>2135</v>
      </c>
      <c r="D150" s="24" t="s">
        <v>224</v>
      </c>
      <c r="E150" s="26">
        <v>1276125.6429533022</v>
      </c>
      <c r="F150" s="26">
        <v>291</v>
      </c>
      <c r="G150" s="40">
        <f t="shared" si="13"/>
        <v>4385.311487812035</v>
      </c>
      <c r="H150" s="28" t="str">
        <f t="shared" si="14"/>
        <v>ABOVE</v>
      </c>
      <c r="I150" s="40">
        <f t="shared" si="15"/>
        <v>0</v>
      </c>
      <c r="J150" s="42">
        <f t="shared" si="16"/>
        <v>0</v>
      </c>
      <c r="K150" s="42">
        <v>0</v>
      </c>
      <c r="L150" s="45">
        <f t="shared" si="18"/>
        <v>0</v>
      </c>
      <c r="N150" s="29">
        <v>0</v>
      </c>
      <c r="O150" s="3">
        <f t="shared" si="17"/>
        <v>0</v>
      </c>
    </row>
    <row r="151" spans="1:16" x14ac:dyDescent="0.2">
      <c r="A151" s="24" t="s">
        <v>15</v>
      </c>
      <c r="B151" s="25" t="s">
        <v>225</v>
      </c>
      <c r="C151" s="25">
        <v>2071</v>
      </c>
      <c r="D151" s="24" t="s">
        <v>226</v>
      </c>
      <c r="E151" s="26">
        <v>1708427.2356047377</v>
      </c>
      <c r="F151" s="26">
        <v>429</v>
      </c>
      <c r="G151" s="40">
        <f t="shared" si="13"/>
        <v>3982.3478685425121</v>
      </c>
      <c r="H151" s="28" t="str">
        <f t="shared" si="14"/>
        <v>BELOW</v>
      </c>
      <c r="I151" s="40">
        <f t="shared" si="15"/>
        <v>17.65213145748794</v>
      </c>
      <c r="J151" s="44">
        <f t="shared" si="16"/>
        <v>7572.7643952623257</v>
      </c>
      <c r="K151" s="42">
        <v>0</v>
      </c>
      <c r="L151" s="45">
        <f t="shared" si="18"/>
        <v>7572.7643952623257</v>
      </c>
      <c r="N151" s="29">
        <v>0</v>
      </c>
      <c r="O151" s="3">
        <f t="shared" si="17"/>
        <v>7572.7643952623257</v>
      </c>
    </row>
    <row r="152" spans="1:16" x14ac:dyDescent="0.2">
      <c r="A152" s="24" t="s">
        <v>5</v>
      </c>
      <c r="B152" s="25">
        <v>0</v>
      </c>
      <c r="C152" s="25">
        <v>2193</v>
      </c>
      <c r="D152" s="24" t="s">
        <v>227</v>
      </c>
      <c r="E152" s="26">
        <v>1687261.5198411189</v>
      </c>
      <c r="F152" s="26">
        <v>378</v>
      </c>
      <c r="G152" s="40">
        <f t="shared" si="13"/>
        <v>4463.6548143944947</v>
      </c>
      <c r="H152" s="28" t="str">
        <f t="shared" si="14"/>
        <v>ABOVE</v>
      </c>
      <c r="I152" s="40">
        <f t="shared" si="15"/>
        <v>0</v>
      </c>
      <c r="J152" s="42">
        <f t="shared" si="16"/>
        <v>0</v>
      </c>
      <c r="K152" s="42">
        <v>0</v>
      </c>
      <c r="L152" s="45">
        <f t="shared" si="18"/>
        <v>0</v>
      </c>
      <c r="N152" s="29">
        <v>0</v>
      </c>
      <c r="O152" s="3">
        <f t="shared" si="17"/>
        <v>0</v>
      </c>
    </row>
    <row r="153" spans="1:16" x14ac:dyDescent="0.2">
      <c r="A153" s="24" t="s">
        <v>5</v>
      </c>
      <c r="B153" s="25">
        <v>0</v>
      </c>
      <c r="C153" s="25">
        <v>2028</v>
      </c>
      <c r="D153" s="24" t="s">
        <v>228</v>
      </c>
      <c r="E153" s="26">
        <v>2425603.5399885643</v>
      </c>
      <c r="F153" s="26">
        <v>547</v>
      </c>
      <c r="G153" s="40">
        <f t="shared" si="13"/>
        <v>4434.3757586628235</v>
      </c>
      <c r="H153" s="28" t="str">
        <f t="shared" si="14"/>
        <v>ABOVE</v>
      </c>
      <c r="I153" s="40">
        <f t="shared" si="15"/>
        <v>0</v>
      </c>
      <c r="J153" s="42">
        <f t="shared" si="16"/>
        <v>0</v>
      </c>
      <c r="K153" s="42">
        <v>0</v>
      </c>
      <c r="L153" s="45">
        <f t="shared" si="18"/>
        <v>0</v>
      </c>
      <c r="N153" s="29">
        <v>0</v>
      </c>
      <c r="O153" s="3">
        <f t="shared" si="17"/>
        <v>0</v>
      </c>
    </row>
    <row r="154" spans="1:16" x14ac:dyDescent="0.2">
      <c r="A154" s="24" t="s">
        <v>5</v>
      </c>
      <c r="B154" s="25">
        <v>0</v>
      </c>
      <c r="C154" s="25">
        <v>2012</v>
      </c>
      <c r="D154" s="24" t="s">
        <v>229</v>
      </c>
      <c r="E154" s="26">
        <v>2139985.3494670354</v>
      </c>
      <c r="F154" s="26">
        <v>468</v>
      </c>
      <c r="G154" s="40">
        <f t="shared" si="13"/>
        <v>4572.6182680919555</v>
      </c>
      <c r="H154" s="28" t="str">
        <f t="shared" si="14"/>
        <v>ABOVE</v>
      </c>
      <c r="I154" s="40">
        <f t="shared" si="15"/>
        <v>0</v>
      </c>
      <c r="J154" s="42">
        <f t="shared" si="16"/>
        <v>0</v>
      </c>
      <c r="K154" s="42">
        <v>0</v>
      </c>
      <c r="L154" s="45">
        <f t="shared" si="18"/>
        <v>0</v>
      </c>
      <c r="N154" s="29">
        <v>0</v>
      </c>
      <c r="O154" s="3">
        <f t="shared" si="17"/>
        <v>0</v>
      </c>
    </row>
    <row r="155" spans="1:16" x14ac:dyDescent="0.2">
      <c r="A155" s="24" t="s">
        <v>15</v>
      </c>
      <c r="B155" s="25" t="s">
        <v>230</v>
      </c>
      <c r="C155" s="25">
        <v>2074</v>
      </c>
      <c r="D155" s="24" t="s">
        <v>231</v>
      </c>
      <c r="E155" s="26">
        <v>2431780.0512812994</v>
      </c>
      <c r="F155" s="26">
        <v>618</v>
      </c>
      <c r="G155" s="40">
        <f t="shared" si="13"/>
        <v>3934.9191768305818</v>
      </c>
      <c r="H155" s="28" t="str">
        <f t="shared" si="14"/>
        <v>BELOW</v>
      </c>
      <c r="I155" s="40">
        <f t="shared" si="15"/>
        <v>65.080823169418181</v>
      </c>
      <c r="J155" s="44">
        <f t="shared" si="16"/>
        <v>40219.948718700434</v>
      </c>
      <c r="K155" s="42">
        <v>0</v>
      </c>
      <c r="L155" s="45">
        <f t="shared" si="18"/>
        <v>40219.948718700434</v>
      </c>
      <c r="N155" s="29">
        <v>0</v>
      </c>
      <c r="O155" s="3">
        <f t="shared" si="17"/>
        <v>40219.948718700434</v>
      </c>
    </row>
    <row r="156" spans="1:16" x14ac:dyDescent="0.2">
      <c r="A156" s="24" t="s">
        <v>5</v>
      </c>
      <c r="B156" s="25">
        <v>0</v>
      </c>
      <c r="C156" s="25">
        <v>2117</v>
      </c>
      <c r="D156" s="24" t="s">
        <v>232</v>
      </c>
      <c r="E156" s="26">
        <v>1255626</v>
      </c>
      <c r="F156" s="26">
        <v>345</v>
      </c>
      <c r="G156" s="40">
        <f t="shared" si="13"/>
        <v>3639.4956521739132</v>
      </c>
      <c r="H156" s="28" t="str">
        <f t="shared" si="14"/>
        <v>BELOW</v>
      </c>
      <c r="I156" s="40">
        <f t="shared" si="15"/>
        <v>360.50434782608681</v>
      </c>
      <c r="J156" s="41">
        <f t="shared" si="16"/>
        <v>124373.99999999996</v>
      </c>
      <c r="K156" s="41">
        <v>38123.781033404157</v>
      </c>
      <c r="L156" s="45">
        <f t="shared" si="18"/>
        <v>86250.218966595799</v>
      </c>
      <c r="N156" s="29">
        <v>6911.1049175689241</v>
      </c>
      <c r="O156" s="3">
        <f t="shared" si="17"/>
        <v>117462.89508243103</v>
      </c>
    </row>
    <row r="157" spans="1:16" x14ac:dyDescent="0.2">
      <c r="A157" s="24" t="s">
        <v>5</v>
      </c>
      <c r="B157" s="25">
        <v>0</v>
      </c>
      <c r="C157" s="25">
        <v>3035</v>
      </c>
      <c r="D157" s="24" t="s">
        <v>249</v>
      </c>
      <c r="E157" s="26">
        <v>471744.68733474606</v>
      </c>
      <c r="F157" s="26">
        <v>108</v>
      </c>
      <c r="G157" s="40">
        <f t="shared" si="13"/>
        <v>4368.0063642106115</v>
      </c>
      <c r="H157" s="28" t="str">
        <f t="shared" si="14"/>
        <v>ABOVE</v>
      </c>
      <c r="I157" s="40">
        <f t="shared" si="15"/>
        <v>0</v>
      </c>
      <c r="J157" s="42">
        <f t="shared" si="16"/>
        <v>0</v>
      </c>
      <c r="K157" s="42">
        <v>0</v>
      </c>
      <c r="L157" s="45">
        <f t="shared" si="18"/>
        <v>0</v>
      </c>
      <c r="N157" s="29">
        <v>0</v>
      </c>
      <c r="O157" s="3">
        <f t="shared" si="17"/>
        <v>0</v>
      </c>
    </row>
    <row r="158" spans="1:16" x14ac:dyDescent="0.2">
      <c r="A158" s="24" t="s">
        <v>5</v>
      </c>
      <c r="B158" s="25">
        <v>0</v>
      </c>
      <c r="C158" s="25">
        <v>2078</v>
      </c>
      <c r="D158" s="24" t="s">
        <v>233</v>
      </c>
      <c r="E158" s="26">
        <v>1700774.2155891545</v>
      </c>
      <c r="F158" s="26">
        <v>385</v>
      </c>
      <c r="G158" s="40">
        <f t="shared" si="13"/>
        <v>4417.595365166635</v>
      </c>
      <c r="H158" s="28" t="str">
        <f t="shared" si="14"/>
        <v>ABOVE</v>
      </c>
      <c r="I158" s="40">
        <f t="shared" si="15"/>
        <v>0</v>
      </c>
      <c r="J158" s="42">
        <f t="shared" si="16"/>
        <v>0</v>
      </c>
      <c r="K158" s="42">
        <v>0</v>
      </c>
      <c r="L158" s="45">
        <f t="shared" si="18"/>
        <v>0</v>
      </c>
      <c r="N158" s="29">
        <v>0</v>
      </c>
      <c r="O158" s="3">
        <f t="shared" si="17"/>
        <v>0</v>
      </c>
    </row>
    <row r="159" spans="1:16" x14ac:dyDescent="0.2">
      <c r="A159" s="24" t="s">
        <v>5</v>
      </c>
      <c r="B159" s="25">
        <v>0</v>
      </c>
      <c r="C159" s="25">
        <v>2030</v>
      </c>
      <c r="D159" s="24" t="s">
        <v>250</v>
      </c>
      <c r="E159" s="26">
        <v>861217.4292333984</v>
      </c>
      <c r="F159" s="26">
        <v>186</v>
      </c>
      <c r="G159" s="40">
        <f t="shared" si="13"/>
        <v>4630.2012324376255</v>
      </c>
      <c r="H159" s="28" t="str">
        <f t="shared" si="14"/>
        <v>ABOVE</v>
      </c>
      <c r="I159" s="40">
        <f t="shared" si="15"/>
        <v>0</v>
      </c>
      <c r="J159" s="42">
        <f t="shared" si="16"/>
        <v>0</v>
      </c>
      <c r="K159" s="42">
        <v>0</v>
      </c>
      <c r="L159" s="45">
        <f t="shared" si="18"/>
        <v>0</v>
      </c>
      <c r="N159" s="29">
        <v>0</v>
      </c>
      <c r="O159" s="3">
        <f t="shared" si="17"/>
        <v>0</v>
      </c>
    </row>
    <row r="160" spans="1:16" x14ac:dyDescent="0.2">
      <c r="A160" s="24" t="s">
        <v>15</v>
      </c>
      <c r="B160" s="25" t="s">
        <v>234</v>
      </c>
      <c r="C160" s="25">
        <v>2100</v>
      </c>
      <c r="D160" s="24" t="s">
        <v>235</v>
      </c>
      <c r="E160" s="26">
        <v>865473.48397562734</v>
      </c>
      <c r="F160" s="26">
        <v>209</v>
      </c>
      <c r="G160" s="40">
        <f t="shared" si="13"/>
        <v>4141.0214544288392</v>
      </c>
      <c r="H160" s="28" t="str">
        <f t="shared" si="14"/>
        <v>ABOVE</v>
      </c>
      <c r="I160" s="40">
        <f t="shared" si="15"/>
        <v>0</v>
      </c>
      <c r="J160" s="42">
        <f t="shared" si="16"/>
        <v>0</v>
      </c>
      <c r="K160" s="42">
        <v>0</v>
      </c>
      <c r="L160" s="45">
        <f t="shared" si="18"/>
        <v>0</v>
      </c>
      <c r="N160" s="29">
        <v>0</v>
      </c>
      <c r="O160" s="3">
        <f t="shared" si="17"/>
        <v>0</v>
      </c>
    </row>
    <row r="161" spans="1:15" x14ac:dyDescent="0.2">
      <c r="A161" s="24" t="s">
        <v>5</v>
      </c>
      <c r="B161" s="25">
        <v>0</v>
      </c>
      <c r="C161" s="25">
        <v>3036</v>
      </c>
      <c r="D161" s="24" t="s">
        <v>251</v>
      </c>
      <c r="E161" s="26">
        <v>1247999.1874907867</v>
      </c>
      <c r="F161" s="26">
        <v>326</v>
      </c>
      <c r="G161" s="40">
        <f t="shared" si="13"/>
        <v>3828.2183665361554</v>
      </c>
      <c r="H161" s="28" t="str">
        <f t="shared" si="14"/>
        <v>BELOW</v>
      </c>
      <c r="I161" s="40">
        <f t="shared" si="15"/>
        <v>171.78163346384463</v>
      </c>
      <c r="J161" s="44">
        <f t="shared" si="16"/>
        <v>56000.812509213349</v>
      </c>
      <c r="K161" s="42">
        <v>0</v>
      </c>
      <c r="L161" s="45">
        <f t="shared" si="18"/>
        <v>56000.812509213349</v>
      </c>
      <c r="N161" s="29">
        <v>0</v>
      </c>
      <c r="O161" s="3">
        <f t="shared" si="17"/>
        <v>56000.812509213349</v>
      </c>
    </row>
    <row r="162" spans="1:15" hidden="1" x14ac:dyDescent="0.2">
      <c r="A162" s="7">
        <v>0</v>
      </c>
      <c r="B162" s="2">
        <v>0</v>
      </c>
      <c r="C162" s="2">
        <v>0</v>
      </c>
      <c r="D162" s="7">
        <v>0</v>
      </c>
    </row>
    <row r="163" spans="1:15" hidden="1" x14ac:dyDescent="0.2">
      <c r="A163" s="7">
        <v>0</v>
      </c>
      <c r="B163" s="2">
        <v>0</v>
      </c>
      <c r="C163" s="2">
        <v>0</v>
      </c>
      <c r="D163" s="7">
        <v>0</v>
      </c>
    </row>
    <row r="164" spans="1:15" hidden="1" x14ac:dyDescent="0.2">
      <c r="A164" s="7">
        <v>0</v>
      </c>
      <c r="B164" s="2">
        <v>0</v>
      </c>
      <c r="C164" s="2">
        <v>0</v>
      </c>
      <c r="D164" s="7">
        <v>0</v>
      </c>
    </row>
    <row r="165" spans="1:15" hidden="1" x14ac:dyDescent="0.2">
      <c r="A165" s="7">
        <v>0</v>
      </c>
      <c r="B165" s="2">
        <v>0</v>
      </c>
      <c r="C165" s="2">
        <v>0</v>
      </c>
      <c r="D165" s="7">
        <v>0</v>
      </c>
    </row>
    <row r="166" spans="1:15" hidden="1" x14ac:dyDescent="0.2">
      <c r="C166" s="35" t="s">
        <v>4</v>
      </c>
      <c r="D166" s="36" t="s">
        <v>15</v>
      </c>
      <c r="E166" s="37">
        <f>SUMIF($A$5:$A$164, $D166, E$5:E$164)</f>
        <v>115171101.57956511</v>
      </c>
      <c r="J166" s="37">
        <f t="shared" ref="J166:L168" si="19">SUMIF($A$5:$A$164, $D166, J$5:J$164)</f>
        <v>3627280.1015424803</v>
      </c>
      <c r="K166" s="37">
        <f t="shared" si="19"/>
        <v>1478204.0278577586</v>
      </c>
      <c r="L166" s="37">
        <f t="shared" si="19"/>
        <v>2149076.0736847227</v>
      </c>
      <c r="O166" s="37">
        <f>SUMIF($A$5:$A$164, $D166, O$5:O$164)</f>
        <v>2908817.3709147852</v>
      </c>
    </row>
    <row r="167" spans="1:15" hidden="1" x14ac:dyDescent="0.2">
      <c r="C167" s="35" t="s">
        <v>4</v>
      </c>
      <c r="D167" s="36" t="s">
        <v>5</v>
      </c>
      <c r="E167" s="37">
        <f>SUMIF($A$5:$A$164, $D167, E$5:E$164)</f>
        <v>103855643.89961782</v>
      </c>
      <c r="J167" s="37">
        <f t="shared" si="19"/>
        <v>1212416.6891520773</v>
      </c>
      <c r="K167" s="37">
        <f t="shared" si="19"/>
        <v>227005.92012893176</v>
      </c>
      <c r="L167" s="37">
        <f t="shared" si="19"/>
        <v>985410.76902314555</v>
      </c>
      <c r="O167" s="37">
        <f>SUMIF($A$5:$A$164, $D167, O$5:O$164)</f>
        <v>1132459.5728909692</v>
      </c>
    </row>
    <row r="168" spans="1:15" hidden="1" x14ac:dyDescent="0.2">
      <c r="C168" s="35" t="s">
        <v>4</v>
      </c>
      <c r="D168" s="36" t="s">
        <v>6</v>
      </c>
      <c r="E168" s="37">
        <f>SUMIF($A$5:$A$164, $D168, E$5:E$164)</f>
        <v>3283667.119500848</v>
      </c>
      <c r="J168" s="37">
        <f t="shared" si="19"/>
        <v>42927.382236945072</v>
      </c>
      <c r="K168" s="37">
        <f t="shared" si="19"/>
        <v>0</v>
      </c>
      <c r="L168" s="37">
        <f t="shared" si="19"/>
        <v>42927.382236945072</v>
      </c>
      <c r="O168" s="37">
        <f>SUMIF($A$5:$A$164, $D168, O$5:O$164)</f>
        <v>42927.382236945072</v>
      </c>
    </row>
    <row r="169" spans="1:15" hidden="1" x14ac:dyDescent="0.2">
      <c r="E169" s="37"/>
      <c r="J169" s="37"/>
      <c r="K169" s="37"/>
      <c r="L169" s="37"/>
      <c r="O169" s="37"/>
    </row>
    <row r="170" spans="1:15" hidden="1" x14ac:dyDescent="0.2">
      <c r="E170" s="37">
        <f>SUM(E166:E168)</f>
        <v>222310412.59868377</v>
      </c>
      <c r="J170" s="37">
        <f>SUM(J166:J168)</f>
        <v>4882624.1729315026</v>
      </c>
      <c r="K170" s="37">
        <f>SUM(K166:K168)</f>
        <v>1705209.9479866903</v>
      </c>
      <c r="L170" s="37">
        <f>SUM(L166:L168)</f>
        <v>3177414.2249448132</v>
      </c>
      <c r="O170" s="37">
        <f>SUM(O166:O168)</f>
        <v>4084204.3260426992</v>
      </c>
    </row>
    <row r="171" spans="1:15" hidden="1" x14ac:dyDescent="0.2"/>
    <row r="172" spans="1:15" hidden="1" x14ac:dyDescent="0.2">
      <c r="J172" s="27">
        <f>COUNTIF(J6:J161,"&gt;0")</f>
        <v>49</v>
      </c>
      <c r="K172" s="38"/>
      <c r="L172" s="39"/>
    </row>
  </sheetData>
  <sheetProtection password="8719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Primary</vt:lpstr>
    </vt:vector>
  </TitlesOfParts>
  <Company>Serco-EB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andrew.redding</dc:creator>
  <cp:lastModifiedBy>Andrew Redding</cp:lastModifiedBy>
  <dcterms:created xsi:type="dcterms:W3CDTF">2012-06-08T14:30:17Z</dcterms:created>
  <dcterms:modified xsi:type="dcterms:W3CDTF">2019-10-21T10:44:07Z</dcterms:modified>
</cp:coreProperties>
</file>