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N:\School Funding Team\SFT\Formula Funding\2026-27\Other\EYSFF Technical Statement 2026-27\"/>
    </mc:Choice>
  </mc:AlternateContent>
  <xr:revisionPtr revIDLastSave="0" documentId="13_ncr:1_{5E2130E4-256A-4663-B081-701C9708F528}" xr6:coauthVersionLast="47" xr6:coauthVersionMax="47" xr10:uidLastSave="{00000000-0000-0000-0000-000000000000}"/>
  <workbookProtection workbookAlgorithmName="SHA-512" workbookHashValue="0CyZF8TQOJzuJwSlx7Sasl1KQEKy9H2svBnxnxOy3FWNbemzs5sTq4MZkQDKQwG0qUwdxzMYSf9lSr2wYXeEyw==" workbookSaltValue="GP8erMpIkMx3+KveFA9AdQ==" workbookSpinCount="100000" lockStructure="1"/>
  <bookViews>
    <workbookView xWindow="28680" yWindow="-120" windowWidth="19440" windowHeight="15600" xr2:uid="{C592A4CD-B097-4C82-BEFC-B6CFB084A0E7}"/>
  </bookViews>
  <sheets>
    <sheet name="MNS" sheetId="3" r:id="rId1"/>
    <sheet name="Classes" sheetId="2" r:id="rId2"/>
    <sheet name="PVI" sheetId="1" r:id="rId3"/>
    <sheet name="Data - Schools" sheetId="6" state="veryHidden" r:id="rId4"/>
    <sheet name="Data - Classes" sheetId="5" state="veryHidden" r:id="rId5"/>
    <sheet name="Data - PVI" sheetId="4" state="veryHidden" r:id="rId6"/>
    <sheet name="Classes - list" sheetId="8" state="veryHidden" r:id="rId7"/>
    <sheet name="PVI - List" sheetId="7" state="veryHidden" r:id="rId8"/>
  </sheets>
  <definedNames>
    <definedName name="_xlnm.Print_Area" localSheetId="1">Classes!$A$1:$M$23</definedName>
    <definedName name="_xlnm.Print_Area" localSheetId="0">MNS!$A$1:$M$26</definedName>
    <definedName name="_xlnm.Print_Area" localSheetId="2">PVI!$A$1:$M$24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26" i="4" l="1"/>
  <c r="G326" i="4" l="1"/>
  <c r="D325" i="4"/>
  <c r="D324" i="4"/>
  <c r="D323" i="4"/>
  <c r="D322" i="4"/>
  <c r="D321" i="4"/>
  <c r="D320" i="4"/>
  <c r="D319" i="4"/>
  <c r="D318" i="4"/>
  <c r="D317" i="4"/>
  <c r="D316" i="4"/>
  <c r="D315" i="4"/>
  <c r="D314" i="4"/>
  <c r="D313" i="4"/>
  <c r="D312" i="4"/>
  <c r="D311" i="4"/>
  <c r="D310" i="4"/>
  <c r="D309" i="4"/>
  <c r="D308" i="4"/>
  <c r="B10" i="1"/>
  <c r="G324" i="4" l="1"/>
  <c r="G310" i="4"/>
  <c r="G311" i="4"/>
  <c r="G314" i="4"/>
  <c r="G316" i="4"/>
  <c r="G309" i="4"/>
  <c r="G317" i="4"/>
  <c r="G320" i="4"/>
  <c r="G322" i="4"/>
  <c r="G319" i="4"/>
  <c r="G325" i="4"/>
  <c r="G312" i="4"/>
  <c r="G308" i="4"/>
  <c r="G313" i="4"/>
  <c r="G321" i="4"/>
  <c r="G315" i="4"/>
  <c r="G318" i="4"/>
  <c r="G323" i="4"/>
  <c r="X162" i="5" l="1"/>
  <c r="U162" i="5"/>
  <c r="X161" i="5"/>
  <c r="U161" i="5"/>
  <c r="X160" i="5"/>
  <c r="U160" i="5"/>
  <c r="X159" i="5"/>
  <c r="U159" i="5"/>
  <c r="X158" i="5"/>
  <c r="U158" i="5"/>
  <c r="X157" i="5"/>
  <c r="U157" i="5"/>
  <c r="X156" i="5"/>
  <c r="U156" i="5"/>
  <c r="X155" i="5"/>
  <c r="U155" i="5"/>
  <c r="X154" i="5"/>
  <c r="U154" i="5"/>
  <c r="X153" i="5"/>
  <c r="U153" i="5"/>
  <c r="X152" i="5"/>
  <c r="U152" i="5"/>
  <c r="X150" i="5"/>
  <c r="U150" i="5"/>
  <c r="X149" i="5"/>
  <c r="U149" i="5"/>
  <c r="X147" i="5"/>
  <c r="U147" i="5"/>
  <c r="X146" i="5"/>
  <c r="U146" i="5"/>
  <c r="X143" i="5"/>
  <c r="U143" i="5"/>
  <c r="X142" i="5"/>
  <c r="U142" i="5"/>
  <c r="X140" i="5"/>
  <c r="U140" i="5"/>
  <c r="X139" i="5"/>
  <c r="U139" i="5"/>
  <c r="X138" i="5"/>
  <c r="U138" i="5"/>
  <c r="X136" i="5"/>
  <c r="U136" i="5"/>
  <c r="X135" i="5"/>
  <c r="U135" i="5"/>
  <c r="X134" i="5"/>
  <c r="U134" i="5"/>
  <c r="X133" i="5"/>
  <c r="U133" i="5"/>
  <c r="X131" i="5"/>
  <c r="U131" i="5"/>
  <c r="X130" i="5"/>
  <c r="U130" i="5"/>
  <c r="X128" i="5"/>
  <c r="U128" i="5"/>
  <c r="X126" i="5"/>
  <c r="U126" i="5"/>
  <c r="X125" i="5"/>
  <c r="U125" i="5"/>
  <c r="X124" i="5"/>
  <c r="U124" i="5"/>
  <c r="X123" i="5"/>
  <c r="U123" i="5"/>
  <c r="X120" i="5"/>
  <c r="U120" i="5"/>
  <c r="X119" i="5"/>
  <c r="U119" i="5"/>
  <c r="X118" i="5"/>
  <c r="U118" i="5"/>
  <c r="X117" i="5"/>
  <c r="U117" i="5"/>
  <c r="X116" i="5"/>
  <c r="U116" i="5"/>
  <c r="X115" i="5"/>
  <c r="U115" i="5"/>
  <c r="X114" i="5"/>
  <c r="U114" i="5"/>
  <c r="X112" i="5"/>
  <c r="U112" i="5"/>
  <c r="X111" i="5"/>
  <c r="U111" i="5"/>
  <c r="X109" i="5"/>
  <c r="U109" i="5"/>
  <c r="X108" i="5"/>
  <c r="U108" i="5"/>
  <c r="X107" i="5"/>
  <c r="U107" i="5"/>
  <c r="X106" i="5"/>
  <c r="U106" i="5"/>
  <c r="X104" i="5"/>
  <c r="U104" i="5"/>
  <c r="X103" i="5"/>
  <c r="U103" i="5"/>
  <c r="X102" i="5"/>
  <c r="U102" i="5"/>
  <c r="X101" i="5"/>
  <c r="U101" i="5"/>
  <c r="X100" i="5"/>
  <c r="U100" i="5"/>
  <c r="X99" i="5"/>
  <c r="U99" i="5"/>
  <c r="X97" i="5"/>
  <c r="U97" i="5"/>
  <c r="X95" i="5"/>
  <c r="U95" i="5"/>
  <c r="X94" i="5"/>
  <c r="U94" i="5"/>
  <c r="X93" i="5"/>
  <c r="U93" i="5"/>
  <c r="X92" i="5"/>
  <c r="U92" i="5"/>
  <c r="X91" i="5"/>
  <c r="U91" i="5"/>
  <c r="X90" i="5"/>
  <c r="U90" i="5"/>
  <c r="X89" i="5"/>
  <c r="U89" i="5"/>
  <c r="X88" i="5"/>
  <c r="U88" i="5"/>
  <c r="X86" i="5"/>
  <c r="U86" i="5"/>
  <c r="X85" i="5"/>
  <c r="U85" i="5"/>
  <c r="X84" i="5"/>
  <c r="U84" i="5"/>
  <c r="X82" i="5"/>
  <c r="U82" i="5"/>
  <c r="X81" i="5"/>
  <c r="U81" i="5"/>
  <c r="X80" i="5"/>
  <c r="U80" i="5"/>
  <c r="X78" i="5"/>
  <c r="U78" i="5"/>
  <c r="X77" i="5"/>
  <c r="U77" i="5"/>
  <c r="X76" i="5"/>
  <c r="U76" i="5"/>
  <c r="X74" i="5"/>
  <c r="U74" i="5"/>
  <c r="X73" i="5"/>
  <c r="U73" i="5"/>
  <c r="X72" i="5"/>
  <c r="U72" i="5"/>
  <c r="X71" i="5"/>
  <c r="U71" i="5"/>
  <c r="X70" i="5"/>
  <c r="U70" i="5"/>
  <c r="X69" i="5"/>
  <c r="U69" i="5"/>
  <c r="X68" i="5"/>
  <c r="U68" i="5"/>
  <c r="X66" i="5"/>
  <c r="U66" i="5"/>
  <c r="X64" i="5"/>
  <c r="U64" i="5"/>
  <c r="X63" i="5"/>
  <c r="U63" i="5"/>
  <c r="X62" i="5"/>
  <c r="U62" i="5"/>
  <c r="X61" i="5"/>
  <c r="U61" i="5"/>
  <c r="X60" i="5"/>
  <c r="U60" i="5"/>
  <c r="X59" i="5"/>
  <c r="U59" i="5"/>
  <c r="X58" i="5"/>
  <c r="U58" i="5"/>
  <c r="X56" i="5"/>
  <c r="U56" i="5"/>
  <c r="X55" i="5"/>
  <c r="U55" i="5"/>
  <c r="X53" i="5"/>
  <c r="U53" i="5"/>
  <c r="X52" i="5"/>
  <c r="U52" i="5"/>
  <c r="X51" i="5"/>
  <c r="U51" i="5"/>
  <c r="X50" i="5"/>
  <c r="U50" i="5"/>
  <c r="X49" i="5"/>
  <c r="U49" i="5"/>
  <c r="X48" i="5"/>
  <c r="U48" i="5"/>
  <c r="X47" i="5"/>
  <c r="U47" i="5"/>
  <c r="X46" i="5"/>
  <c r="U46" i="5"/>
  <c r="X45" i="5"/>
  <c r="U45" i="5"/>
  <c r="X44" i="5"/>
  <c r="U44" i="5"/>
  <c r="X43" i="5"/>
  <c r="U43" i="5"/>
  <c r="X42" i="5"/>
  <c r="U42" i="5"/>
  <c r="X41" i="5"/>
  <c r="U41" i="5"/>
  <c r="X40" i="5"/>
  <c r="U40" i="5"/>
  <c r="X38" i="5"/>
  <c r="U38" i="5"/>
  <c r="X36" i="5"/>
  <c r="U36" i="5"/>
  <c r="X35" i="5"/>
  <c r="U35" i="5"/>
  <c r="X34" i="5"/>
  <c r="U34" i="5"/>
  <c r="X32" i="5"/>
  <c r="U32" i="5"/>
  <c r="X31" i="5"/>
  <c r="U31" i="5"/>
  <c r="X30" i="5"/>
  <c r="U30" i="5"/>
  <c r="X29" i="5"/>
  <c r="U29" i="5"/>
  <c r="X27" i="5"/>
  <c r="U27" i="5"/>
  <c r="X26" i="5"/>
  <c r="U26" i="5"/>
  <c r="X25" i="5"/>
  <c r="U25" i="5"/>
  <c r="X24" i="5"/>
  <c r="U24" i="5"/>
  <c r="X23" i="5"/>
  <c r="U23" i="5"/>
  <c r="X19" i="5"/>
  <c r="U19" i="5"/>
  <c r="X18" i="5"/>
  <c r="U18" i="5"/>
  <c r="X17" i="5"/>
  <c r="U17" i="5"/>
  <c r="X14" i="5"/>
  <c r="U14" i="5"/>
  <c r="X13" i="5"/>
  <c r="U13" i="5"/>
  <c r="X12" i="5"/>
  <c r="U12" i="5"/>
  <c r="X11" i="5"/>
  <c r="U11" i="5"/>
  <c r="X10" i="5"/>
  <c r="U10" i="5"/>
  <c r="X9" i="5"/>
  <c r="U9" i="5"/>
  <c r="X8" i="5"/>
  <c r="U8" i="5"/>
  <c r="B8" i="1" l="1"/>
  <c r="G307" i="4"/>
  <c r="G306" i="4"/>
  <c r="G305" i="4"/>
  <c r="G304" i="4"/>
  <c r="G303" i="4"/>
  <c r="G302" i="4"/>
  <c r="G301" i="4"/>
  <c r="G300" i="4"/>
  <c r="G299" i="4"/>
  <c r="G298" i="4"/>
  <c r="G297" i="4"/>
  <c r="G296" i="4"/>
  <c r="G295" i="4"/>
  <c r="G294" i="4"/>
  <c r="G293" i="4"/>
  <c r="G292" i="4"/>
  <c r="G291" i="4"/>
  <c r="G290" i="4"/>
  <c r="G289" i="4"/>
  <c r="G288" i="4"/>
  <c r="G287" i="4"/>
  <c r="G286" i="4"/>
  <c r="G285" i="4"/>
  <c r="G284" i="4"/>
  <c r="G283" i="4"/>
  <c r="G282" i="4"/>
  <c r="G281" i="4"/>
  <c r="G280" i="4"/>
  <c r="G279" i="4"/>
  <c r="G278" i="4"/>
  <c r="G277" i="4"/>
  <c r="G276" i="4"/>
  <c r="G275" i="4"/>
  <c r="G274" i="4"/>
  <c r="G273" i="4"/>
  <c r="G272" i="4"/>
  <c r="G271" i="4"/>
  <c r="G270" i="4"/>
  <c r="G269" i="4"/>
  <c r="G268" i="4"/>
  <c r="G267" i="4"/>
  <c r="G266" i="4"/>
  <c r="G265" i="4"/>
  <c r="G264" i="4"/>
  <c r="G263" i="4"/>
  <c r="G262" i="4"/>
  <c r="G261" i="4"/>
  <c r="G260" i="4"/>
  <c r="G259" i="4"/>
  <c r="G258" i="4"/>
  <c r="G257" i="4"/>
  <c r="G256" i="4"/>
  <c r="G255" i="4"/>
  <c r="G254" i="4"/>
  <c r="G253" i="4"/>
  <c r="G252" i="4"/>
  <c r="G251" i="4"/>
  <c r="G250" i="4"/>
  <c r="G249" i="4"/>
  <c r="G248" i="4"/>
  <c r="G247" i="4"/>
  <c r="G246" i="4"/>
  <c r="G245" i="4"/>
  <c r="G244" i="4"/>
  <c r="G243" i="4"/>
  <c r="G242" i="4"/>
  <c r="G241" i="4"/>
  <c r="G240" i="4"/>
  <c r="G239" i="4"/>
  <c r="G238" i="4"/>
  <c r="G237" i="4"/>
  <c r="G236" i="4"/>
  <c r="G235" i="4"/>
  <c r="G234" i="4"/>
  <c r="G233" i="4"/>
  <c r="G232" i="4"/>
  <c r="G231" i="4"/>
  <c r="G230" i="4"/>
  <c r="G229" i="4"/>
  <c r="G228" i="4"/>
  <c r="G227" i="4"/>
  <c r="G226" i="4"/>
  <c r="G225" i="4"/>
  <c r="G224" i="4"/>
  <c r="G223" i="4"/>
  <c r="G222" i="4"/>
  <c r="G221" i="4"/>
  <c r="G220" i="4"/>
  <c r="G219" i="4"/>
  <c r="G218" i="4"/>
  <c r="G217" i="4"/>
  <c r="G216" i="4"/>
  <c r="G215" i="4"/>
  <c r="G214" i="4"/>
  <c r="G213" i="4"/>
  <c r="G212" i="4"/>
  <c r="G211" i="4"/>
  <c r="G210" i="4"/>
  <c r="G209" i="4"/>
  <c r="G208" i="4"/>
  <c r="G207" i="4"/>
  <c r="G206" i="4"/>
  <c r="G205" i="4"/>
  <c r="G204" i="4"/>
  <c r="G203" i="4"/>
  <c r="G202" i="4"/>
  <c r="G201" i="4"/>
  <c r="G200" i="4"/>
  <c r="G199" i="4"/>
  <c r="G198" i="4"/>
  <c r="G197" i="4"/>
  <c r="G196" i="4"/>
  <c r="G195" i="4"/>
  <c r="G194" i="4"/>
  <c r="G193" i="4"/>
  <c r="G192" i="4"/>
  <c r="G191" i="4"/>
  <c r="G190" i="4"/>
  <c r="G189" i="4"/>
  <c r="G188" i="4"/>
  <c r="G187" i="4"/>
  <c r="G186" i="4"/>
  <c r="G185" i="4"/>
  <c r="G184" i="4"/>
  <c r="G183" i="4"/>
  <c r="G182" i="4"/>
  <c r="G181" i="4"/>
  <c r="G180" i="4"/>
  <c r="G179" i="4"/>
  <c r="G178" i="4"/>
  <c r="G177" i="4"/>
  <c r="G176" i="4"/>
  <c r="G175" i="4"/>
  <c r="G174" i="4"/>
  <c r="G173" i="4"/>
  <c r="G172" i="4"/>
  <c r="G171" i="4"/>
  <c r="G170" i="4"/>
  <c r="G169" i="4"/>
  <c r="G168" i="4"/>
  <c r="G167" i="4"/>
  <c r="G166" i="4"/>
  <c r="G165" i="4"/>
  <c r="G164" i="4"/>
  <c r="G163" i="4"/>
  <c r="G162" i="4"/>
  <c r="G161" i="4"/>
  <c r="G160" i="4"/>
  <c r="G159" i="4"/>
  <c r="G158" i="4"/>
  <c r="G157" i="4"/>
  <c r="G156" i="4"/>
  <c r="G155" i="4"/>
  <c r="G154" i="4"/>
  <c r="G153" i="4"/>
  <c r="G152" i="4"/>
  <c r="G151" i="4"/>
  <c r="G150" i="4"/>
  <c r="G149" i="4"/>
  <c r="G148" i="4"/>
  <c r="G147" i="4"/>
  <c r="G146" i="4"/>
  <c r="G145" i="4"/>
  <c r="G144" i="4"/>
  <c r="G143" i="4"/>
  <c r="G142" i="4"/>
  <c r="G141" i="4"/>
  <c r="G140" i="4"/>
  <c r="G139" i="4"/>
  <c r="G138" i="4"/>
  <c r="G137" i="4"/>
  <c r="G136" i="4"/>
  <c r="G135" i="4"/>
  <c r="G134" i="4"/>
  <c r="G133" i="4"/>
  <c r="G132" i="4"/>
  <c r="G131" i="4"/>
  <c r="G130" i="4"/>
  <c r="G129" i="4"/>
  <c r="G128" i="4"/>
  <c r="G127" i="4"/>
  <c r="G126" i="4"/>
  <c r="G125" i="4"/>
  <c r="G124" i="4"/>
  <c r="G123" i="4"/>
  <c r="G122" i="4"/>
  <c r="G121" i="4"/>
  <c r="G120" i="4"/>
  <c r="G119" i="4"/>
  <c r="G118" i="4"/>
  <c r="G117" i="4"/>
  <c r="G116" i="4"/>
  <c r="G115" i="4"/>
  <c r="G114" i="4"/>
  <c r="G113" i="4"/>
  <c r="G112" i="4"/>
  <c r="G111" i="4"/>
  <c r="G110" i="4"/>
  <c r="G109" i="4"/>
  <c r="G108" i="4"/>
  <c r="G107" i="4"/>
  <c r="G106" i="4"/>
  <c r="G105" i="4"/>
  <c r="G104" i="4"/>
  <c r="G103" i="4"/>
  <c r="G102" i="4"/>
  <c r="G101" i="4"/>
  <c r="G100" i="4"/>
  <c r="G99" i="4"/>
  <c r="G98" i="4"/>
  <c r="G97" i="4"/>
  <c r="G96" i="4"/>
  <c r="G95" i="4"/>
  <c r="G94" i="4"/>
  <c r="G93" i="4"/>
  <c r="G92" i="4"/>
  <c r="G91" i="4"/>
  <c r="G90" i="4"/>
  <c r="G89" i="4"/>
  <c r="G88" i="4"/>
  <c r="G87" i="4"/>
  <c r="G86" i="4"/>
  <c r="G85" i="4"/>
  <c r="G84" i="4"/>
  <c r="G83" i="4"/>
  <c r="G82" i="4"/>
  <c r="G81" i="4"/>
  <c r="G80" i="4"/>
  <c r="G79" i="4"/>
  <c r="G78" i="4"/>
  <c r="G77" i="4"/>
  <c r="G76" i="4"/>
  <c r="G75" i="4"/>
  <c r="G74" i="4"/>
  <c r="G73" i="4"/>
  <c r="G72" i="4"/>
  <c r="G71" i="4"/>
  <c r="G70" i="4"/>
  <c r="G69" i="4"/>
  <c r="G68" i="4"/>
  <c r="G67" i="4"/>
  <c r="G66" i="4"/>
  <c r="G65" i="4"/>
  <c r="G64" i="4"/>
  <c r="G63" i="4"/>
  <c r="G62" i="4"/>
  <c r="G61" i="4"/>
  <c r="G60" i="4"/>
  <c r="G59" i="4"/>
  <c r="G58" i="4"/>
  <c r="G57" i="4"/>
  <c r="G56" i="4"/>
  <c r="G55" i="4"/>
  <c r="G54" i="4"/>
  <c r="G53" i="4"/>
  <c r="G52" i="4"/>
  <c r="G51" i="4"/>
  <c r="G50" i="4"/>
  <c r="G49" i="4"/>
  <c r="G48" i="4"/>
  <c r="G47" i="4"/>
  <c r="G46" i="4"/>
  <c r="G45" i="4"/>
  <c r="G44" i="4"/>
  <c r="G43" i="4"/>
  <c r="G42" i="4"/>
  <c r="G41" i="4"/>
  <c r="G40" i="4"/>
  <c r="G39" i="4"/>
  <c r="G38" i="4"/>
  <c r="G37" i="4"/>
  <c r="G36" i="4"/>
  <c r="G35" i="4"/>
  <c r="G34" i="4"/>
  <c r="G33" i="4"/>
  <c r="G32" i="4"/>
  <c r="G31" i="4"/>
  <c r="G30" i="4"/>
  <c r="G29" i="4"/>
  <c r="G28" i="4"/>
  <c r="G27" i="4"/>
  <c r="G26" i="4"/>
  <c r="G25" i="4"/>
  <c r="G24" i="4"/>
  <c r="G23" i="4"/>
  <c r="G22" i="4"/>
  <c r="G21" i="4"/>
  <c r="G20" i="4"/>
  <c r="G19" i="4"/>
  <c r="G18" i="4"/>
  <c r="G17" i="4"/>
  <c r="G16" i="4"/>
  <c r="G15" i="4"/>
  <c r="G14" i="4"/>
  <c r="G13" i="4"/>
  <c r="G12" i="4"/>
  <c r="G11" i="4"/>
  <c r="G10" i="4"/>
  <c r="G9" i="4"/>
  <c r="G8" i="4"/>
  <c r="G7" i="4"/>
  <c r="G6" i="4"/>
  <c r="G5" i="4"/>
  <c r="D307" i="4"/>
  <c r="D306" i="4"/>
  <c r="D305" i="4"/>
  <c r="D304" i="4"/>
  <c r="D303" i="4"/>
  <c r="D302" i="4"/>
  <c r="D301" i="4"/>
  <c r="D300" i="4"/>
  <c r="D299" i="4"/>
  <c r="D298" i="4"/>
  <c r="D297" i="4"/>
  <c r="D296" i="4"/>
  <c r="D295" i="4"/>
  <c r="D294" i="4"/>
  <c r="D293" i="4"/>
  <c r="D292" i="4"/>
  <c r="D291" i="4"/>
  <c r="D290" i="4"/>
  <c r="D289" i="4"/>
  <c r="D288" i="4"/>
  <c r="D287" i="4"/>
  <c r="D286" i="4"/>
  <c r="D285" i="4"/>
  <c r="D284" i="4"/>
  <c r="D283" i="4"/>
  <c r="D282" i="4"/>
  <c r="D281" i="4"/>
  <c r="D280" i="4"/>
  <c r="D279" i="4"/>
  <c r="D278" i="4"/>
  <c r="D277" i="4"/>
  <c r="D276" i="4"/>
  <c r="D275" i="4"/>
  <c r="D274" i="4"/>
  <c r="D273" i="4"/>
  <c r="D272" i="4"/>
  <c r="D271" i="4"/>
  <c r="D270" i="4"/>
  <c r="D269" i="4"/>
  <c r="D268" i="4"/>
  <c r="D267" i="4"/>
  <c r="D266" i="4"/>
  <c r="D265" i="4"/>
  <c r="D264" i="4"/>
  <c r="D263" i="4"/>
  <c r="D262" i="4"/>
  <c r="D261" i="4"/>
  <c r="D260" i="4"/>
  <c r="D259" i="4"/>
  <c r="D258" i="4"/>
  <c r="D257" i="4"/>
  <c r="D256" i="4"/>
  <c r="D255" i="4"/>
  <c r="D254" i="4"/>
  <c r="D253" i="4"/>
  <c r="D252" i="4"/>
  <c r="D251" i="4"/>
  <c r="D250" i="4"/>
  <c r="D249" i="4"/>
  <c r="D248" i="4"/>
  <c r="D247" i="4"/>
  <c r="D246" i="4"/>
  <c r="D245" i="4"/>
  <c r="D244" i="4"/>
  <c r="D243" i="4"/>
  <c r="D242" i="4"/>
  <c r="D241" i="4"/>
  <c r="D240" i="4"/>
  <c r="D239" i="4"/>
  <c r="D238" i="4"/>
  <c r="D237" i="4"/>
  <c r="D236" i="4"/>
  <c r="D235" i="4"/>
  <c r="D234" i="4"/>
  <c r="D233" i="4"/>
  <c r="D232" i="4"/>
  <c r="D231" i="4"/>
  <c r="D230" i="4"/>
  <c r="D229" i="4"/>
  <c r="D228" i="4"/>
  <c r="D227" i="4"/>
  <c r="D226" i="4"/>
  <c r="D225" i="4"/>
  <c r="D224" i="4"/>
  <c r="D223" i="4"/>
  <c r="D222" i="4"/>
  <c r="D221" i="4"/>
  <c r="D220" i="4"/>
  <c r="D219" i="4"/>
  <c r="D218" i="4"/>
  <c r="D217" i="4"/>
  <c r="D216" i="4"/>
  <c r="D215" i="4"/>
  <c r="D214" i="4"/>
  <c r="D213" i="4"/>
  <c r="D212" i="4"/>
  <c r="D211" i="4"/>
  <c r="D210" i="4"/>
  <c r="D209" i="4"/>
  <c r="D208" i="4"/>
  <c r="D207" i="4"/>
  <c r="D206" i="4"/>
  <c r="D205" i="4"/>
  <c r="D204" i="4"/>
  <c r="D203" i="4"/>
  <c r="D202" i="4"/>
  <c r="D201" i="4"/>
  <c r="D200" i="4"/>
  <c r="D199" i="4"/>
  <c r="D198" i="4"/>
  <c r="D197" i="4"/>
  <c r="D196" i="4"/>
  <c r="D195" i="4"/>
  <c r="D194" i="4"/>
  <c r="D193" i="4"/>
  <c r="D192" i="4"/>
  <c r="D191" i="4"/>
  <c r="D190" i="4"/>
  <c r="D189" i="4"/>
  <c r="D188" i="4"/>
  <c r="D187" i="4"/>
  <c r="D186" i="4"/>
  <c r="D185" i="4"/>
  <c r="D184" i="4"/>
  <c r="D183" i="4"/>
  <c r="D182" i="4"/>
  <c r="D181" i="4"/>
  <c r="D180" i="4"/>
  <c r="D179" i="4"/>
  <c r="D178" i="4"/>
  <c r="D177" i="4"/>
  <c r="D176" i="4"/>
  <c r="D175" i="4"/>
  <c r="D174" i="4"/>
  <c r="D173" i="4"/>
  <c r="D172" i="4"/>
  <c r="D171" i="4"/>
  <c r="D170" i="4"/>
  <c r="D169" i="4"/>
  <c r="D168" i="4"/>
  <c r="D167" i="4"/>
  <c r="D166" i="4"/>
  <c r="D165" i="4"/>
  <c r="D164" i="4"/>
  <c r="D163" i="4"/>
  <c r="D162" i="4"/>
  <c r="D161" i="4"/>
  <c r="D160" i="4"/>
  <c r="D159" i="4"/>
  <c r="D158" i="4"/>
  <c r="D157" i="4"/>
  <c r="D156" i="4"/>
  <c r="D155" i="4"/>
  <c r="D154" i="4"/>
  <c r="D153" i="4"/>
  <c r="D152" i="4"/>
  <c r="D151" i="4"/>
  <c r="D150" i="4"/>
  <c r="D149" i="4"/>
  <c r="D148" i="4"/>
  <c r="D147" i="4"/>
  <c r="D146" i="4"/>
  <c r="D145" i="4"/>
  <c r="D144" i="4"/>
  <c r="D143" i="4"/>
  <c r="D142" i="4"/>
  <c r="D141" i="4"/>
  <c r="D140" i="4"/>
  <c r="D139" i="4"/>
  <c r="D138" i="4"/>
  <c r="D137" i="4"/>
  <c r="D136" i="4"/>
  <c r="D135" i="4"/>
  <c r="D134" i="4"/>
  <c r="D133" i="4"/>
  <c r="D132" i="4"/>
  <c r="D131" i="4"/>
  <c r="D130" i="4"/>
  <c r="D129" i="4"/>
  <c r="D128" i="4"/>
  <c r="D127" i="4"/>
  <c r="D126" i="4"/>
  <c r="D125" i="4"/>
  <c r="D124" i="4"/>
  <c r="D123" i="4"/>
  <c r="D122" i="4"/>
  <c r="D121" i="4"/>
  <c r="D120" i="4"/>
  <c r="D119" i="4"/>
  <c r="D118" i="4"/>
  <c r="D117" i="4"/>
  <c r="D116" i="4"/>
  <c r="D115" i="4"/>
  <c r="D114" i="4"/>
  <c r="D113" i="4"/>
  <c r="D112" i="4"/>
  <c r="D111" i="4"/>
  <c r="D110" i="4"/>
  <c r="D109" i="4"/>
  <c r="D108" i="4"/>
  <c r="D107" i="4"/>
  <c r="D106" i="4"/>
  <c r="D105" i="4"/>
  <c r="D104" i="4"/>
  <c r="D103" i="4"/>
  <c r="D102" i="4"/>
  <c r="D101" i="4"/>
  <c r="D100" i="4"/>
  <c r="D99" i="4"/>
  <c r="D98" i="4"/>
  <c r="D97" i="4"/>
  <c r="D96" i="4"/>
  <c r="D95" i="4"/>
  <c r="D94" i="4"/>
  <c r="D93" i="4"/>
  <c r="D92" i="4"/>
  <c r="D91" i="4"/>
  <c r="D90" i="4"/>
  <c r="D89" i="4"/>
  <c r="D88" i="4"/>
  <c r="D87" i="4"/>
  <c r="D86" i="4"/>
  <c r="D85" i="4"/>
  <c r="D84" i="4"/>
  <c r="D83" i="4"/>
  <c r="D82" i="4"/>
  <c r="D81" i="4"/>
  <c r="D80" i="4"/>
  <c r="D79" i="4"/>
  <c r="D78" i="4"/>
  <c r="D77" i="4"/>
  <c r="D76" i="4"/>
  <c r="D75" i="4"/>
  <c r="D74" i="4"/>
  <c r="D73" i="4"/>
  <c r="D72" i="4"/>
  <c r="D71" i="4"/>
  <c r="D70" i="4"/>
  <c r="D69" i="4"/>
  <c r="D68" i="4"/>
  <c r="D67" i="4"/>
  <c r="D66" i="4"/>
  <c r="D65" i="4"/>
  <c r="D64" i="4"/>
  <c r="D63" i="4"/>
  <c r="D62" i="4"/>
  <c r="D61" i="4"/>
  <c r="D60" i="4"/>
  <c r="D59" i="4"/>
  <c r="D58" i="4"/>
  <c r="D57" i="4"/>
  <c r="D56" i="4"/>
  <c r="D55" i="4"/>
  <c r="D54" i="4"/>
  <c r="D53" i="4"/>
  <c r="D52" i="4"/>
  <c r="D51" i="4"/>
  <c r="D50" i="4"/>
  <c r="D49" i="4"/>
  <c r="D48" i="4"/>
  <c r="D47" i="4"/>
  <c r="D46" i="4"/>
  <c r="D45" i="4"/>
  <c r="D44" i="4"/>
  <c r="D43" i="4"/>
  <c r="D42" i="4"/>
  <c r="D41" i="4"/>
  <c r="D40" i="4"/>
  <c r="D39" i="4"/>
  <c r="D38" i="4"/>
  <c r="D37" i="4"/>
  <c r="D36" i="4"/>
  <c r="D35" i="4"/>
  <c r="D34" i="4"/>
  <c r="D33" i="4"/>
  <c r="D32" i="4"/>
  <c r="D31" i="4"/>
  <c r="D30" i="4"/>
  <c r="D29" i="4"/>
  <c r="D28" i="4"/>
  <c r="D27" i="4"/>
  <c r="D26" i="4"/>
  <c r="D25" i="4"/>
  <c r="D24" i="4"/>
  <c r="D23" i="4"/>
  <c r="D22" i="4"/>
  <c r="D21" i="4"/>
  <c r="D20" i="4"/>
  <c r="D19" i="4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I15" i="1" l="1"/>
  <c r="F17" i="1"/>
  <c r="F16" i="1"/>
  <c r="J17" i="1"/>
  <c r="G14" i="1"/>
  <c r="I17" i="1"/>
  <c r="F14" i="1"/>
  <c r="I16" i="1"/>
  <c r="J14" i="1"/>
  <c r="I14" i="1"/>
  <c r="D125" i="8"/>
  <c r="D124" i="8"/>
  <c r="D123" i="8"/>
  <c r="D122" i="8"/>
  <c r="D121" i="8"/>
  <c r="D120" i="8"/>
  <c r="D119" i="8"/>
  <c r="D118" i="8"/>
  <c r="D117" i="8"/>
  <c r="D116" i="8"/>
  <c r="D115" i="8"/>
  <c r="D114" i="8"/>
  <c r="D113" i="8"/>
  <c r="D112" i="8"/>
  <c r="D111" i="8"/>
  <c r="D110" i="8"/>
  <c r="D109" i="8"/>
  <c r="D108" i="8"/>
  <c r="D107" i="8"/>
  <c r="D106" i="8"/>
  <c r="D105" i="8"/>
  <c r="D104" i="8"/>
  <c r="D103" i="8"/>
  <c r="D102" i="8"/>
  <c r="D101" i="8"/>
  <c r="D100" i="8"/>
  <c r="D99" i="8"/>
  <c r="D98" i="8"/>
  <c r="D97" i="8"/>
  <c r="D96" i="8"/>
  <c r="D95" i="8"/>
  <c r="D94" i="8"/>
  <c r="D93" i="8"/>
  <c r="D92" i="8"/>
  <c r="D91" i="8"/>
  <c r="D90" i="8"/>
  <c r="D89" i="8"/>
  <c r="D88" i="8"/>
  <c r="D87" i="8"/>
  <c r="D86" i="8"/>
  <c r="D85" i="8"/>
  <c r="D84" i="8"/>
  <c r="D83" i="8"/>
  <c r="D82" i="8"/>
  <c r="D81" i="8"/>
  <c r="D80" i="8"/>
  <c r="D79" i="8"/>
  <c r="D78" i="8"/>
  <c r="D77" i="8"/>
  <c r="D76" i="8"/>
  <c r="D75" i="8"/>
  <c r="D74" i="8"/>
  <c r="D73" i="8"/>
  <c r="D72" i="8"/>
  <c r="D71" i="8"/>
  <c r="D70" i="8"/>
  <c r="D69" i="8"/>
  <c r="D68" i="8"/>
  <c r="D67" i="8"/>
  <c r="D66" i="8"/>
  <c r="D65" i="8"/>
  <c r="D64" i="8"/>
  <c r="D63" i="8"/>
  <c r="D62" i="8"/>
  <c r="D61" i="8"/>
  <c r="D60" i="8"/>
  <c r="D59" i="8"/>
  <c r="D58" i="8"/>
  <c r="D57" i="8"/>
  <c r="D56" i="8"/>
  <c r="D55" i="8"/>
  <c r="D54" i="8"/>
  <c r="D53" i="8"/>
  <c r="D52" i="8"/>
  <c r="D51" i="8"/>
  <c r="D50" i="8"/>
  <c r="D49" i="8"/>
  <c r="D48" i="8"/>
  <c r="D47" i="8"/>
  <c r="D46" i="8"/>
  <c r="D45" i="8"/>
  <c r="D44" i="8"/>
  <c r="D43" i="8"/>
  <c r="D42" i="8"/>
  <c r="D41" i="8"/>
  <c r="D40" i="8"/>
  <c r="D39" i="8"/>
  <c r="D38" i="8"/>
  <c r="D37" i="8"/>
  <c r="D36" i="8"/>
  <c r="D35" i="8"/>
  <c r="D34" i="8"/>
  <c r="D33" i="8"/>
  <c r="D32" i="8"/>
  <c r="D31" i="8"/>
  <c r="D30" i="8"/>
  <c r="D29" i="8"/>
  <c r="D28" i="8"/>
  <c r="D27" i="8"/>
  <c r="D26" i="8"/>
  <c r="D25" i="8"/>
  <c r="D24" i="8"/>
  <c r="D23" i="8"/>
  <c r="D22" i="8"/>
  <c r="D21" i="8"/>
  <c r="D20" i="8"/>
  <c r="D19" i="8"/>
  <c r="D18" i="8"/>
  <c r="D17" i="8"/>
  <c r="D16" i="8"/>
  <c r="D15" i="8"/>
  <c r="D14" i="8"/>
  <c r="D13" i="8"/>
  <c r="D12" i="8"/>
  <c r="D11" i="8"/>
  <c r="D10" i="8"/>
  <c r="D9" i="8"/>
  <c r="D8" i="8"/>
  <c r="D7" i="8"/>
  <c r="D6" i="8"/>
  <c r="D5" i="8"/>
  <c r="D4" i="8"/>
  <c r="D3" i="8"/>
  <c r="G16" i="1" l="1"/>
  <c r="G17" i="1"/>
  <c r="F15" i="1" l="1"/>
  <c r="B8" i="2" l="1"/>
  <c r="J17" i="2" l="1"/>
  <c r="I14" i="2"/>
  <c r="F17" i="2"/>
  <c r="I16" i="2"/>
  <c r="G17" i="2"/>
  <c r="I17" i="2"/>
  <c r="J16" i="2" l="1"/>
  <c r="I15" i="2" l="1"/>
  <c r="F15" i="2"/>
  <c r="F14" i="2" l="1"/>
  <c r="F16" i="2" l="1"/>
  <c r="G16" i="2"/>
  <c r="X6" i="5"/>
  <c r="U6" i="5"/>
  <c r="D164" i="5"/>
  <c r="D163" i="5"/>
  <c r="D162" i="5"/>
  <c r="D161" i="5"/>
  <c r="D160" i="5"/>
  <c r="D159" i="5"/>
  <c r="D158" i="5"/>
  <c r="D157" i="5"/>
  <c r="D156" i="5"/>
  <c r="D155" i="5"/>
  <c r="D154" i="5"/>
  <c r="D153" i="5"/>
  <c r="D152" i="5"/>
  <c r="D151" i="5"/>
  <c r="D150" i="5"/>
  <c r="D149" i="5"/>
  <c r="D148" i="5"/>
  <c r="D147" i="5"/>
  <c r="D146" i="5"/>
  <c r="D145" i="5"/>
  <c r="D144" i="5"/>
  <c r="D143" i="5"/>
  <c r="D142" i="5"/>
  <c r="D141" i="5"/>
  <c r="D140" i="5"/>
  <c r="D139" i="5"/>
  <c r="D138" i="5"/>
  <c r="D137" i="5"/>
  <c r="D136" i="5"/>
  <c r="D135" i="5"/>
  <c r="D134" i="5"/>
  <c r="D133" i="5"/>
  <c r="D132" i="5"/>
  <c r="D131" i="5"/>
  <c r="D130" i="5"/>
  <c r="D129" i="5"/>
  <c r="D128" i="5"/>
  <c r="D127" i="5"/>
  <c r="D126" i="5"/>
  <c r="D125" i="5"/>
  <c r="D124" i="5"/>
  <c r="D123" i="5"/>
  <c r="D122" i="5"/>
  <c r="D121" i="5"/>
  <c r="D120" i="5"/>
  <c r="D119" i="5"/>
  <c r="D118" i="5"/>
  <c r="D117" i="5"/>
  <c r="D116" i="5"/>
  <c r="D115" i="5"/>
  <c r="D114" i="5"/>
  <c r="D113" i="5"/>
  <c r="D112" i="5"/>
  <c r="D111" i="5"/>
  <c r="D110" i="5"/>
  <c r="D109" i="5"/>
  <c r="D108" i="5"/>
  <c r="D107" i="5"/>
  <c r="D106" i="5"/>
  <c r="D105" i="5"/>
  <c r="D104" i="5"/>
  <c r="D103" i="5"/>
  <c r="D102" i="5"/>
  <c r="D101" i="5"/>
  <c r="D100" i="5"/>
  <c r="D99" i="5"/>
  <c r="D98" i="5"/>
  <c r="D97" i="5"/>
  <c r="D96" i="5"/>
  <c r="D95" i="5"/>
  <c r="D94" i="5"/>
  <c r="D93" i="5"/>
  <c r="D92" i="5"/>
  <c r="D91" i="5"/>
  <c r="D90" i="5"/>
  <c r="D89" i="5"/>
  <c r="D88" i="5"/>
  <c r="D87" i="5"/>
  <c r="D86" i="5"/>
  <c r="D85" i="5"/>
  <c r="D84" i="5"/>
  <c r="D83" i="5"/>
  <c r="D82" i="5"/>
  <c r="D81" i="5"/>
  <c r="D80" i="5"/>
  <c r="D79" i="5"/>
  <c r="D78" i="5"/>
  <c r="D77" i="5"/>
  <c r="D76" i="5"/>
  <c r="D75" i="5"/>
  <c r="D74" i="5"/>
  <c r="D73" i="5"/>
  <c r="D72" i="5"/>
  <c r="D71" i="5"/>
  <c r="D70" i="5"/>
  <c r="D69" i="5"/>
  <c r="D68" i="5"/>
  <c r="D67" i="5"/>
  <c r="D66" i="5"/>
  <c r="D65" i="5"/>
  <c r="D64" i="5"/>
  <c r="D63" i="5"/>
  <c r="D62" i="5"/>
  <c r="D61" i="5"/>
  <c r="D60" i="5"/>
  <c r="D59" i="5"/>
  <c r="D58" i="5"/>
  <c r="D57" i="5"/>
  <c r="D56" i="5"/>
  <c r="D55" i="5"/>
  <c r="D54" i="5"/>
  <c r="D53" i="5"/>
  <c r="D52" i="5"/>
  <c r="D51" i="5"/>
  <c r="D50" i="5"/>
  <c r="D49" i="5"/>
  <c r="D48" i="5"/>
  <c r="D47" i="5"/>
  <c r="D46" i="5"/>
  <c r="D45" i="5"/>
  <c r="D44" i="5"/>
  <c r="D43" i="5"/>
  <c r="D42" i="5"/>
  <c r="D41" i="5"/>
  <c r="D40" i="5"/>
  <c r="D39" i="5"/>
  <c r="D38" i="5"/>
  <c r="D37" i="5"/>
  <c r="D36" i="5"/>
  <c r="D35" i="5"/>
  <c r="D34" i="5"/>
  <c r="D33" i="5"/>
  <c r="D32" i="5"/>
  <c r="D31" i="5"/>
  <c r="D30" i="5"/>
  <c r="D29" i="5"/>
  <c r="D28" i="5"/>
  <c r="D27" i="5"/>
  <c r="D26" i="5"/>
  <c r="D25" i="5"/>
  <c r="D24" i="5"/>
  <c r="D23" i="5"/>
  <c r="D22" i="5"/>
  <c r="D21" i="5"/>
  <c r="D20" i="5"/>
  <c r="D19" i="5"/>
  <c r="D18" i="5"/>
  <c r="D17" i="5"/>
  <c r="D16" i="5"/>
  <c r="D15" i="5"/>
  <c r="D14" i="5"/>
  <c r="D13" i="5"/>
  <c r="D12" i="5"/>
  <c r="D11" i="5"/>
  <c r="D10" i="5"/>
  <c r="D9" i="5"/>
  <c r="D8" i="5"/>
  <c r="D7" i="5"/>
  <c r="D6" i="5"/>
  <c r="D5" i="5"/>
  <c r="L1" i="1"/>
  <c r="L1" i="2"/>
  <c r="L1" i="3"/>
  <c r="B8" i="3"/>
  <c r="K19" i="6"/>
  <c r="G19" i="6"/>
  <c r="N20" i="6" l="1"/>
  <c r="K23" i="6"/>
  <c r="I15" i="3"/>
  <c r="K15" i="3" s="1"/>
  <c r="G17" i="6"/>
  <c r="N23" i="6"/>
  <c r="J14" i="3"/>
  <c r="F17" i="3"/>
  <c r="F16" i="3"/>
  <c r="J17" i="3"/>
  <c r="I17" i="3"/>
  <c r="J16" i="3"/>
  <c r="F14" i="3"/>
  <c r="I14" i="3"/>
  <c r="I16" i="3"/>
  <c r="N18" i="6"/>
  <c r="G20" i="6"/>
  <c r="K21" i="6"/>
  <c r="N22" i="6"/>
  <c r="K14" i="1"/>
  <c r="K26" i="1" s="1"/>
  <c r="K15" i="1"/>
  <c r="K27" i="1" s="1"/>
  <c r="K15" i="2"/>
  <c r="K27" i="2" s="1"/>
  <c r="G18" i="6"/>
  <c r="K20" i="6"/>
  <c r="N21" i="6"/>
  <c r="G23" i="6"/>
  <c r="N17" i="6"/>
  <c r="K18" i="6"/>
  <c r="G22" i="6"/>
  <c r="K17" i="6"/>
  <c r="N19" i="6"/>
  <c r="G21" i="6"/>
  <c r="K22" i="6"/>
  <c r="K28" i="3" l="1"/>
  <c r="K14" i="3"/>
  <c r="K27" i="3" s="1"/>
  <c r="K17" i="3"/>
  <c r="K30" i="3" s="1"/>
  <c r="K16" i="3"/>
  <c r="K29" i="3" s="1"/>
  <c r="K17" i="1"/>
  <c r="K29" i="1" s="1"/>
  <c r="K17" i="2"/>
  <c r="K29" i="2" s="1"/>
  <c r="K16" i="2"/>
  <c r="K28" i="2" s="1"/>
  <c r="Q66" i="5" l="1"/>
  <c r="Q84" i="5"/>
  <c r="Q157" i="5"/>
  <c r="Q149" i="5"/>
  <c r="Q109" i="5"/>
  <c r="Q89" i="5"/>
  <c r="Q77" i="5"/>
  <c r="Q61" i="5"/>
  <c r="Q17" i="5"/>
  <c r="Q9" i="5"/>
  <c r="Q162" i="5"/>
  <c r="Q146" i="5"/>
  <c r="Q138" i="5"/>
  <c r="Q114" i="5"/>
  <c r="Q86" i="5"/>
  <c r="Q78" i="5"/>
  <c r="Q62" i="5"/>
  <c r="Q50" i="5"/>
  <c r="Q46" i="5"/>
  <c r="Q38" i="5"/>
  <c r="Q34" i="5"/>
  <c r="Q155" i="5"/>
  <c r="Q139" i="5"/>
  <c r="Q135" i="5"/>
  <c r="Q123" i="5"/>
  <c r="Q103" i="5"/>
  <c r="Q91" i="5"/>
  <c r="Q71" i="5"/>
  <c r="Q55" i="5"/>
  <c r="Q47" i="5"/>
  <c r="Q43" i="5"/>
  <c r="Q35" i="5"/>
  <c r="Q11" i="5"/>
  <c r="Q136" i="5"/>
  <c r="Q116" i="5"/>
  <c r="Q100" i="5"/>
  <c r="Q40" i="5"/>
  <c r="Q154" i="5"/>
  <c r="Q150" i="5"/>
  <c r="Q134" i="5"/>
  <c r="Q130" i="5"/>
  <c r="Q126" i="5"/>
  <c r="Q102" i="5"/>
  <c r="Q82" i="5"/>
  <c r="Q42" i="5"/>
  <c r="Q147" i="5"/>
  <c r="Q119" i="5"/>
  <c r="Q115" i="5"/>
  <c r="Q111" i="5"/>
  <c r="Q99" i="5"/>
  <c r="Q51" i="5"/>
  <c r="Q23" i="5"/>
  <c r="Q158" i="5"/>
  <c r="Q142" i="5"/>
  <c r="Q118" i="5"/>
  <c r="Q106" i="5"/>
  <c r="Q94" i="5"/>
  <c r="Q90" i="5"/>
  <c r="Q74" i="5"/>
  <c r="Q70" i="5"/>
  <c r="Q58" i="5"/>
  <c r="Q30" i="5"/>
  <c r="Q26" i="5"/>
  <c r="Q18" i="5"/>
  <c r="Q14" i="5"/>
  <c r="Q10" i="5"/>
  <c r="Q159" i="5"/>
  <c r="Q143" i="5"/>
  <c r="Q131" i="5"/>
  <c r="Q107" i="5"/>
  <c r="Q95" i="5"/>
  <c r="Q63" i="5"/>
  <c r="Q59" i="5"/>
  <c r="Q31" i="5"/>
  <c r="Q27" i="5"/>
  <c r="Q19" i="5"/>
  <c r="Q120" i="5"/>
  <c r="Q160" i="5"/>
  <c r="Q108" i="5"/>
  <c r="Q80" i="5"/>
  <c r="Q152" i="5"/>
  <c r="Q112" i="5"/>
  <c r="Q104" i="5"/>
  <c r="Q64" i="5"/>
  <c r="Q56" i="5"/>
  <c r="Q48" i="5"/>
  <c r="Q8" i="5"/>
  <c r="Q153" i="5"/>
  <c r="Q125" i="5"/>
  <c r="Q101" i="5"/>
  <c r="Q85" i="5"/>
  <c r="Q81" i="5"/>
  <c r="Q49" i="5"/>
  <c r="Q45" i="5"/>
  <c r="Q29" i="5"/>
  <c r="Q13" i="5"/>
  <c r="Q88" i="5"/>
  <c r="Q156" i="5"/>
  <c r="Q140" i="5"/>
  <c r="Q128" i="5"/>
  <c r="Q124" i="5"/>
  <c r="Q92" i="5"/>
  <c r="Q76" i="5"/>
  <c r="Q72" i="5"/>
  <c r="Q68" i="5"/>
  <c r="Q60" i="5"/>
  <c r="Q52" i="5"/>
  <c r="Q44" i="5"/>
  <c r="Q36" i="5"/>
  <c r="Q32" i="5"/>
  <c r="Q24" i="5"/>
  <c r="Q12" i="5"/>
  <c r="Q161" i="5"/>
  <c r="Q133" i="5"/>
  <c r="Q117" i="5"/>
  <c r="Q97" i="5"/>
  <c r="Q93" i="5"/>
  <c r="Q73" i="5"/>
  <c r="Q69" i="5"/>
  <c r="Q53" i="5"/>
  <c r="Q41" i="5"/>
  <c r="Q25" i="5"/>
  <c r="Q6" i="5" l="1"/>
  <c r="J14" i="2"/>
  <c r="K14" i="2" s="1"/>
  <c r="K26" i="2" s="1"/>
  <c r="G26" i="5"/>
  <c r="G73" i="5"/>
  <c r="G142" i="5"/>
  <c r="G112" i="5"/>
  <c r="G153" i="5"/>
  <c r="G88" i="5"/>
  <c r="G104" i="5"/>
  <c r="G161" i="5"/>
  <c r="G62" i="5"/>
  <c r="G40" i="5"/>
  <c r="G69" i="5"/>
  <c r="G50" i="5"/>
  <c r="G85" i="5"/>
  <c r="G51" i="5"/>
  <c r="G100" i="5"/>
  <c r="G135" i="5"/>
  <c r="G160" i="5"/>
  <c r="G77" i="5"/>
  <c r="G70" i="5"/>
  <c r="G38" i="5"/>
  <c r="G59" i="5"/>
  <c r="G58" i="5"/>
  <c r="G124" i="5"/>
  <c r="G92" i="5"/>
  <c r="G159" i="5"/>
  <c r="G18" i="5"/>
  <c r="G130" i="5"/>
  <c r="G36" i="5"/>
  <c r="G117" i="5"/>
  <c r="G32" i="5"/>
  <c r="G147" i="5"/>
  <c r="G108" i="5"/>
  <c r="G157" i="5"/>
  <c r="G12" i="5"/>
  <c r="G25" i="5"/>
  <c r="G44" i="5"/>
  <c r="G143" i="5"/>
  <c r="G35" i="5"/>
  <c r="G53" i="5"/>
  <c r="G158" i="5"/>
  <c r="G27" i="5"/>
  <c r="G23" i="5"/>
  <c r="G34" i="5"/>
  <c r="G154" i="5"/>
  <c r="G61" i="5"/>
  <c r="G123" i="5"/>
  <c r="G102" i="5"/>
  <c r="G109" i="5"/>
  <c r="G30" i="5"/>
  <c r="G10" i="5"/>
  <c r="G138" i="5"/>
  <c r="G19" i="5"/>
  <c r="G103" i="5"/>
  <c r="G86" i="5"/>
  <c r="G120" i="5"/>
  <c r="G156" i="5"/>
  <c r="G155" i="5"/>
  <c r="G146" i="5"/>
  <c r="G63" i="5"/>
  <c r="G13" i="5"/>
  <c r="G71" i="5"/>
  <c r="G139" i="5"/>
  <c r="G111" i="5"/>
  <c r="G74" i="5"/>
  <c r="G140" i="5"/>
  <c r="G9" i="5"/>
  <c r="G162" i="5"/>
  <c r="G91" i="5"/>
  <c r="G101" i="5"/>
  <c r="G107" i="5"/>
  <c r="G45" i="5"/>
  <c r="G99" i="5"/>
  <c r="G82" i="5"/>
  <c r="G52" i="5"/>
  <c r="G94" i="5"/>
  <c r="G29" i="5"/>
  <c r="G47" i="5"/>
  <c r="G49" i="5"/>
  <c r="G84" i="5"/>
  <c r="G118" i="5"/>
  <c r="G133" i="5"/>
  <c r="G95" i="5"/>
  <c r="G89" i="5"/>
  <c r="G119" i="5"/>
  <c r="G90" i="5"/>
  <c r="G76" i="5"/>
  <c r="G136" i="5"/>
  <c r="G116" i="5"/>
  <c r="G48" i="5"/>
  <c r="G46" i="5"/>
  <c r="G152" i="5"/>
  <c r="G56" i="5"/>
  <c r="G55" i="5"/>
  <c r="G60" i="5"/>
  <c r="G149" i="5"/>
  <c r="G106" i="5"/>
  <c r="G24" i="5"/>
  <c r="G126" i="5"/>
  <c r="G66" i="5"/>
  <c r="G64" i="5"/>
  <c r="G41" i="5"/>
  <c r="G97" i="5"/>
  <c r="G78" i="5"/>
  <c r="G68" i="5"/>
  <c r="G31" i="5"/>
  <c r="G131" i="5"/>
  <c r="G42" i="5"/>
  <c r="G115" i="5"/>
  <c r="G134" i="5"/>
  <c r="G72" i="5"/>
  <c r="G114" i="5"/>
  <c r="G125" i="5"/>
  <c r="G80" i="5"/>
  <c r="G81" i="5"/>
  <c r="G128" i="5"/>
  <c r="G14" i="5"/>
  <c r="G43" i="5"/>
  <c r="G17" i="5"/>
  <c r="G11" i="5"/>
  <c r="G93" i="5"/>
  <c r="G150" i="5"/>
  <c r="G8" i="5"/>
  <c r="G14" i="2"/>
  <c r="N7" i="6" l="1"/>
  <c r="N11" i="6"/>
  <c r="N8" i="6"/>
  <c r="K10" i="6"/>
  <c r="K11" i="6"/>
  <c r="K7" i="6"/>
  <c r="K9" i="6"/>
  <c r="N10" i="6"/>
  <c r="N9" i="6"/>
  <c r="K8" i="6"/>
  <c r="K12" i="6" l="1"/>
  <c r="H16" i="2"/>
  <c r="I28" i="2" s="1"/>
  <c r="H16" i="1"/>
  <c r="I28" i="1" s="1"/>
  <c r="H17" i="1"/>
  <c r="I29" i="1" s="1"/>
  <c r="H17" i="2"/>
  <c r="I29" i="2" s="1"/>
  <c r="N12" i="6"/>
  <c r="K6" i="6"/>
  <c r="N6" i="6"/>
  <c r="G16" i="3" l="1"/>
  <c r="H16" i="3" s="1"/>
  <c r="I29" i="3" s="1"/>
  <c r="G17" i="3"/>
  <c r="H17" i="3" s="1"/>
  <c r="L17" i="3" s="1"/>
  <c r="M17" i="2"/>
  <c r="L17" i="2"/>
  <c r="M17" i="1"/>
  <c r="L17" i="1"/>
  <c r="M16" i="2"/>
  <c r="L16" i="2"/>
  <c r="M16" i="3" l="1"/>
  <c r="L16" i="3"/>
  <c r="M17" i="3"/>
  <c r="I30" i="3"/>
  <c r="H15" i="1"/>
  <c r="I27" i="1" s="1"/>
  <c r="H15" i="2"/>
  <c r="I27" i="2" s="1"/>
  <c r="F15" i="3"/>
  <c r="H15" i="3" s="1"/>
  <c r="I28" i="3" s="1"/>
  <c r="L15" i="2" l="1"/>
  <c r="M15" i="2"/>
  <c r="M15" i="1"/>
  <c r="L15" i="1"/>
  <c r="M15" i="3"/>
  <c r="L15" i="3"/>
  <c r="G6" i="5" l="1"/>
  <c r="G11" i="6" l="1"/>
  <c r="G9" i="6"/>
  <c r="G7" i="6"/>
  <c r="G10" i="6"/>
  <c r="G8" i="6"/>
  <c r="G6" i="6" l="1"/>
  <c r="G12" i="6"/>
  <c r="H14" i="1"/>
  <c r="I26" i="1" s="1"/>
  <c r="H14" i="2"/>
  <c r="I26" i="2" s="1"/>
  <c r="G14" i="3" l="1"/>
  <c r="H14" i="3" s="1"/>
  <c r="I27" i="3" s="1"/>
  <c r="L14" i="2"/>
  <c r="M14" i="2"/>
  <c r="M14" i="1"/>
  <c r="L14" i="1"/>
  <c r="M14" i="3" l="1"/>
  <c r="L14" i="3"/>
  <c r="J16" i="1" l="1"/>
  <c r="K16" i="1" s="1"/>
  <c r="K28" i="1" l="1"/>
  <c r="L16" i="1"/>
  <c r="M16" i="1"/>
  <c r="Q275" i="4" l="1"/>
  <c r="X143" i="4"/>
  <c r="X102" i="4"/>
  <c r="X94" i="4"/>
  <c r="X90" i="4"/>
  <c r="Q308" i="4"/>
  <c r="Q326" i="4" l="1"/>
  <c r="X326" i="4"/>
  <c r="U326" i="4"/>
  <c r="X314" i="4"/>
  <c r="X298" i="4"/>
  <c r="U314" i="4"/>
  <c r="Q314" i="4"/>
  <c r="Q298" i="4"/>
  <c r="U298" i="4"/>
  <c r="X275" i="4"/>
  <c r="U275" i="4"/>
  <c r="X269" i="4"/>
  <c r="U269" i="4"/>
  <c r="Q269" i="4"/>
  <c r="X264" i="4"/>
  <c r="U264" i="4"/>
  <c r="Q264" i="4"/>
  <c r="X244" i="4"/>
  <c r="U244" i="4"/>
  <c r="Q244" i="4"/>
  <c r="X201" i="4"/>
  <c r="U201" i="4"/>
  <c r="Q201" i="4"/>
  <c r="X176" i="4"/>
  <c r="U176" i="4"/>
  <c r="Q176" i="4"/>
  <c r="X163" i="4"/>
  <c r="U163" i="4"/>
  <c r="Q163" i="4"/>
  <c r="U143" i="4"/>
  <c r="Q143" i="4"/>
  <c r="X136" i="4"/>
  <c r="U136" i="4"/>
  <c r="Q136" i="4"/>
  <c r="X127" i="4"/>
  <c r="U127" i="4"/>
  <c r="Q127" i="4"/>
  <c r="X122" i="4"/>
  <c r="U122" i="4"/>
  <c r="Q122" i="4"/>
  <c r="X110" i="4"/>
  <c r="U110" i="4"/>
  <c r="Q110" i="4"/>
  <c r="U102" i="4"/>
  <c r="Q102" i="4"/>
  <c r="Q98" i="4"/>
  <c r="U98" i="4"/>
  <c r="X98" i="4"/>
  <c r="U94" i="4"/>
  <c r="Q94" i="4"/>
  <c r="U90" i="4"/>
  <c r="Q90" i="4"/>
  <c r="X72" i="4"/>
  <c r="U72" i="4"/>
  <c r="Q72" i="4"/>
  <c r="X33" i="4"/>
  <c r="U33" i="4"/>
  <c r="Q33" i="4"/>
  <c r="X28" i="4"/>
  <c r="U28" i="4"/>
  <c r="Q28" i="4"/>
  <c r="X19" i="4"/>
  <c r="U19" i="4"/>
  <c r="Q19" i="4"/>
  <c r="X308" i="4"/>
  <c r="U308" i="4"/>
  <c r="X325" i="4" l="1"/>
  <c r="U322" i="4"/>
  <c r="U321" i="4"/>
  <c r="U319" i="4"/>
  <c r="U318" i="4"/>
  <c r="U317" i="4"/>
  <c r="X312" i="4"/>
  <c r="X309" i="4"/>
  <c r="X306" i="4"/>
  <c r="X302" i="4"/>
  <c r="X301" i="4"/>
  <c r="X296" i="4"/>
  <c r="X288" i="4"/>
  <c r="X287" i="4"/>
  <c r="X284" i="4"/>
  <c r="X280" i="4"/>
  <c r="X276" i="4"/>
  <c r="X262" i="4"/>
  <c r="X254" i="4"/>
  <c r="X253" i="4"/>
  <c r="X250" i="4"/>
  <c r="X248" i="4"/>
  <c r="X246" i="4"/>
  <c r="X242" i="4"/>
  <c r="X234" i="4"/>
  <c r="X230" i="4"/>
  <c r="X222" i="4"/>
  <c r="X218" i="4"/>
  <c r="X216" i="4"/>
  <c r="X214" i="4"/>
  <c r="X208" i="4"/>
  <c r="X204" i="4"/>
  <c r="X195" i="4"/>
  <c r="X191" i="4"/>
  <c r="X187" i="4"/>
  <c r="X183" i="4"/>
  <c r="X175" i="4"/>
  <c r="X164" i="4"/>
  <c r="X159" i="4"/>
  <c r="X152" i="4"/>
  <c r="X151" i="4"/>
  <c r="X141" i="4"/>
  <c r="X138" i="4"/>
  <c r="X81" i="4"/>
  <c r="X65" i="4"/>
  <c r="X48" i="4"/>
  <c r="U312" i="4"/>
  <c r="U310" i="4"/>
  <c r="U307" i="4"/>
  <c r="U257" i="4"/>
  <c r="U239" i="4"/>
  <c r="U207" i="4"/>
  <c r="U198" i="4"/>
  <c r="U180" i="4"/>
  <c r="U150" i="4"/>
  <c r="U147" i="4"/>
  <c r="U111" i="4"/>
  <c r="U81" i="4"/>
  <c r="U69" i="4"/>
  <c r="U47" i="4"/>
  <c r="U7" i="4"/>
  <c r="U6" i="4"/>
  <c r="Q323" i="4" l="1"/>
  <c r="Q15" i="4"/>
  <c r="Q24" i="4"/>
  <c r="Q79" i="4"/>
  <c r="Q75" i="4"/>
  <c r="Q88" i="4"/>
  <c r="Q161" i="4"/>
  <c r="Q190" i="4"/>
  <c r="Q214" i="4"/>
  <c r="Q219" i="4"/>
  <c r="Q260" i="4"/>
  <c r="Q265" i="4"/>
  <c r="Q268" i="4"/>
  <c r="Q273" i="4"/>
  <c r="Q282" i="4"/>
  <c r="Q324" i="4"/>
  <c r="Q12" i="4"/>
  <c r="Q25" i="4"/>
  <c r="Q217" i="4"/>
  <c r="Q220" i="4"/>
  <c r="Q224" i="4"/>
  <c r="Q228" i="4"/>
  <c r="Q232" i="4"/>
  <c r="Q236" i="4"/>
  <c r="Q274" i="4"/>
  <c r="Q309" i="4"/>
  <c r="Q313" i="4"/>
  <c r="Q34" i="4"/>
  <c r="Q84" i="4"/>
  <c r="Q93" i="4"/>
  <c r="Q170" i="4"/>
  <c r="Q173" i="4"/>
  <c r="Q227" i="4"/>
  <c r="Q239" i="4"/>
  <c r="Q294" i="4"/>
  <c r="Q303" i="4"/>
  <c r="Q312" i="4"/>
  <c r="Q319" i="4"/>
  <c r="Q8" i="4"/>
  <c r="Q16" i="4"/>
  <c r="Q30" i="4"/>
  <c r="Q64" i="4"/>
  <c r="Q179" i="4"/>
  <c r="Q191" i="4"/>
  <c r="Q199" i="4"/>
  <c r="Q204" i="4"/>
  <c r="Q208" i="4"/>
  <c r="Q211" i="4"/>
  <c r="Q266" i="4"/>
  <c r="Q321" i="4"/>
  <c r="Q63" i="4"/>
  <c r="Q104" i="4"/>
  <c r="Q108" i="4"/>
  <c r="Q113" i="4"/>
  <c r="Q182" i="4"/>
  <c r="Q235" i="4"/>
  <c r="Q243" i="4"/>
  <c r="Q299" i="4"/>
  <c r="Q307" i="4"/>
  <c r="Q320" i="4"/>
  <c r="Q42" i="4"/>
  <c r="Q46" i="4"/>
  <c r="Q100" i="4"/>
  <c r="Q9" i="4"/>
  <c r="Q13" i="4"/>
  <c r="Q17" i="4"/>
  <c r="Q57" i="4"/>
  <c r="Q77" i="4"/>
  <c r="Q82" i="4"/>
  <c r="Q96" i="4"/>
  <c r="Q101" i="4"/>
  <c r="Q106" i="4"/>
  <c r="Q111" i="4"/>
  <c r="Q119" i="4"/>
  <c r="Q147" i="4"/>
  <c r="Q151" i="4"/>
  <c r="Q159" i="4"/>
  <c r="Q188" i="4"/>
  <c r="Q196" i="4"/>
  <c r="Q200" i="4"/>
  <c r="Q205" i="4"/>
  <c r="Q221" i="4"/>
  <c r="Q229" i="4"/>
  <c r="Q241" i="4"/>
  <c r="Q246" i="4"/>
  <c r="Q250" i="4"/>
  <c r="Q254" i="4"/>
  <c r="Q258" i="4"/>
  <c r="Q262" i="4"/>
  <c r="Q276" i="4"/>
  <c r="Q280" i="4"/>
  <c r="Q284" i="4"/>
  <c r="Q288" i="4"/>
  <c r="Q292" i="4"/>
  <c r="Q296" i="4"/>
  <c r="Q301" i="4"/>
  <c r="Q305" i="4"/>
  <c r="Q315" i="4"/>
  <c r="Q45" i="4"/>
  <c r="Q48" i="4"/>
  <c r="Q55" i="4"/>
  <c r="Q59" i="4"/>
  <c r="Q70" i="4"/>
  <c r="Q121" i="4"/>
  <c r="Q126" i="4"/>
  <c r="Q153" i="4"/>
  <c r="Q157" i="4"/>
  <c r="Q216" i="4"/>
  <c r="Q252" i="4"/>
  <c r="Q278" i="4"/>
  <c r="Q60" i="4"/>
  <c r="Q71" i="4"/>
  <c r="Q118" i="4"/>
  <c r="Q141" i="4"/>
  <c r="Q146" i="4"/>
  <c r="Q150" i="4"/>
  <c r="Q154" i="4"/>
  <c r="Q26" i="4"/>
  <c r="Q86" i="4"/>
  <c r="Q124" i="4"/>
  <c r="Q129" i="4"/>
  <c r="Q133" i="4"/>
  <c r="Q138" i="4"/>
  <c r="Q164" i="4"/>
  <c r="Q168" i="4"/>
  <c r="Q175" i="4"/>
  <c r="Q180" i="4"/>
  <c r="Q322" i="4"/>
  <c r="Q27" i="4"/>
  <c r="Q36" i="4"/>
  <c r="Q40" i="4"/>
  <c r="Q44" i="4"/>
  <c r="Q47" i="4"/>
  <c r="Q50" i="4"/>
  <c r="Q58" i="4"/>
  <c r="Q62" i="4"/>
  <c r="Q74" i="4"/>
  <c r="Q78" i="4"/>
  <c r="Q87" i="4"/>
  <c r="Q92" i="4"/>
  <c r="Q97" i="4"/>
  <c r="Q107" i="4"/>
  <c r="Q116" i="4"/>
  <c r="Q120" i="4"/>
  <c r="Q125" i="4"/>
  <c r="Q139" i="4"/>
  <c r="Q144" i="4"/>
  <c r="Q148" i="4"/>
  <c r="Q156" i="4"/>
  <c r="Q160" i="4"/>
  <c r="Q165" i="4"/>
  <c r="Q181" i="4"/>
  <c r="Q185" i="4"/>
  <c r="Q189" i="4"/>
  <c r="Q193" i="4"/>
  <c r="Q197" i="4"/>
  <c r="Q202" i="4"/>
  <c r="Q206" i="4"/>
  <c r="Q209" i="4"/>
  <c r="Q213" i="4"/>
  <c r="Q218" i="4"/>
  <c r="Q234" i="4"/>
  <c r="Q238" i="4"/>
  <c r="Q242" i="4"/>
  <c r="Q247" i="4"/>
  <c r="Q259" i="4"/>
  <c r="Q263" i="4"/>
  <c r="Q267" i="4"/>
  <c r="Q272" i="4"/>
  <c r="Q281" i="4"/>
  <c r="Q285" i="4"/>
  <c r="Q289" i="4"/>
  <c r="Q306" i="4"/>
  <c r="Q311" i="4"/>
  <c r="U325" i="4"/>
  <c r="Q325" i="4"/>
  <c r="X320" i="4"/>
  <c r="X321" i="4"/>
  <c r="X322" i="4"/>
  <c r="X323" i="4"/>
  <c r="X324" i="4"/>
  <c r="U320" i="4"/>
  <c r="U323" i="4"/>
  <c r="U324" i="4"/>
  <c r="X319" i="4"/>
  <c r="X316" i="4"/>
  <c r="X317" i="4"/>
  <c r="X318" i="4"/>
  <c r="U316" i="4"/>
  <c r="Q316" i="4"/>
  <c r="Q317" i="4"/>
  <c r="Q318" i="4"/>
  <c r="Q91" i="4"/>
  <c r="Q115" i="4"/>
  <c r="Q226" i="4"/>
  <c r="Q271" i="4"/>
  <c r="Q32" i="4"/>
  <c r="Q183" i="4"/>
  <c r="X124" i="4"/>
  <c r="Q172" i="4"/>
  <c r="Q54" i="4"/>
  <c r="Q187" i="4"/>
  <c r="Q222" i="4"/>
  <c r="Q66" i="4"/>
  <c r="Q195" i="4"/>
  <c r="Q293" i="4"/>
  <c r="Q7" i="4"/>
  <c r="Q137" i="4"/>
  <c r="Q11" i="4"/>
  <c r="Q69" i="4"/>
  <c r="Q230" i="4"/>
  <c r="U224" i="4"/>
  <c r="Q212" i="4"/>
  <c r="Q20" i="4"/>
  <c r="Q23" i="4"/>
  <c r="Q152" i="4"/>
  <c r="Q255" i="4"/>
  <c r="Q49" i="4"/>
  <c r="Q131" i="4"/>
  <c r="Q166" i="4"/>
  <c r="Q198" i="4"/>
  <c r="Q248" i="4"/>
  <c r="Q286" i="4"/>
  <c r="Q21" i="4"/>
  <c r="Q51" i="4"/>
  <c r="Q65" i="4"/>
  <c r="Q114" i="4"/>
  <c r="Q134" i="4"/>
  <c r="Q169" i="4"/>
  <c r="Q203" i="4"/>
  <c r="Q251" i="4"/>
  <c r="U306" i="4"/>
  <c r="X133" i="4"/>
  <c r="Q37" i="4"/>
  <c r="Q99" i="4"/>
  <c r="Q135" i="4"/>
  <c r="Q52" i="4"/>
  <c r="Q310" i="4"/>
  <c r="Q155" i="4"/>
  <c r="Q56" i="4"/>
  <c r="Q83" i="4"/>
  <c r="Q117" i="4"/>
  <c r="Q158" i="4"/>
  <c r="Q177" i="4"/>
  <c r="Q237" i="4"/>
  <c r="Q256" i="4"/>
  <c r="Q297" i="4"/>
  <c r="Q233" i="4"/>
  <c r="Q290" i="4"/>
  <c r="Q38" i="4"/>
  <c r="Q68" i="4"/>
  <c r="Q81" i="4"/>
  <c r="Q240" i="4"/>
  <c r="Q279" i="4"/>
  <c r="Q14" i="4"/>
  <c r="Q31" i="4"/>
  <c r="Q73" i="4"/>
  <c r="Q194" i="4"/>
  <c r="Q302" i="4"/>
  <c r="U126" i="4"/>
  <c r="Q109" i="4"/>
  <c r="Q130" i="4"/>
  <c r="Q283" i="4"/>
  <c r="X111" i="4"/>
  <c r="Q142" i="4"/>
  <c r="Q207" i="4"/>
  <c r="Q223" i="4"/>
  <c r="Q291" i="4"/>
  <c r="Q35" i="4"/>
  <c r="Q41" i="4"/>
  <c r="Q128" i="4"/>
  <c r="Q184" i="4"/>
  <c r="Q22" i="4"/>
  <c r="Q29" i="4"/>
  <c r="Q53" i="4"/>
  <c r="Q67" i="4"/>
  <c r="Q85" i="4"/>
  <c r="Q103" i="4"/>
  <c r="Q112" i="4"/>
  <c r="Q149" i="4"/>
  <c r="Q178" i="4"/>
  <c r="Q192" i="4"/>
  <c r="Q231" i="4"/>
  <c r="Q253" i="4"/>
  <c r="Q261" i="4"/>
  <c r="Q277" i="4"/>
  <c r="Q300" i="4"/>
  <c r="Q80" i="4"/>
  <c r="Q162" i="4"/>
  <c r="Q171" i="4"/>
  <c r="Q245" i="4"/>
  <c r="Q10" i="4"/>
  <c r="Q43" i="4"/>
  <c r="Q61" i="4"/>
  <c r="Q95" i="4"/>
  <c r="Q105" i="4"/>
  <c r="Q145" i="4"/>
  <c r="Q186" i="4"/>
  <c r="Q225" i="4"/>
  <c r="Q270" i="4"/>
  <c r="U8" i="4"/>
  <c r="U12" i="4"/>
  <c r="U16" i="4"/>
  <c r="U20" i="4"/>
  <c r="U24" i="4"/>
  <c r="U29" i="4"/>
  <c r="U34" i="4"/>
  <c r="U37" i="4"/>
  <c r="U41" i="4"/>
  <c r="U45" i="4"/>
  <c r="U48" i="4"/>
  <c r="U51" i="4"/>
  <c r="U55" i="4"/>
  <c r="U59" i="4"/>
  <c r="U63" i="4"/>
  <c r="U67" i="4"/>
  <c r="U70" i="4"/>
  <c r="U75" i="4"/>
  <c r="U78" i="4"/>
  <c r="U83" i="4"/>
  <c r="U87" i="4"/>
  <c r="U92" i="4"/>
  <c r="U97" i="4"/>
  <c r="U103" i="4"/>
  <c r="U107" i="4"/>
  <c r="U112" i="4"/>
  <c r="U116" i="4"/>
  <c r="U120" i="4"/>
  <c r="U125" i="4"/>
  <c r="U130" i="4"/>
  <c r="U134" i="4"/>
  <c r="U138" i="4"/>
  <c r="U142" i="4"/>
  <c r="U149" i="4"/>
  <c r="U153" i="4"/>
  <c r="U156" i="4"/>
  <c r="U160" i="4"/>
  <c r="U165" i="4"/>
  <c r="U169" i="4"/>
  <c r="U172" i="4"/>
  <c r="U177" i="4"/>
  <c r="U184" i="4"/>
  <c r="U188" i="4"/>
  <c r="U192" i="4"/>
  <c r="U196" i="4"/>
  <c r="U200" i="4"/>
  <c r="U205" i="4"/>
  <c r="U212" i="4"/>
  <c r="U217" i="4"/>
  <c r="U219" i="4"/>
  <c r="U227" i="4"/>
  <c r="U231" i="4"/>
  <c r="U235" i="4"/>
  <c r="U247" i="4"/>
  <c r="U251" i="4"/>
  <c r="U255" i="4"/>
  <c r="U259" i="4"/>
  <c r="U263" i="4"/>
  <c r="U267" i="4"/>
  <c r="U272" i="4"/>
  <c r="U277" i="4"/>
  <c r="U281" i="4"/>
  <c r="U285" i="4"/>
  <c r="U289" i="4"/>
  <c r="U293" i="4"/>
  <c r="U297" i="4"/>
  <c r="U302" i="4"/>
  <c r="U305" i="4"/>
  <c r="U313" i="4"/>
  <c r="Q18" i="4"/>
  <c r="Q76" i="4"/>
  <c r="Q123" i="4"/>
  <c r="Q167" i="4"/>
  <c r="Q210" i="4"/>
  <c r="Q249" i="4"/>
  <c r="Q287" i="4"/>
  <c r="Q295" i="4"/>
  <c r="U5" i="4"/>
  <c r="U9" i="4"/>
  <c r="U13" i="4"/>
  <c r="U17" i="4"/>
  <c r="U21" i="4"/>
  <c r="U25" i="4"/>
  <c r="U30" i="4"/>
  <c r="U38" i="4"/>
  <c r="U42" i="4"/>
  <c r="U46" i="4"/>
  <c r="U49" i="4"/>
  <c r="U52" i="4"/>
  <c r="U56" i="4"/>
  <c r="U60" i="4"/>
  <c r="U64" i="4"/>
  <c r="U71" i="4"/>
  <c r="U79" i="4"/>
  <c r="U84" i="4"/>
  <c r="U88" i="4"/>
  <c r="U93" i="4"/>
  <c r="U99" i="4"/>
  <c r="U104" i="4"/>
  <c r="U108" i="4"/>
  <c r="U113" i="4"/>
  <c r="U117" i="4"/>
  <c r="U121" i="4"/>
  <c r="U131" i="4"/>
  <c r="U135" i="4"/>
  <c r="U139" i="4"/>
  <c r="U144" i="4"/>
  <c r="U146" i="4"/>
  <c r="U154" i="4"/>
  <c r="U157" i="4"/>
  <c r="U161" i="4"/>
  <c r="U166" i="4"/>
  <c r="U170" i="4"/>
  <c r="U173" i="4"/>
  <c r="U181" i="4"/>
  <c r="U185" i="4"/>
  <c r="U189" i="4"/>
  <c r="U193" i="4"/>
  <c r="U197" i="4"/>
  <c r="U202" i="4"/>
  <c r="U206" i="4"/>
  <c r="U209" i="4"/>
  <c r="U220" i="4"/>
  <c r="U228" i="4"/>
  <c r="U232" i="4"/>
  <c r="U236" i="4"/>
  <c r="U240" i="4"/>
  <c r="U243" i="4"/>
  <c r="U248" i="4"/>
  <c r="U252" i="4"/>
  <c r="U256" i="4"/>
  <c r="U260" i="4"/>
  <c r="U265" i="4"/>
  <c r="U268" i="4"/>
  <c r="U273" i="4"/>
  <c r="U278" i="4"/>
  <c r="U282" i="4"/>
  <c r="U286" i="4"/>
  <c r="U290" i="4"/>
  <c r="U294" i="4"/>
  <c r="U299" i="4"/>
  <c r="U303" i="4"/>
  <c r="U35" i="4"/>
  <c r="U223" i="4"/>
  <c r="Q89" i="4"/>
  <c r="Q132" i="4"/>
  <c r="Q140" i="4"/>
  <c r="Q174" i="4"/>
  <c r="X7" i="4"/>
  <c r="X11" i="4"/>
  <c r="X15" i="4"/>
  <c r="X23" i="4"/>
  <c r="X27" i="4"/>
  <c r="X32" i="4"/>
  <c r="X36" i="4"/>
  <c r="X40" i="4"/>
  <c r="X44" i="4"/>
  <c r="X47" i="4"/>
  <c r="X50" i="4"/>
  <c r="X54" i="4"/>
  <c r="X58" i="4"/>
  <c r="X62" i="4"/>
  <c r="X66" i="4"/>
  <c r="X69" i="4"/>
  <c r="X74" i="4"/>
  <c r="X77" i="4"/>
  <c r="X82" i="4"/>
  <c r="X86" i="4"/>
  <c r="X91" i="4"/>
  <c r="X96" i="4"/>
  <c r="X101" i="4"/>
  <c r="X106" i="4"/>
  <c r="Q6" i="4"/>
  <c r="Q39" i="4"/>
  <c r="Q215" i="4"/>
  <c r="Q257" i="4"/>
  <c r="Q304" i="4"/>
  <c r="U10" i="4"/>
  <c r="U14" i="4"/>
  <c r="U18" i="4"/>
  <c r="U22" i="4"/>
  <c r="U26" i="4"/>
  <c r="U31" i="4"/>
  <c r="U39" i="4"/>
  <c r="U43" i="4"/>
  <c r="U53" i="4"/>
  <c r="U57" i="4"/>
  <c r="U61" i="4"/>
  <c r="U65" i="4"/>
  <c r="U68" i="4"/>
  <c r="U73" i="4"/>
  <c r="U76" i="4"/>
  <c r="U80" i="4"/>
  <c r="U85" i="4"/>
  <c r="U89" i="4"/>
  <c r="U95" i="4"/>
  <c r="U100" i="4"/>
  <c r="U105" i="4"/>
  <c r="U109" i="4"/>
  <c r="U114" i="4"/>
  <c r="U118" i="4"/>
  <c r="U123" i="4"/>
  <c r="U128" i="4"/>
  <c r="U132" i="4"/>
  <c r="U140" i="4"/>
  <c r="U145" i="4"/>
  <c r="U151" i="4"/>
  <c r="U155" i="4"/>
  <c r="U158" i="4"/>
  <c r="U162" i="4"/>
  <c r="U167" i="4"/>
  <c r="U171" i="4"/>
  <c r="U174" i="4"/>
  <c r="U178" i="4"/>
  <c r="U182" i="4"/>
  <c r="U186" i="4"/>
  <c r="U190" i="4"/>
  <c r="U194" i="4"/>
  <c r="U203" i="4"/>
  <c r="U210" i="4"/>
  <c r="U213" i="4"/>
  <c r="U215" i="4"/>
  <c r="U221" i="4"/>
  <c r="U225" i="4"/>
  <c r="U229" i="4"/>
  <c r="U233" i="4"/>
  <c r="U237" i="4"/>
  <c r="U241" i="4"/>
  <c r="U245" i="4"/>
  <c r="U249" i="4"/>
  <c r="U253" i="4"/>
  <c r="U261" i="4"/>
  <c r="U266" i="4"/>
  <c r="U270" i="4"/>
  <c r="U274" i="4"/>
  <c r="U279" i="4"/>
  <c r="U283" i="4"/>
  <c r="U291" i="4"/>
  <c r="U295" i="4"/>
  <c r="U300" i="4"/>
  <c r="U304" i="4"/>
  <c r="U287" i="4"/>
  <c r="U315" i="4"/>
  <c r="U311" i="4"/>
  <c r="U58" i="4"/>
  <c r="U11" i="4"/>
  <c r="U15" i="4"/>
  <c r="U23" i="4"/>
  <c r="U27" i="4"/>
  <c r="U32" i="4"/>
  <c r="U36" i="4"/>
  <c r="U40" i="4"/>
  <c r="U44" i="4"/>
  <c r="U50" i="4"/>
  <c r="U54" i="4"/>
  <c r="U62" i="4"/>
  <c r="U66" i="4"/>
  <c r="U74" i="4"/>
  <c r="U77" i="4"/>
  <c r="U82" i="4"/>
  <c r="U86" i="4"/>
  <c r="U91" i="4"/>
  <c r="U96" i="4"/>
  <c r="U101" i="4"/>
  <c r="U106" i="4"/>
  <c r="U115" i="4"/>
  <c r="U119" i="4"/>
  <c r="U124" i="4"/>
  <c r="U129" i="4"/>
  <c r="U133" i="4"/>
  <c r="U137" i="4"/>
  <c r="U141" i="4"/>
  <c r="U148" i="4"/>
  <c r="U152" i="4"/>
  <c r="U159" i="4"/>
  <c r="U164" i="4"/>
  <c r="U168" i="4"/>
  <c r="U175" i="4"/>
  <c r="U179" i="4"/>
  <c r="U183" i="4"/>
  <c r="U187" i="4"/>
  <c r="U191" i="4"/>
  <c r="U195" i="4"/>
  <c r="U199" i="4"/>
  <c r="U204" i="4"/>
  <c r="U208" i="4"/>
  <c r="U211" i="4"/>
  <c r="U214" i="4"/>
  <c r="U216" i="4"/>
  <c r="U218" i="4"/>
  <c r="U222" i="4"/>
  <c r="U226" i="4"/>
  <c r="U230" i="4"/>
  <c r="U234" i="4"/>
  <c r="U238" i="4"/>
  <c r="U242" i="4"/>
  <c r="U246" i="4"/>
  <c r="U250" i="4"/>
  <c r="U254" i="4"/>
  <c r="U258" i="4"/>
  <c r="U262" i="4"/>
  <c r="U271" i="4"/>
  <c r="U276" i="4"/>
  <c r="U280" i="4"/>
  <c r="U284" i="4"/>
  <c r="U288" i="4"/>
  <c r="U292" i="4"/>
  <c r="U296" i="4"/>
  <c r="U301" i="4"/>
  <c r="U309" i="4"/>
  <c r="X8" i="4"/>
  <c r="X12" i="4"/>
  <c r="X16" i="4"/>
  <c r="X20" i="4"/>
  <c r="X24" i="4"/>
  <c r="X29" i="4"/>
  <c r="X34" i="4"/>
  <c r="X37" i="4"/>
  <c r="X41" i="4"/>
  <c r="X45" i="4"/>
  <c r="X51" i="4"/>
  <c r="X55" i="4"/>
  <c r="X59" i="4"/>
  <c r="X63" i="4"/>
  <c r="X67" i="4"/>
  <c r="X70" i="4"/>
  <c r="X75" i="4"/>
  <c r="X78" i="4"/>
  <c r="X83" i="4"/>
  <c r="X87" i="4"/>
  <c r="X92" i="4"/>
  <c r="X97" i="4"/>
  <c r="X103" i="4"/>
  <c r="X107" i="4"/>
  <c r="X112" i="4"/>
  <c r="X116" i="4"/>
  <c r="X120" i="4"/>
  <c r="X125" i="4"/>
  <c r="X130" i="4"/>
  <c r="X134" i="4"/>
  <c r="X142" i="4"/>
  <c r="X149" i="4"/>
  <c r="X153" i="4"/>
  <c r="X156" i="4"/>
  <c r="X160" i="4"/>
  <c r="X165" i="4"/>
  <c r="X169" i="4"/>
  <c r="X172" i="4"/>
  <c r="X177" i="4"/>
  <c r="X180" i="4"/>
  <c r="X184" i="4"/>
  <c r="X188" i="4"/>
  <c r="X192" i="4"/>
  <c r="X196" i="4"/>
  <c r="X200" i="4"/>
  <c r="X205" i="4"/>
  <c r="X212" i="4"/>
  <c r="X219" i="4"/>
  <c r="X223" i="4"/>
  <c r="X227" i="4"/>
  <c r="X231" i="4"/>
  <c r="X235" i="4"/>
  <c r="X239" i="4"/>
  <c r="X247" i="4"/>
  <c r="X251" i="4"/>
  <c r="X255" i="4"/>
  <c r="X259" i="4"/>
  <c r="X263" i="4"/>
  <c r="X267" i="4"/>
  <c r="X272" i="4"/>
  <c r="X277" i="4"/>
  <c r="X281" i="4"/>
  <c r="X285" i="4"/>
  <c r="X289" i="4"/>
  <c r="X293" i="4"/>
  <c r="X297" i="4"/>
  <c r="X305" i="4"/>
  <c r="X313" i="4"/>
  <c r="X5" i="4"/>
  <c r="X9" i="4"/>
  <c r="X13" i="4"/>
  <c r="X17" i="4"/>
  <c r="X21" i="4"/>
  <c r="X25" i="4"/>
  <c r="X30" i="4"/>
  <c r="X38" i="4"/>
  <c r="X42" i="4"/>
  <c r="X46" i="4"/>
  <c r="X49" i="4"/>
  <c r="X52" i="4"/>
  <c r="X56" i="4"/>
  <c r="X60" i="4"/>
  <c r="X64" i="4"/>
  <c r="X71" i="4"/>
  <c r="X79" i="4"/>
  <c r="X84" i="4"/>
  <c r="X88" i="4"/>
  <c r="X93" i="4"/>
  <c r="X99" i="4"/>
  <c r="X104" i="4"/>
  <c r="X108" i="4"/>
  <c r="X113" i="4"/>
  <c r="X117" i="4"/>
  <c r="X121" i="4"/>
  <c r="X126" i="4"/>
  <c r="X131" i="4"/>
  <c r="X135" i="4"/>
  <c r="X139" i="4"/>
  <c r="X144" i="4"/>
  <c r="X146" i="4"/>
  <c r="X150" i="4"/>
  <c r="X154" i="4"/>
  <c r="X157" i="4"/>
  <c r="X161" i="4"/>
  <c r="X166" i="4"/>
  <c r="X173" i="4"/>
  <c r="X181" i="4"/>
  <c r="X185" i="4"/>
  <c r="X189" i="4"/>
  <c r="X193" i="4"/>
  <c r="X197" i="4"/>
  <c r="X202" i="4"/>
  <c r="X206" i="4"/>
  <c r="X209" i="4"/>
  <c r="X220" i="4"/>
  <c r="X224" i="4"/>
  <c r="X228" i="4"/>
  <c r="X232" i="4"/>
  <c r="X236" i="4"/>
  <c r="X240" i="4"/>
  <c r="X243" i="4"/>
  <c r="X252" i="4"/>
  <c r="X256" i="4"/>
  <c r="X260" i="4"/>
  <c r="X265" i="4"/>
  <c r="X268" i="4"/>
  <c r="X273" i="4"/>
  <c r="X278" i="4"/>
  <c r="X282" i="4"/>
  <c r="X286" i="4"/>
  <c r="X290" i="4"/>
  <c r="X294" i="4"/>
  <c r="X217" i="4"/>
  <c r="X170" i="4"/>
  <c r="X6" i="4"/>
  <c r="X10" i="4"/>
  <c r="X14" i="4"/>
  <c r="X18" i="4"/>
  <c r="X22" i="4"/>
  <c r="X26" i="4"/>
  <c r="X31" i="4"/>
  <c r="X35" i="4"/>
  <c r="X39" i="4"/>
  <c r="X43" i="4"/>
  <c r="X53" i="4"/>
  <c r="X57" i="4"/>
  <c r="X61" i="4"/>
  <c r="X68" i="4"/>
  <c r="X73" i="4"/>
  <c r="X76" i="4"/>
  <c r="X80" i="4"/>
  <c r="X85" i="4"/>
  <c r="X89" i="4"/>
  <c r="X95" i="4"/>
  <c r="X100" i="4"/>
  <c r="X105" i="4"/>
  <c r="X109" i="4"/>
  <c r="X114" i="4"/>
  <c r="X118" i="4"/>
  <c r="X123" i="4"/>
  <c r="X128" i="4"/>
  <c r="X132" i="4"/>
  <c r="X140" i="4"/>
  <c r="X145" i="4"/>
  <c r="X147" i="4"/>
  <c r="X155" i="4"/>
  <c r="X158" i="4"/>
  <c r="X162" i="4"/>
  <c r="X167" i="4"/>
  <c r="X171" i="4"/>
  <c r="X174" i="4"/>
  <c r="X178" i="4"/>
  <c r="X182" i="4"/>
  <c r="X186" i="4"/>
  <c r="X190" i="4"/>
  <c r="X194" i="4"/>
  <c r="X198" i="4"/>
  <c r="X203" i="4"/>
  <c r="X207" i="4"/>
  <c r="X210" i="4"/>
  <c r="X213" i="4"/>
  <c r="X215" i="4"/>
  <c r="X221" i="4"/>
  <c r="X225" i="4"/>
  <c r="X229" i="4"/>
  <c r="X237" i="4"/>
  <c r="X233" i="4"/>
  <c r="X299" i="4"/>
  <c r="X303" i="4"/>
  <c r="X310" i="4"/>
  <c r="X307" i="4"/>
  <c r="X245" i="4"/>
  <c r="X249" i="4"/>
  <c r="X257" i="4"/>
  <c r="X261" i="4"/>
  <c r="X270" i="4"/>
  <c r="X279" i="4"/>
  <c r="X283" i="4"/>
  <c r="X291" i="4"/>
  <c r="X295" i="4"/>
  <c r="X304" i="4"/>
  <c r="X274" i="4"/>
  <c r="X315" i="4"/>
  <c r="X241" i="4"/>
  <c r="X300" i="4"/>
  <c r="X266" i="4"/>
  <c r="X119" i="4"/>
  <c r="X129" i="4"/>
  <c r="X115" i="4"/>
  <c r="X148" i="4"/>
  <c r="X179" i="4"/>
  <c r="X211" i="4"/>
  <c r="X238" i="4"/>
  <c r="X271" i="4"/>
  <c r="X137" i="4"/>
  <c r="X168" i="4"/>
  <c r="X199" i="4"/>
  <c r="X226" i="4"/>
  <c r="X258" i="4"/>
  <c r="X292" i="4"/>
  <c r="X311" i="4"/>
  <c r="Q5" i="4" l="1"/>
  <c r="K69" i="4" l="1"/>
  <c r="K249" i="4"/>
  <c r="K308" i="4"/>
  <c r="K41" i="4"/>
  <c r="K202" i="4"/>
  <c r="K162" i="4"/>
  <c r="K291" i="4"/>
  <c r="K321" i="4"/>
  <c r="K275" i="4"/>
  <c r="K310" i="4"/>
  <c r="K236" i="4"/>
  <c r="K181" i="4"/>
  <c r="K107" i="4"/>
  <c r="K188" i="4"/>
  <c r="K237" i="4"/>
  <c r="K232" i="4"/>
  <c r="K276" i="4"/>
  <c r="K146" i="4"/>
  <c r="K46" i="4"/>
  <c r="K182" i="4"/>
  <c r="K178" i="4"/>
  <c r="K123" i="4"/>
  <c r="K31" i="4"/>
  <c r="K136" i="4"/>
  <c r="K29" i="4"/>
  <c r="K24" i="4"/>
  <c r="K102" i="4"/>
  <c r="K142" i="4"/>
  <c r="K196" i="4"/>
  <c r="K253" i="4"/>
  <c r="K47" i="4"/>
  <c r="K127" i="4"/>
  <c r="K116" i="4"/>
  <c r="K71" i="4"/>
  <c r="K175" i="4"/>
  <c r="K97" i="4"/>
  <c r="K166" i="4"/>
  <c r="K5" i="4"/>
  <c r="K52" i="4"/>
  <c r="K125" i="4"/>
  <c r="K91" i="4"/>
  <c r="K180" i="4"/>
  <c r="K213" i="4"/>
  <c r="K105" i="4"/>
  <c r="K94" i="4"/>
  <c r="K53" i="4"/>
  <c r="K8" i="4"/>
  <c r="K319" i="4"/>
  <c r="K242" i="4"/>
  <c r="K265" i="4"/>
  <c r="K138" i="4"/>
  <c r="K65" i="4"/>
  <c r="K9" i="4"/>
  <c r="K130" i="4"/>
  <c r="K324" i="4"/>
  <c r="K64" i="4"/>
  <c r="K87" i="4"/>
  <c r="K221" i="4"/>
  <c r="K132" i="4"/>
  <c r="K15" i="4"/>
  <c r="K314" i="4"/>
  <c r="K235" i="4"/>
  <c r="K216" i="4"/>
  <c r="K32" i="4"/>
  <c r="K301" i="4"/>
  <c r="K51" i="4"/>
  <c r="K243" i="4"/>
  <c r="K112" i="4"/>
  <c r="K63" i="4"/>
  <c r="K245" i="4"/>
  <c r="K204" i="4"/>
  <c r="K110" i="4"/>
  <c r="K153" i="4"/>
  <c r="K305" i="4"/>
  <c r="K185" i="4"/>
  <c r="K297" i="4"/>
  <c r="K7" i="4"/>
  <c r="K189" i="4"/>
  <c r="K206" i="4"/>
  <c r="K109" i="4"/>
  <c r="K11" i="4"/>
  <c r="K317" i="4"/>
  <c r="K224" i="4"/>
  <c r="K77" i="4"/>
  <c r="K278" i="4"/>
  <c r="K200" i="4"/>
  <c r="K318" i="4"/>
  <c r="K90" i="4"/>
  <c r="K282" i="4"/>
  <c r="K35" i="4"/>
  <c r="K316" i="4"/>
  <c r="K177" i="4"/>
  <c r="K207" i="4"/>
  <c r="K60" i="4"/>
  <c r="K148" i="4"/>
  <c r="K248" i="4"/>
  <c r="K280" i="4"/>
  <c r="K227" i="4"/>
  <c r="K195" i="4"/>
  <c r="K279" i="4"/>
  <c r="K21" i="4"/>
  <c r="K258" i="4"/>
  <c r="K218" i="4"/>
  <c r="K137" i="4"/>
  <c r="K179" i="4"/>
  <c r="K143" i="4"/>
  <c r="K92" i="4"/>
  <c r="K61" i="4"/>
  <c r="K174" i="4"/>
  <c r="K277" i="4"/>
  <c r="K281" i="4"/>
  <c r="K159" i="4"/>
  <c r="K190" i="4"/>
  <c r="K256" i="4"/>
  <c r="K124" i="4"/>
  <c r="K113" i="4"/>
  <c r="K261" i="4"/>
  <c r="K262" i="4"/>
  <c r="K33" i="4"/>
  <c r="K10" i="4"/>
  <c r="K115" i="4"/>
  <c r="K57" i="4"/>
  <c r="K186" i="4"/>
  <c r="K44" i="4"/>
  <c r="K302" i="4"/>
  <c r="K93" i="4"/>
  <c r="K106" i="4"/>
  <c r="K322" i="4"/>
  <c r="K311" i="4"/>
  <c r="K233" i="4"/>
  <c r="K217" i="4"/>
  <c r="K17" i="4"/>
  <c r="K25" i="4"/>
  <c r="K170" i="4"/>
  <c r="K240" i="4"/>
  <c r="K144" i="4"/>
  <c r="K88" i="4"/>
  <c r="K274" i="4"/>
  <c r="K267" i="4"/>
  <c r="K230" i="4"/>
  <c r="K273" i="4"/>
  <c r="K176" i="4"/>
  <c r="K191" i="4"/>
  <c r="K151" i="4"/>
  <c r="K209" i="4"/>
  <c r="K239" i="4"/>
  <c r="K201" i="4"/>
  <c r="K320" i="4"/>
  <c r="K222" i="4"/>
  <c r="K122" i="4"/>
  <c r="K157" i="4"/>
  <c r="K225" i="4"/>
  <c r="K292" i="4"/>
  <c r="K289" i="4"/>
  <c r="K231" i="4"/>
  <c r="K50" i="4"/>
  <c r="K129" i="4"/>
  <c r="K55" i="4"/>
  <c r="K268" i="4"/>
  <c r="K72" i="4"/>
  <c r="K39" i="4"/>
  <c r="K23" i="4"/>
  <c r="K84" i="4"/>
  <c r="K131" i="4"/>
  <c r="K83" i="4"/>
  <c r="K163" i="4"/>
  <c r="K38" i="4"/>
  <c r="K183" i="4"/>
  <c r="K165" i="4"/>
  <c r="K210" i="4"/>
  <c r="K19" i="4"/>
  <c r="K212" i="4"/>
  <c r="K272" i="4"/>
  <c r="K288" i="4"/>
  <c r="K126" i="4"/>
  <c r="K215" i="4"/>
  <c r="K304" i="4"/>
  <c r="K135" i="4"/>
  <c r="K103" i="4"/>
  <c r="K96" i="4"/>
  <c r="K140" i="4"/>
  <c r="K203" i="4"/>
  <c r="K141" i="4"/>
  <c r="K205" i="4"/>
  <c r="K34" i="4"/>
  <c r="K313" i="4"/>
  <c r="K238" i="4"/>
  <c r="K229" i="4"/>
  <c r="K312" i="4"/>
  <c r="K150" i="4"/>
  <c r="K12" i="4"/>
  <c r="K108" i="4"/>
  <c r="K78" i="4"/>
  <c r="K259" i="4"/>
  <c r="K37" i="4"/>
  <c r="K100" i="4"/>
  <c r="K266" i="4"/>
  <c r="K307" i="4"/>
  <c r="K80" i="4"/>
  <c r="K117" i="4"/>
  <c r="K18" i="4"/>
  <c r="K260" i="4"/>
  <c r="K160" i="4"/>
  <c r="K315" i="4"/>
  <c r="K119" i="4"/>
  <c r="K171" i="4"/>
  <c r="K247" i="4"/>
  <c r="K244" i="4"/>
  <c r="K134" i="4"/>
  <c r="K303" i="4"/>
  <c r="K296" i="4"/>
  <c r="K20" i="4"/>
  <c r="K62" i="4"/>
  <c r="K86" i="4"/>
  <c r="K36" i="4"/>
  <c r="K161" i="4"/>
  <c r="K40" i="4"/>
  <c r="K158" i="4"/>
  <c r="K263" i="4"/>
  <c r="K220" i="4"/>
  <c r="K295" i="4"/>
  <c r="K70" i="4"/>
  <c r="K6" i="4"/>
  <c r="K226" i="4"/>
  <c r="K104" i="4"/>
  <c r="K246" i="4"/>
  <c r="K49" i="4"/>
  <c r="K118" i="4"/>
  <c r="K228" i="4"/>
  <c r="K173" i="4"/>
  <c r="K66" i="4"/>
  <c r="K252" i="4"/>
  <c r="K114" i="4"/>
  <c r="K167" i="4"/>
  <c r="K257" i="4"/>
  <c r="K290" i="4"/>
  <c r="K169" i="4"/>
  <c r="K293" i="4"/>
  <c r="K326" i="4"/>
  <c r="K192" i="4"/>
  <c r="K294" i="4"/>
  <c r="K323" i="4"/>
  <c r="K283" i="4"/>
  <c r="K284" i="4"/>
  <c r="K139" i="4"/>
  <c r="K223" i="4"/>
  <c r="K98" i="4"/>
  <c r="K255" i="4"/>
  <c r="K54" i="4"/>
  <c r="K199" i="4"/>
  <c r="K85" i="4"/>
  <c r="K120" i="4"/>
  <c r="K306" i="4"/>
  <c r="K269" i="4"/>
  <c r="K82" i="4"/>
  <c r="K48" i="4"/>
  <c r="K13" i="4"/>
  <c r="K152" i="4"/>
  <c r="K99" i="4"/>
  <c r="K67" i="4"/>
  <c r="K154" i="4"/>
  <c r="K42" i="4"/>
  <c r="K14" i="4"/>
  <c r="K45" i="4"/>
  <c r="K197" i="4"/>
  <c r="K271" i="4"/>
  <c r="K285" i="4"/>
  <c r="K147" i="4"/>
  <c r="K219" i="4"/>
  <c r="K214" i="4"/>
  <c r="K111" i="4"/>
  <c r="K56" i="4"/>
  <c r="K300" i="4"/>
  <c r="K298" i="4"/>
  <c r="K133" i="4"/>
  <c r="K81" i="4"/>
  <c r="K101" i="4"/>
  <c r="K168" i="4"/>
  <c r="K264" i="4"/>
  <c r="K121" i="4"/>
  <c r="K198" i="4"/>
  <c r="K250" i="4"/>
  <c r="K73" i="4"/>
  <c r="K26" i="4"/>
  <c r="K43" i="4"/>
  <c r="K193" i="4"/>
  <c r="K211" i="4"/>
  <c r="K68" i="4"/>
  <c r="K172" i="4"/>
  <c r="K74" i="4"/>
  <c r="K95" i="4"/>
  <c r="K75" i="4"/>
  <c r="K79" i="4"/>
  <c r="K251" i="4"/>
  <c r="K27" i="4"/>
  <c r="K22" i="4"/>
  <c r="K156" i="4"/>
  <c r="K208" i="4"/>
  <c r="K270" i="4"/>
  <c r="K16" i="4"/>
  <c r="K128" i="4"/>
  <c r="K145" i="4"/>
  <c r="K164" i="4"/>
  <c r="K76" i="4"/>
  <c r="K299" i="4"/>
  <c r="K309" i="4"/>
  <c r="K89" i="4"/>
  <c r="K187" i="4"/>
  <c r="K254" i="4"/>
  <c r="K30" i="4"/>
  <c r="K59" i="4"/>
  <c r="K287" i="4"/>
  <c r="K184" i="4"/>
  <c r="K325" i="4"/>
  <c r="K58" i="4"/>
  <c r="K194" i="4"/>
  <c r="K28" i="4"/>
  <c r="K241" i="4"/>
  <c r="K149" i="4"/>
  <c r="K155" i="4"/>
  <c r="K234" i="4"/>
  <c r="K286" i="4"/>
  <c r="K47" i="5" l="1"/>
  <c r="K50" i="5"/>
  <c r="K90" i="5"/>
  <c r="K40" i="5"/>
  <c r="K124" i="5"/>
  <c r="K82" i="5"/>
  <c r="K46" i="5"/>
  <c r="K17" i="5"/>
  <c r="K56" i="5"/>
  <c r="K84" i="5"/>
  <c r="K153" i="5"/>
  <c r="K99" i="5"/>
  <c r="K34" i="5"/>
  <c r="K158" i="5"/>
  <c r="K142" i="5"/>
  <c r="K93" i="5"/>
  <c r="K89" i="5"/>
  <c r="K140" i="5"/>
  <c r="K91" i="5"/>
  <c r="K104" i="5"/>
  <c r="K159" i="5"/>
  <c r="K162" i="5"/>
  <c r="K143" i="5"/>
  <c r="K109" i="5"/>
  <c r="K95" i="5"/>
  <c r="K92" i="5"/>
  <c r="K11" i="5"/>
  <c r="K44" i="5"/>
  <c r="K123" i="5"/>
  <c r="K128" i="5"/>
  <c r="K126" i="5"/>
  <c r="K29" i="5"/>
  <c r="K66" i="5"/>
  <c r="K58" i="5"/>
  <c r="K26" i="5"/>
  <c r="K48" i="5"/>
  <c r="K42" i="5"/>
  <c r="K146" i="5"/>
  <c r="K85" i="5"/>
  <c r="K24" i="5"/>
  <c r="K76" i="5"/>
  <c r="K117" i="5"/>
  <c r="K68" i="5"/>
  <c r="K49" i="5"/>
  <c r="K94" i="5"/>
  <c r="K115" i="5"/>
  <c r="K72" i="5"/>
  <c r="K156" i="5"/>
  <c r="K8" i="5"/>
  <c r="K106" i="5"/>
  <c r="K60" i="5"/>
  <c r="K147" i="5"/>
  <c r="K138" i="5"/>
  <c r="K108" i="5"/>
  <c r="K23" i="5"/>
  <c r="K100" i="5"/>
  <c r="K152" i="5"/>
  <c r="K160" i="5"/>
  <c r="K101" i="5"/>
  <c r="K30" i="5"/>
  <c r="K135" i="5"/>
  <c r="K55" i="5"/>
  <c r="K63" i="5"/>
  <c r="K45" i="5"/>
  <c r="K14" i="5"/>
  <c r="K18" i="5"/>
  <c r="K81" i="5"/>
  <c r="K139" i="5"/>
  <c r="K41" i="5"/>
  <c r="K86" i="5"/>
  <c r="K88" i="5"/>
  <c r="K25" i="5"/>
  <c r="K62" i="5"/>
  <c r="K74" i="5"/>
  <c r="K51" i="5"/>
  <c r="K43" i="5"/>
  <c r="K71" i="5"/>
  <c r="K125" i="5"/>
  <c r="K107" i="5"/>
  <c r="K136" i="5"/>
  <c r="K53" i="5"/>
  <c r="K61" i="5"/>
  <c r="K149" i="5"/>
  <c r="K19" i="5"/>
  <c r="K130" i="5"/>
  <c r="K103" i="5"/>
  <c r="K27" i="5"/>
  <c r="K120" i="5"/>
  <c r="K64" i="5"/>
  <c r="K102" i="5"/>
  <c r="K35" i="5"/>
  <c r="K36" i="5"/>
  <c r="K70" i="5"/>
  <c r="K78" i="5"/>
  <c r="K111" i="5"/>
  <c r="K73" i="5"/>
  <c r="K69" i="5"/>
  <c r="K161" i="5"/>
  <c r="K116" i="5"/>
  <c r="K59" i="5"/>
  <c r="K77" i="5"/>
  <c r="K52" i="5"/>
  <c r="K133" i="5"/>
  <c r="K80" i="5"/>
  <c r="K10" i="5"/>
  <c r="K31" i="5"/>
  <c r="K12" i="5"/>
  <c r="K118" i="5"/>
  <c r="K155" i="5"/>
  <c r="K131" i="5"/>
  <c r="K119" i="5"/>
  <c r="K32" i="5"/>
  <c r="K97" i="5"/>
  <c r="K112" i="5"/>
  <c r="K38" i="5"/>
  <c r="K9" i="5"/>
  <c r="K157" i="5"/>
  <c r="K150" i="5"/>
  <c r="K134" i="5"/>
  <c r="K154" i="5"/>
  <c r="K114" i="5"/>
  <c r="K6" i="5" l="1"/>
  <c r="K13" i="5"/>
  <c r="N150" i="5" l="1"/>
  <c r="N42" i="4"/>
  <c r="N123" i="5"/>
  <c r="N158" i="4"/>
  <c r="N115" i="4"/>
  <c r="N325" i="4"/>
  <c r="N115" i="5"/>
  <c r="N168" i="4"/>
  <c r="N256" i="4"/>
  <c r="N83" i="4"/>
  <c r="N239" i="4"/>
  <c r="N101" i="4"/>
  <c r="N226" i="4"/>
  <c r="N148" i="4"/>
  <c r="N149" i="5"/>
  <c r="N89" i="5"/>
  <c r="N154" i="5"/>
  <c r="N30" i="5"/>
  <c r="N161" i="5"/>
  <c r="N49" i="5"/>
  <c r="N101" i="5"/>
  <c r="N24" i="5"/>
  <c r="N303" i="4"/>
  <c r="N316" i="4"/>
  <c r="N255" i="4"/>
  <c r="N103" i="4"/>
  <c r="N259" i="4"/>
  <c r="N25" i="4"/>
  <c r="N106" i="5"/>
  <c r="N293" i="4"/>
  <c r="N208" i="4"/>
  <c r="N134" i="4"/>
  <c r="N206" i="4"/>
  <c r="N152" i="4"/>
  <c r="N58" i="4"/>
  <c r="N260" i="4"/>
  <c r="N147" i="5"/>
  <c r="N182" i="4"/>
  <c r="N75" i="4"/>
  <c r="N86" i="4"/>
  <c r="N142" i="4"/>
  <c r="N91" i="4"/>
  <c r="N228" i="4"/>
  <c r="N217" i="4"/>
  <c r="N276" i="4"/>
  <c r="N269" i="4"/>
  <c r="N128" i="5"/>
  <c r="N58" i="5"/>
  <c r="N165" i="4"/>
  <c r="N236" i="4"/>
  <c r="N77" i="5"/>
  <c r="N12" i="4"/>
  <c r="N14" i="4"/>
  <c r="N159" i="4"/>
  <c r="N24" i="4"/>
  <c r="N288" i="4"/>
  <c r="N231" i="4"/>
  <c r="N118" i="4"/>
  <c r="N286" i="4"/>
  <c r="N283" i="4"/>
  <c r="N271" i="4"/>
  <c r="N32" i="4"/>
  <c r="N20" i="4"/>
  <c r="N15" i="4"/>
  <c r="N223" i="4"/>
  <c r="N211" i="4"/>
  <c r="N6" i="4"/>
  <c r="N5" i="4"/>
  <c r="N26" i="4"/>
  <c r="N60" i="4"/>
  <c r="N26" i="5"/>
  <c r="N72" i="5"/>
  <c r="N38" i="5"/>
  <c r="N199" i="4"/>
  <c r="N103" i="5"/>
  <c r="N28" i="4"/>
  <c r="N78" i="5"/>
  <c r="N323" i="4"/>
  <c r="N140" i="4"/>
  <c r="N116" i="5"/>
  <c r="N175" i="4"/>
  <c r="N188" i="4"/>
  <c r="N72" i="4"/>
  <c r="N248" i="4"/>
  <c r="N213" i="4"/>
  <c r="N163" i="4"/>
  <c r="N143" i="5"/>
  <c r="N82" i="5"/>
  <c r="N80" i="5"/>
  <c r="N112" i="5"/>
  <c r="N156" i="5"/>
  <c r="N130" i="5"/>
  <c r="N14" i="5"/>
  <c r="N126" i="5"/>
  <c r="N162" i="5"/>
  <c r="N143" i="4"/>
  <c r="N200" i="4"/>
  <c r="N13" i="4"/>
  <c r="N265" i="4"/>
  <c r="N41" i="4"/>
  <c r="N164" i="4"/>
  <c r="N268" i="4"/>
  <c r="N131" i="4"/>
  <c r="N45" i="4"/>
  <c r="N154" i="4"/>
  <c r="N88" i="4"/>
  <c r="N144" i="4"/>
  <c r="N140" i="5"/>
  <c r="N267" i="4"/>
  <c r="N71" i="4"/>
  <c r="N110" i="4"/>
  <c r="N160" i="5"/>
  <c r="N77" i="4"/>
  <c r="N258" i="4"/>
  <c r="N6" i="5"/>
  <c r="N215" i="4"/>
  <c r="N162" i="4"/>
  <c r="N31" i="5"/>
  <c r="N218" i="4"/>
  <c r="N11" i="5"/>
  <c r="N17" i="5"/>
  <c r="N179" i="4"/>
  <c r="N61" i="5"/>
  <c r="N37" i="4"/>
  <c r="N190" i="4"/>
  <c r="N56" i="4"/>
  <c r="N225" i="4"/>
  <c r="N126" i="4"/>
  <c r="N184" i="4"/>
  <c r="N76" i="4"/>
  <c r="N308" i="4"/>
  <c r="N301" i="4"/>
  <c r="N281" i="4"/>
  <c r="N319" i="4"/>
  <c r="N174" i="4"/>
  <c r="N253" i="4"/>
  <c r="N299" i="4"/>
  <c r="N302" i="4"/>
  <c r="N112" i="4"/>
  <c r="N128" i="4"/>
  <c r="N222" i="4"/>
  <c r="N170" i="4"/>
  <c r="N117" i="4"/>
  <c r="N13" i="5"/>
  <c r="N56" i="5"/>
  <c r="N280" i="4"/>
  <c r="N66" i="5"/>
  <c r="N292" i="4"/>
  <c r="N52" i="4"/>
  <c r="N127" i="4"/>
  <c r="N33" i="4"/>
  <c r="N195" i="4"/>
  <c r="N227" i="4"/>
  <c r="N254" i="4"/>
  <c r="N27" i="4"/>
  <c r="N238" i="4"/>
  <c r="N51" i="4"/>
  <c r="N116" i="4"/>
  <c r="N262" i="4"/>
  <c r="N117" i="5"/>
  <c r="N52" i="5"/>
  <c r="N34" i="5"/>
  <c r="N136" i="5"/>
  <c r="N104" i="5"/>
  <c r="N9" i="5"/>
  <c r="N53" i="5"/>
  <c r="N134" i="5"/>
  <c r="N57" i="4"/>
  <c r="N131" i="5"/>
  <c r="N29" i="4"/>
  <c r="N232" i="4"/>
  <c r="N119" i="4"/>
  <c r="N309" i="4"/>
  <c r="N73" i="5"/>
  <c r="N147" i="4"/>
  <c r="N186" i="4"/>
  <c r="N135" i="5"/>
  <c r="N251" i="4"/>
  <c r="N88" i="5"/>
  <c r="N40" i="4"/>
  <c r="N270" i="4"/>
  <c r="N55" i="4"/>
  <c r="N16" i="4"/>
  <c r="N102" i="5"/>
  <c r="N153" i="4"/>
  <c r="N21" i="4"/>
  <c r="N22" i="4"/>
  <c r="N289" i="4"/>
  <c r="N43" i="4"/>
  <c r="N317" i="4"/>
  <c r="N10" i="5"/>
  <c r="N68" i="5"/>
  <c r="N322" i="4"/>
  <c r="N229" i="4"/>
  <c r="N198" i="4"/>
  <c r="N189" i="4"/>
  <c r="N46" i="4"/>
  <c r="N96" i="4"/>
  <c r="N290" i="4"/>
  <c r="N321" i="4"/>
  <c r="N78" i="4"/>
  <c r="N294" i="4"/>
  <c r="N187" i="4"/>
  <c r="N102" i="4"/>
  <c r="N87" i="4"/>
  <c r="N264" i="4"/>
  <c r="N108" i="4"/>
  <c r="N242" i="4"/>
  <c r="N203" i="4"/>
  <c r="N107" i="4"/>
  <c r="N44" i="4"/>
  <c r="N209" i="4"/>
  <c r="N312" i="4"/>
  <c r="N278" i="4"/>
  <c r="N64" i="5"/>
  <c r="N311" i="4"/>
  <c r="N118" i="5"/>
  <c r="N45" i="5"/>
  <c r="N40" i="5"/>
  <c r="N155" i="5"/>
  <c r="N69" i="5"/>
  <c r="N50" i="5"/>
  <c r="N125" i="5"/>
  <c r="N282" i="4"/>
  <c r="N201" i="4"/>
  <c r="N36" i="5"/>
  <c r="N158" i="5"/>
  <c r="N155" i="4"/>
  <c r="N257" i="4"/>
  <c r="N326" i="4"/>
  <c r="N183" i="4"/>
  <c r="N320" i="4"/>
  <c r="N91" i="5"/>
  <c r="N81" i="5"/>
  <c r="N74" i="4"/>
  <c r="N86" i="5"/>
  <c r="N10" i="4"/>
  <c r="N185" i="4"/>
  <c r="N122" i="4"/>
  <c r="N157" i="4"/>
  <c r="N133" i="4"/>
  <c r="N234" i="4"/>
  <c r="N93" i="4"/>
  <c r="N139" i="5"/>
  <c r="N50" i="4"/>
  <c r="N310" i="4"/>
  <c r="N130" i="4"/>
  <c r="N146" i="5"/>
  <c r="N11" i="4"/>
  <c r="N176" i="4"/>
  <c r="N166" i="4"/>
  <c r="N95" i="5"/>
  <c r="N85" i="4"/>
  <c r="N216" i="4"/>
  <c r="N120" i="4"/>
  <c r="N314" i="4"/>
  <c r="N17" i="4"/>
  <c r="N237" i="4"/>
  <c r="N305" i="4"/>
  <c r="N151" i="4"/>
  <c r="N59" i="4"/>
  <c r="N66" i="4"/>
  <c r="N277" i="4"/>
  <c r="N106" i="4"/>
  <c r="N61" i="4"/>
  <c r="N47" i="4"/>
  <c r="N105" i="4"/>
  <c r="N136" i="4"/>
  <c r="N84" i="4"/>
  <c r="N62" i="4"/>
  <c r="N306" i="4"/>
  <c r="N235" i="4"/>
  <c r="N194" i="4"/>
  <c r="N119" i="5"/>
  <c r="N172" i="4"/>
  <c r="N62" i="5"/>
  <c r="N74" i="5"/>
  <c r="N60" i="5"/>
  <c r="N109" i="5"/>
  <c r="N84" i="5"/>
  <c r="N85" i="5"/>
  <c r="N92" i="5"/>
  <c r="N138" i="5"/>
  <c r="N54" i="4"/>
  <c r="N181" i="4"/>
  <c r="N296" i="4"/>
  <c r="N210" i="4"/>
  <c r="N156" i="4"/>
  <c r="N245" i="4"/>
  <c r="N19" i="5"/>
  <c r="N252" i="4"/>
  <c r="N197" i="4"/>
  <c r="N295" i="4"/>
  <c r="N90" i="5"/>
  <c r="N247" i="4"/>
  <c r="N120" i="5"/>
  <c r="N318" i="4"/>
  <c r="N173" i="4"/>
  <c r="N48" i="4"/>
  <c r="N284" i="4"/>
  <c r="N53" i="4"/>
  <c r="N63" i="4"/>
  <c r="N149" i="4"/>
  <c r="N41" i="5"/>
  <c r="N47" i="5"/>
  <c r="N48" i="5"/>
  <c r="N34" i="4"/>
  <c r="N89" i="4"/>
  <c r="N180" i="4"/>
  <c r="N212" i="4"/>
  <c r="N205" i="4"/>
  <c r="N221" i="4"/>
  <c r="N192" i="4"/>
  <c r="N23" i="5"/>
  <c r="N287" i="4"/>
  <c r="N273" i="4"/>
  <c r="N124" i="4"/>
  <c r="N73" i="4"/>
  <c r="N313" i="4"/>
  <c r="N243" i="4"/>
  <c r="N79" i="4"/>
  <c r="N274" i="4"/>
  <c r="N31" i="4"/>
  <c r="N150" i="4"/>
  <c r="N69" i="4"/>
  <c r="N94" i="4"/>
  <c r="N38" i="4"/>
  <c r="N297" i="4"/>
  <c r="N202" i="4"/>
  <c r="N244" i="4"/>
  <c r="N67" i="4"/>
  <c r="N93" i="5"/>
  <c r="N108" i="5"/>
  <c r="N141" i="4"/>
  <c r="N159" i="5"/>
  <c r="N100" i="5"/>
  <c r="N111" i="5"/>
  <c r="N153" i="5"/>
  <c r="N70" i="5"/>
  <c r="N8" i="5"/>
  <c r="N99" i="5"/>
  <c r="N250" i="4"/>
  <c r="N246" i="4"/>
  <c r="N98" i="4"/>
  <c r="N51" i="5"/>
  <c r="N142" i="5"/>
  <c r="N44" i="5"/>
  <c r="N80" i="4"/>
  <c r="N35" i="5"/>
  <c r="N139" i="4"/>
  <c r="N71" i="5"/>
  <c r="N171" i="4"/>
  <c r="N272" i="4"/>
  <c r="N49" i="4"/>
  <c r="N63" i="5"/>
  <c r="N152" i="5"/>
  <c r="N65" i="4"/>
  <c r="N315" i="4"/>
  <c r="N97" i="4"/>
  <c r="N145" i="4"/>
  <c r="N39" i="4"/>
  <c r="N97" i="5"/>
  <c r="N133" i="5"/>
  <c r="N233" i="4"/>
  <c r="N81" i="4"/>
  <c r="N68" i="4"/>
  <c r="N124" i="5"/>
  <c r="N100" i="4"/>
  <c r="N240" i="4"/>
  <c r="N300" i="4"/>
  <c r="N304" i="4"/>
  <c r="N298" i="4"/>
  <c r="N178" i="4"/>
  <c r="N18" i="4"/>
  <c r="N146" i="4"/>
  <c r="N19" i="4"/>
  <c r="N90" i="4"/>
  <c r="N279" i="4"/>
  <c r="N125" i="4"/>
  <c r="N23" i="4"/>
  <c r="N161" i="4"/>
  <c r="N70" i="4"/>
  <c r="N8" i="4"/>
  <c r="N191" i="4"/>
  <c r="N99" i="4"/>
  <c r="N111" i="4"/>
  <c r="N114" i="4"/>
  <c r="N18" i="5"/>
  <c r="N59" i="5"/>
  <c r="N94" i="5"/>
  <c r="N157" i="5"/>
  <c r="N114" i="5"/>
  <c r="N29" i="5"/>
  <c r="N12" i="5"/>
  <c r="N219" i="4"/>
  <c r="N167" i="4"/>
  <c r="N285" i="4"/>
  <c r="N43" i="5"/>
  <c r="N46" i="5"/>
  <c r="N241" i="4"/>
  <c r="N107" i="5"/>
  <c r="N55" i="5"/>
  <c r="N64" i="4"/>
  <c r="N30" i="4"/>
  <c r="N324" i="4"/>
  <c r="N169" i="4"/>
  <c r="N160" i="4"/>
  <c r="N32" i="5"/>
  <c r="N42" i="5"/>
  <c r="N193" i="4"/>
  <c r="N25" i="5"/>
  <c r="N275" i="4"/>
  <c r="N196" i="4"/>
  <c r="N36" i="4"/>
  <c r="N104" i="4"/>
  <c r="N95" i="4"/>
  <c r="N27" i="5"/>
  <c r="N76" i="5"/>
  <c r="N113" i="4"/>
  <c r="N291" i="4"/>
  <c r="N7" i="4"/>
  <c r="N135" i="4"/>
  <c r="N263" i="4"/>
  <c r="N123" i="4"/>
  <c r="N266" i="4"/>
  <c r="N9" i="4"/>
  <c r="N214" i="4"/>
  <c r="N177" i="4"/>
  <c r="N109" i="4"/>
  <c r="N220" i="4"/>
  <c r="N261" i="4"/>
  <c r="N35" i="4"/>
  <c r="N132" i="4"/>
  <c r="N121" i="4"/>
  <c r="N307" i="4"/>
  <c r="N230" i="4"/>
  <c r="N249" i="4"/>
  <c r="N204" i="4"/>
  <c r="N82" i="4"/>
  <c r="N92" i="4"/>
  <c r="N207" i="4"/>
  <c r="N138" i="4"/>
  <c r="N129" i="4"/>
  <c r="N137" i="4"/>
  <c r="N224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Andrew Redding</author>
  </authors>
  <commentList>
    <comment ref="H5" authorId="0" shapeId="0" xr:uid="{2BFA6DF9-CE67-485D-B6AC-5FABEDC56842}">
      <text>
        <r>
          <rPr>
            <b/>
            <sz val="9"/>
            <color indexed="81"/>
            <rFont val="Tahoma"/>
            <family val="2"/>
          </rPr>
          <t>Andrew Redding:</t>
        </r>
        <r>
          <rPr>
            <sz val="9"/>
            <color indexed="81"/>
            <rFont val="Tahoma"/>
            <family val="2"/>
          </rPr>
          <t xml:space="preserve">
make sure include top up</t>
        </r>
      </text>
    </comment>
    <comment ref="H16" authorId="0" shapeId="0" xr:uid="{C181E2F3-3DDB-44FF-9590-9AF812E22A09}">
      <text>
        <r>
          <rPr>
            <b/>
            <sz val="9"/>
            <color indexed="81"/>
            <rFont val="Tahoma"/>
            <family val="2"/>
          </rPr>
          <t>Andrew Redding:</t>
        </r>
        <r>
          <rPr>
            <sz val="9"/>
            <color indexed="81"/>
            <rFont val="Tahoma"/>
            <family val="2"/>
          </rPr>
          <t xml:space="preserve">
make sure include top up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Andrew Redding</author>
  </authors>
  <commentList>
    <comment ref="H4" authorId="0" shapeId="0" xr:uid="{003E27E4-A408-472C-A77C-97ED78593AEF}">
      <text>
        <r>
          <rPr>
            <b/>
            <sz val="9"/>
            <color indexed="81"/>
            <rFont val="Tahoma"/>
            <family val="2"/>
          </rPr>
          <t>Andrew Redding:</t>
        </r>
        <r>
          <rPr>
            <sz val="9"/>
            <color indexed="81"/>
            <rFont val="Tahoma"/>
            <family val="2"/>
          </rPr>
          <t xml:space="preserve">
make sure include top-up</t>
        </r>
      </text>
    </comment>
    <comment ref="R4" authorId="0" shapeId="0" xr:uid="{916035E9-3AC5-48A7-926A-7EF286A74259}">
      <text>
        <r>
          <rPr>
            <b/>
            <sz val="9"/>
            <color indexed="81"/>
            <rFont val="Tahoma"/>
            <family val="2"/>
          </rPr>
          <t>Andrew Redding:</t>
        </r>
        <r>
          <rPr>
            <sz val="9"/>
            <color indexed="81"/>
            <rFont val="Tahoma"/>
            <family val="2"/>
          </rPr>
          <t xml:space="preserve">
make sure include top-up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Andrew Redding</author>
  </authors>
  <commentList>
    <comment ref="H4" authorId="0" shapeId="0" xr:uid="{FB39C5EC-522F-4C1C-9CAB-C0A53A805B8F}">
      <text>
        <r>
          <rPr>
            <b/>
            <sz val="9"/>
            <color indexed="81"/>
            <rFont val="Tahoma"/>
            <family val="2"/>
          </rPr>
          <t>Andrew Redding:</t>
        </r>
        <r>
          <rPr>
            <sz val="9"/>
            <color indexed="81"/>
            <rFont val="Tahoma"/>
            <family val="2"/>
          </rPr>
          <t xml:space="preserve">
make sure include top-up</t>
        </r>
      </text>
    </comment>
    <comment ref="R4" authorId="0" shapeId="0" xr:uid="{5AD28D41-AA7A-43E5-8B40-BDEB967235EA}">
      <text>
        <r>
          <rPr>
            <b/>
            <sz val="9"/>
            <color indexed="81"/>
            <rFont val="Tahoma"/>
            <family val="2"/>
          </rPr>
          <t>Andrew Redding:</t>
        </r>
        <r>
          <rPr>
            <sz val="9"/>
            <color indexed="81"/>
            <rFont val="Tahoma"/>
            <family val="2"/>
          </rPr>
          <t xml:space="preserve">
make sure include top-up</t>
        </r>
      </text>
    </comment>
  </commentList>
</comments>
</file>

<file path=xl/sharedStrings.xml><?xml version="1.0" encoding="utf-8"?>
<sst xmlns="http://schemas.openxmlformats.org/spreadsheetml/2006/main" count="2751" uniqueCount="899">
  <si>
    <t>Data - Schools</t>
  </si>
  <si>
    <t>Type</t>
  </si>
  <si>
    <t>DfE</t>
  </si>
  <si>
    <t>Setting</t>
  </si>
  <si>
    <t>Total Rate</t>
  </si>
  <si>
    <t>NURSERY</t>
  </si>
  <si>
    <t>ABBEY GREEN NURSERY</t>
  </si>
  <si>
    <t>CANTERBURY CHILDRENS CENTRE</t>
  </si>
  <si>
    <t>HIRST WOOD NURSERY</t>
  </si>
  <si>
    <t>LILYCROFT NURSERY</t>
  </si>
  <si>
    <t>MIDLAND ROAD NURSERY</t>
  </si>
  <si>
    <t>ST EDMUND'S NURSERY</t>
  </si>
  <si>
    <t>STRONG CLOSE NURSERY</t>
  </si>
  <si>
    <t>2025/26 Rates</t>
  </si>
  <si>
    <t>BASE</t>
  </si>
  <si>
    <t>DEP</t>
  </si>
  <si>
    <t>TOTAL</t>
  </si>
  <si>
    <t>3&amp;4 YEAR OLDS</t>
  </si>
  <si>
    <t>2YO FRAS</t>
  </si>
  <si>
    <t>2YO WP</t>
  </si>
  <si>
    <t>UNDER 2S WP</t>
  </si>
  <si>
    <t>School</t>
  </si>
  <si>
    <t>DfE No.</t>
  </si>
  <si>
    <t>Phase</t>
  </si>
  <si>
    <t>CHOOSE YOUR SCHOOL HERE</t>
  </si>
  <si>
    <t>Maintained Nursery Schools</t>
  </si>
  <si>
    <t>3&amp;4 Year Old Entitlements</t>
  </si>
  <si>
    <t>2 Year Old FRAS Entitlement</t>
  </si>
  <si>
    <t>2 Year Old Working Parents Entitlement</t>
  </si>
  <si>
    <t>Under 2s Entitlement</t>
  </si>
  <si>
    <t>Base Rate</t>
  </si>
  <si>
    <t>Deprivation &amp; SEND Rate</t>
  </si>
  <si>
    <t>£ Diff (total rate)</t>
  </si>
  <si>
    <t>% Diff (total rate)</t>
  </si>
  <si>
    <t>The Deprivation &amp; SEND rates are calculated using Index of Multiple Deprivation (IMD) and child postcode data, and vary between providers</t>
  </si>
  <si>
    <t>Please see the consultation Technical Statement for more information on how these rates have been constructed</t>
  </si>
  <si>
    <t>Lump sum sustainability funding is allocated to maintained nursery schools in addition to funding on a per hour rate basis</t>
  </si>
  <si>
    <t>The Deprivation &amp; SEND rates are calculated using Index of Multiple Deprivation (IMD) and child postcode data, and vary between classes</t>
  </si>
  <si>
    <t>The base rates apply the same to all PVI providers</t>
  </si>
  <si>
    <t>Nursery Classes in Schools and Academies</t>
  </si>
  <si>
    <t>Data - Primary Classes &amp; Academies</t>
  </si>
  <si>
    <t>PRIMARY</t>
  </si>
  <si>
    <t>Addingham Primary School</t>
  </si>
  <si>
    <t>RECOUPMENT ACADEMY</t>
  </si>
  <si>
    <t>All Saints' CE Primary School (Bradford)</t>
  </si>
  <si>
    <t>All Saints' CE Primary School (Ilkley)</t>
  </si>
  <si>
    <t>Beckfoot Allerton Primary Academy</t>
  </si>
  <si>
    <t>6907 (P)</t>
  </si>
  <si>
    <t>Appleton Academy</t>
  </si>
  <si>
    <t>Ashlands Primary School</t>
  </si>
  <si>
    <t>Atlas School</t>
  </si>
  <si>
    <t>Baildon CE Primary School</t>
  </si>
  <si>
    <t>Bankfoot Primary School</t>
  </si>
  <si>
    <t>Barkerend Primary Leadership Academy</t>
  </si>
  <si>
    <t>Ben Rhydding Primary School</t>
  </si>
  <si>
    <t>Blakehill Primary School</t>
  </si>
  <si>
    <t>Bowling Park Primary School</t>
  </si>
  <si>
    <t>Brackenhill Primary School</t>
  </si>
  <si>
    <t>6906 (P)</t>
  </si>
  <si>
    <t>Bradford Academy</t>
  </si>
  <si>
    <t>RECOUPMENT FREE SCH</t>
  </si>
  <si>
    <t>Lady Royd Primary Academy</t>
  </si>
  <si>
    <t>Burley &amp; Woodhead CE Primary School</t>
  </si>
  <si>
    <t>Burley Oaks Primary School</t>
  </si>
  <si>
    <t>Byron Primary Academy</t>
  </si>
  <si>
    <t>Carrwood Primary School</t>
  </si>
  <si>
    <t>Cavendish Primary School</t>
  </si>
  <si>
    <t>Christ Church Primary Academy</t>
  </si>
  <si>
    <t>Clayton St John's CE Primary Academy</t>
  </si>
  <si>
    <t>Clayton Village Primary School</t>
  </si>
  <si>
    <t>Copthorne Primary Academy</t>
  </si>
  <si>
    <t>Cottingley Village Primary School</t>
  </si>
  <si>
    <t>Crossflatts Primary School</t>
  </si>
  <si>
    <t>Crossley Hall Primary School</t>
  </si>
  <si>
    <t>Cullingworth Village Primary Academy</t>
  </si>
  <si>
    <t>Denholme Primary Academy</t>
  </si>
  <si>
    <t>6908 (P)</t>
  </si>
  <si>
    <t>Dixons Allerton Academy</t>
  </si>
  <si>
    <t>Dixons Marchbank Academy</t>
  </si>
  <si>
    <t>Dixons Music Primary</t>
  </si>
  <si>
    <t>East Morton CE Primary Academy</t>
  </si>
  <si>
    <t>Eastburn Junior and Infant School</t>
  </si>
  <si>
    <t>Eastwood Primary Academy</t>
  </si>
  <si>
    <t>Eldwick Primary School</t>
  </si>
  <si>
    <t>Fagley Primary School</t>
  </si>
  <si>
    <t>Farfield Primary</t>
  </si>
  <si>
    <t>Farnham Primary Academy</t>
  </si>
  <si>
    <t>Meadow Bank Community School</t>
  </si>
  <si>
    <t>Feversham Primary Academy</t>
  </si>
  <si>
    <t>Foxhill Primary School</t>
  </si>
  <si>
    <t>Frizinghall Primary School</t>
  </si>
  <si>
    <t>Girlington Primary School</t>
  </si>
  <si>
    <t>Baildon Glen Primary School</t>
  </si>
  <si>
    <t>Green Lane Primary School</t>
  </si>
  <si>
    <t>Greengates Primary School</t>
  </si>
  <si>
    <t>Grove House Primary School</t>
  </si>
  <si>
    <t>Harden Primary Academy</t>
  </si>
  <si>
    <t>Haworth Primary Academy</t>
  </si>
  <si>
    <t>Beckfoot Heaton Primary Academy</t>
  </si>
  <si>
    <t>Heaton St Barnabas' CE Primary School</t>
  </si>
  <si>
    <t>High Crags Primary Leadership Academy</t>
  </si>
  <si>
    <t>Hill Top CE Primary School</t>
  </si>
  <si>
    <t>Hollingwood Primary Academy</t>
  </si>
  <si>
    <t>Holybrook Primary Academy</t>
  </si>
  <si>
    <t>Holycroft Primary Academy</t>
  </si>
  <si>
    <t>Home Farm Primary School</t>
  </si>
  <si>
    <t>Horton Grange Primary Academy</t>
  </si>
  <si>
    <t>Horton Park Primary Academy</t>
  </si>
  <si>
    <t>Hoyle Court Primary School</t>
  </si>
  <si>
    <t>Idle CE Primary School</t>
  </si>
  <si>
    <t>Ingrow Primary School</t>
  </si>
  <si>
    <t>Iqra Primary Academy</t>
  </si>
  <si>
    <t>Keelham Primary School</t>
  </si>
  <si>
    <t>Keighley St Andrew's CE Primary School</t>
  </si>
  <si>
    <t>Killinghall Primary School</t>
  </si>
  <si>
    <t>Knowleswood Primary School</t>
  </si>
  <si>
    <t>Lapage Primary School and Nursery</t>
  </si>
  <si>
    <t>Laycock Primary Academy</t>
  </si>
  <si>
    <t>Lees Primary Academy</t>
  </si>
  <si>
    <t>Ley Top Primary School</t>
  </si>
  <si>
    <t>Lidget Green Primary School</t>
  </si>
  <si>
    <t>Lilycroft Primary School</t>
  </si>
  <si>
    <t>Carlton Mills Primary School</t>
  </si>
  <si>
    <t>Long Lee Primary School</t>
  </si>
  <si>
    <t>Low Ash Primary School</t>
  </si>
  <si>
    <t>Low Moor CE Primary School</t>
  </si>
  <si>
    <t>Lower Fields Primary School</t>
  </si>
  <si>
    <t>Margaret McMillan Primary School</t>
  </si>
  <si>
    <t>Marshfield Primary School</t>
  </si>
  <si>
    <t>Menston Primary School</t>
  </si>
  <si>
    <t>Merlin Top Primary Academy</t>
  </si>
  <si>
    <t>Miriam Lord Community Primary School</t>
  </si>
  <si>
    <t>Myrtle Park Primary School</t>
  </si>
  <si>
    <t>Beckfoot Nessfield Primary Academy</t>
  </si>
  <si>
    <t>Newby Primary School</t>
  </si>
  <si>
    <t>Newhall Park Primary School</t>
  </si>
  <si>
    <t>Oakworth Primary Academy</t>
  </si>
  <si>
    <t>Oldfield Primary School</t>
  </si>
  <si>
    <t>Our Lady &amp; St Brendan's Catholic Primary School</t>
  </si>
  <si>
    <t>Our Lady of Victories Catholic Primary Academy</t>
  </si>
  <si>
    <t>Oxenhope CE Primary Academy</t>
  </si>
  <si>
    <t>The Co-op Academy Parkland</t>
  </si>
  <si>
    <t>Parkwood Primary School</t>
  </si>
  <si>
    <t>Peel Park Primary School</t>
  </si>
  <si>
    <t>Poplars Farm Primary School</t>
  </si>
  <si>
    <t>Beckfoot Priestthorpe Primary School</t>
  </si>
  <si>
    <t>The Co-op Academy Princeville</t>
  </si>
  <si>
    <t>Rainbow Primary Leadership Academy</t>
  </si>
  <si>
    <t>Reevy Hill Primary School</t>
  </si>
  <si>
    <t>Riddlesden St Mary's CE Primary</t>
  </si>
  <si>
    <t>Russell Hall Primary School</t>
  </si>
  <si>
    <t>Ryecroft Primary Academy</t>
  </si>
  <si>
    <t>Saltaire Primary School</t>
  </si>
  <si>
    <t>Sandal Primary School and Nursery</t>
  </si>
  <si>
    <t>Sandy Lane Primary School</t>
  </si>
  <si>
    <t>Shibden Head Primary Academy</t>
  </si>
  <si>
    <t>Shipley CE Primary Academy</t>
  </si>
  <si>
    <t>Shirley Manor Primary Academy</t>
  </si>
  <si>
    <t>Silsden Primary School</t>
  </si>
  <si>
    <t>Southmere Primary Academy</t>
  </si>
  <si>
    <t>Dixons Manningham Primary Academy</t>
  </si>
  <si>
    <t>St Anne's Catholic Primary Academy</t>
  </si>
  <si>
    <t>St Anthony's Catholic Primary School (Clayton)</t>
  </si>
  <si>
    <t>St Anthony's Catholic Primary School (Shipley)</t>
  </si>
  <si>
    <t>St Clare's Catholic Primary School</t>
  </si>
  <si>
    <t>St Columba's Catholic Primary School</t>
  </si>
  <si>
    <t>St Cuthbert &amp; the First Martyrs' Catholic Primary</t>
  </si>
  <si>
    <t>St Francis' Catholic Primary School</t>
  </si>
  <si>
    <t>St James Primary Academy</t>
  </si>
  <si>
    <t>St John The Evangelist Catholic Primary</t>
  </si>
  <si>
    <t>St John's CE Primary School</t>
  </si>
  <si>
    <t>St Joseph's Catholic Primary School (Bingley)</t>
  </si>
  <si>
    <t>St Joseph's Catholic Primary School (Bradford)</t>
  </si>
  <si>
    <t>St Joseph's Catholic Primary, Keighley</t>
  </si>
  <si>
    <t>St Luke's CE Primary School</t>
  </si>
  <si>
    <t>The Co-op Academy Penny Oaks</t>
  </si>
  <si>
    <t>St Matthew's Catholic Primary School</t>
  </si>
  <si>
    <t>St Matthew's CE Primary School</t>
  </si>
  <si>
    <t>St Oswald's CE Primary Academy</t>
  </si>
  <si>
    <t>St Paul's CE Primary School</t>
  </si>
  <si>
    <t>St Philip's CE Primary Academy</t>
  </si>
  <si>
    <t>St Stephen's CE Primary School</t>
  </si>
  <si>
    <t>St Walburga's Catholic Primary School</t>
  </si>
  <si>
    <t>St William's Catholic Primary School</t>
  </si>
  <si>
    <t>St Winefride's Catholic Primary</t>
  </si>
  <si>
    <t>Stanbury Village School</t>
  </si>
  <si>
    <t>Steeton Primary School</t>
  </si>
  <si>
    <t>Stocks Lane Primary School</t>
  </si>
  <si>
    <t>Swain House Primary School</t>
  </si>
  <si>
    <t>Thackley Primary School</t>
  </si>
  <si>
    <t>The Sacred Heart Catholic Primary Academy</t>
  </si>
  <si>
    <t>Thornbury Primary Leadership Academy</t>
  </si>
  <si>
    <t>Thornton Primary School</t>
  </si>
  <si>
    <t>Thorpe Primary School</t>
  </si>
  <si>
    <t>Trinity All Saints CE Primary School</t>
  </si>
  <si>
    <t>Victoria Primary School</t>
  </si>
  <si>
    <t>Wellington Primary School</t>
  </si>
  <si>
    <t>Westbourne Primary School</t>
  </si>
  <si>
    <t>Westminster CE Primary Academy</t>
  </si>
  <si>
    <t>Whetley Primary Academy</t>
  </si>
  <si>
    <t>Wibsey Primary School</t>
  </si>
  <si>
    <t>Wilsden Primary School</t>
  </si>
  <si>
    <t>Woodlands Primary Academy</t>
  </si>
  <si>
    <t>Woodside Academy</t>
  </si>
  <si>
    <t>Worth Valley Primary Academy</t>
  </si>
  <si>
    <t>Worthinghead Primary School</t>
  </si>
  <si>
    <t>Wycliffe CE Primary Academy</t>
  </si>
  <si>
    <t>CHOOSE YOUR SCHOOL / ACADEMY HERE</t>
  </si>
  <si>
    <t>U2s</t>
  </si>
  <si>
    <t>3&amp;4YO</t>
  </si>
  <si>
    <t>check (hide)</t>
  </si>
  <si>
    <t>taking out the classes that don’t have nurseries</t>
  </si>
  <si>
    <t>The base rates apply the same to all maintained nursery schools</t>
  </si>
  <si>
    <t>The Deprivation &amp; SEND rates are calculated using Index of Multiple Deprivation (IMD) and child postcode data, and vary between schools</t>
  </si>
  <si>
    <t>The base rates apply the same to all nursery classes</t>
  </si>
  <si>
    <t>However, the 2-year-old FRAS rate is inclusive of top-up, which ensures that this rate is not lower than the 2-year-old Working Parents rate for any individual class</t>
  </si>
  <si>
    <t>However, the 2-year-old FRAS rate is inclusive of top-up, which ensures that this rate is not lower than the 2-year-old Working Parents rate for any individual school</t>
  </si>
  <si>
    <t>However, the 2-year-old FRAS rate is inclusive of top-up, which ensures that this rate is not lower than the 2-year-old Working Parents rate for any individual provider</t>
  </si>
  <si>
    <t>Ref No:</t>
  </si>
  <si>
    <t>Password</t>
  </si>
  <si>
    <t>Ref</t>
  </si>
  <si>
    <t>Name</t>
  </si>
  <si>
    <t>need to check and amend this at February 2025 (add new and deleted closed)</t>
  </si>
  <si>
    <t>8FiD2G1p</t>
  </si>
  <si>
    <t>Bridge House Nursery</t>
  </si>
  <si>
    <t>PVI Day</t>
  </si>
  <si>
    <t>make sure no duplicate providers</t>
  </si>
  <si>
    <t>96GDlOtK</t>
  </si>
  <si>
    <t>Burley Nursery School</t>
  </si>
  <si>
    <t>check passwords to master advances and also to latest schedule - pull sin the same number</t>
  </si>
  <si>
    <t>w7lDEGd7</t>
  </si>
  <si>
    <t>Cavendish Lodge Day Nursery</t>
  </si>
  <si>
    <t>VLOOKUP NAMES AGAIN TO LATEST YEAR ist TO PICK UP ANY NAME CHANGES</t>
  </si>
  <si>
    <t>HXKUF2Zj</t>
  </si>
  <si>
    <t>Children's Place Barkerend</t>
  </si>
  <si>
    <t>check closed settings (and delete). Correct up to February</t>
  </si>
  <si>
    <t>qTHWH8nM</t>
  </si>
  <si>
    <t>Children’s Place Daisy Hill</t>
  </si>
  <si>
    <t>1qTvZGzp</t>
  </si>
  <si>
    <t>Child's Play Neighbourhood Nursery</t>
  </si>
  <si>
    <t>KdDgc2AI</t>
  </si>
  <si>
    <t>Cliffe House Day Nursery (Shipley)</t>
  </si>
  <si>
    <t>Oi0l75ZL</t>
  </si>
  <si>
    <t>Community Works Nursery and Children's Centre</t>
  </si>
  <si>
    <t>6D7Nip3T</t>
  </si>
  <si>
    <t>Cute Companions Day Nursery</t>
  </si>
  <si>
    <t>Ft42vYDS</t>
  </si>
  <si>
    <t>Daisy Chain Nursery Ltd</t>
  </si>
  <si>
    <t>dGuqVzW7</t>
  </si>
  <si>
    <t>Dracup Lodge Day Nursery</t>
  </si>
  <si>
    <t>W5Do2F9U</t>
  </si>
  <si>
    <t>Dradishaw House Day Nursery</t>
  </si>
  <si>
    <t>Dh1tw0u6</t>
  </si>
  <si>
    <t>Esscroft Private Nursery</t>
  </si>
  <si>
    <t>V8dDHxs8</t>
  </si>
  <si>
    <t>Green Top Day Nursery Ltd</t>
  </si>
  <si>
    <t>B8qTB11t</t>
  </si>
  <si>
    <t>Kiddi-Creche Private Day Nursery (The Holmestead)</t>
  </si>
  <si>
    <t>Rir7FNTm</t>
  </si>
  <si>
    <t>Kiddi-Creche Private Day Nursery (The Schoolhouse)</t>
  </si>
  <si>
    <t>DaRlK7e7</t>
  </si>
  <si>
    <t>The Light of The World Community Centre Ltd</t>
  </si>
  <si>
    <t>9RWAwhPC</t>
  </si>
  <si>
    <t>Shiny Stars Day Nursery</t>
  </si>
  <si>
    <t>QMqdg79L</t>
  </si>
  <si>
    <t>Cherry Tree Day Nursery</t>
  </si>
  <si>
    <t>M51RVUAf</t>
  </si>
  <si>
    <t>Meridian Nursery</t>
  </si>
  <si>
    <t>Private Pre School</t>
  </si>
  <si>
    <t>svrM51lz</t>
  </si>
  <si>
    <t>Nightingales Day Nursery</t>
  </si>
  <si>
    <t>ORNxoC4Y</t>
  </si>
  <si>
    <t>Nursery Rhymes</t>
  </si>
  <si>
    <t>xRKUI758</t>
  </si>
  <si>
    <t>Rainbow Private Day Nursery</t>
  </si>
  <si>
    <t>DFZMBr2J</t>
  </si>
  <si>
    <t>The Little Academy Day Nursery (Severn Road)</t>
  </si>
  <si>
    <t>M8bM1Rpj</t>
  </si>
  <si>
    <t>Shibden Head Day Nursery</t>
  </si>
  <si>
    <t>rs7On4A9</t>
  </si>
  <si>
    <t>Spinning Tops Day Nursery</t>
  </si>
  <si>
    <t>xcv7BeVe</t>
  </si>
  <si>
    <t>University of Bradford Nursery</t>
  </si>
  <si>
    <t>6wWD5EVH</t>
  </si>
  <si>
    <t>Woodlands House Private Day Nursery</t>
  </si>
  <si>
    <t>d8MrdBQM</t>
  </si>
  <si>
    <t>Westfield Nursery</t>
  </si>
  <si>
    <t>eXAu2gOC</t>
  </si>
  <si>
    <t>Wingate Private Day Nursery Ltd</t>
  </si>
  <si>
    <t>DrRPE1Z5</t>
  </si>
  <si>
    <t>Woodroyd Nursery and Children Centre</t>
  </si>
  <si>
    <t>J6cRfOh6</t>
  </si>
  <si>
    <t>Keighley Community Nursery</t>
  </si>
  <si>
    <t>10BGzC5u</t>
  </si>
  <si>
    <t>Wyke Manor Community Centre Nursery</t>
  </si>
  <si>
    <t>SCBIJ4GJ</t>
  </si>
  <si>
    <t>Ghyll Royd Pre-School</t>
  </si>
  <si>
    <t>Independent Classes</t>
  </si>
  <si>
    <t>JVZDAD7D</t>
  </si>
  <si>
    <t>Lady Lane Park School &amp; Nursery</t>
  </si>
  <si>
    <t>9jYRyZg8</t>
  </si>
  <si>
    <t>Moorfield School</t>
  </si>
  <si>
    <t>VCBPoX2D</t>
  </si>
  <si>
    <t>Addingham Preschool</t>
  </si>
  <si>
    <t>Voluntary Pre School</t>
  </si>
  <si>
    <t>4ZpThKSj</t>
  </si>
  <si>
    <t>All Saints Pre-School</t>
  </si>
  <si>
    <t>7TYc9ddD</t>
  </si>
  <si>
    <t>Baildon Village Pre-School</t>
  </si>
  <si>
    <t>7HqP53iD</t>
  </si>
  <si>
    <t>Ben Rhydding Pre-School Playgroup Ltd</t>
  </si>
  <si>
    <t>BR8ZyXPq</t>
  </si>
  <si>
    <t>Childcare @ Buttershaw Christian Family Centre</t>
  </si>
  <si>
    <t>pOOny9CN</t>
  </si>
  <si>
    <t>Cullingworth Pre-School</t>
  </si>
  <si>
    <t>YF8badAn</t>
  </si>
  <si>
    <t>Exley Head Pre-School</t>
  </si>
  <si>
    <t>DLG5qecd</t>
  </si>
  <si>
    <t>Harden Pre-School</t>
  </si>
  <si>
    <t>pCf6YLH8</t>
  </si>
  <si>
    <t>Ilkley Pre-School Playgroup</t>
  </si>
  <si>
    <t>E4ddr27N</t>
  </si>
  <si>
    <t>Margaret McMillan Children's Centre</t>
  </si>
  <si>
    <t>78fJw4SW</t>
  </si>
  <si>
    <t>Menston Pre-School</t>
  </si>
  <si>
    <t>mdmX20hB</t>
  </si>
  <si>
    <t>Oakworth Playgroup</t>
  </si>
  <si>
    <t>fbB1PFTN</t>
  </si>
  <si>
    <t>Oxenhope Under Fives Pre-school</t>
  </si>
  <si>
    <t>Rt23XeDL</t>
  </si>
  <si>
    <t>Pied Piper Pre-School</t>
  </si>
  <si>
    <t>1DMf6mMD</t>
  </si>
  <si>
    <t>St John's RC Playgroup</t>
  </si>
  <si>
    <t>VjAF7n9Q</t>
  </si>
  <si>
    <t>St Johns Under 5s Pre-School</t>
  </si>
  <si>
    <t>YiB9xht1</t>
  </si>
  <si>
    <t>St Marys Community Nursery CIC</t>
  </si>
  <si>
    <t>j6O45lUC</t>
  </si>
  <si>
    <t>Jolly Tots Pre-School</t>
  </si>
  <si>
    <t>Ad7vab7S</t>
  </si>
  <si>
    <t>Akid Mischelle</t>
  </si>
  <si>
    <t>Childminders</t>
  </si>
  <si>
    <t>7igG9xM0</t>
  </si>
  <si>
    <t>Blackman Ruth</t>
  </si>
  <si>
    <t>FXYVUz4q</t>
  </si>
  <si>
    <t>Denton Julie</t>
  </si>
  <si>
    <t>X5h1HFoz</t>
  </si>
  <si>
    <t>Goldsborough Amy</t>
  </si>
  <si>
    <t>beH22UkG</t>
  </si>
  <si>
    <t>Mitchell Elizabeth</t>
  </si>
  <si>
    <t>My5MvN3e</t>
  </si>
  <si>
    <t>Wood Lynn</t>
  </si>
  <si>
    <t>MSm6AUFT</t>
  </si>
  <si>
    <t>Wynn Audrey</t>
  </si>
  <si>
    <t>doP4EHmm</t>
  </si>
  <si>
    <t>Bradford Christian School Nursery</t>
  </si>
  <si>
    <t>gXUFr92A</t>
  </si>
  <si>
    <t>Bruce Sarah</t>
  </si>
  <si>
    <t>ZE7qOxv3</t>
  </si>
  <si>
    <t>Eggett Marina</t>
  </si>
  <si>
    <t>SviE3JWa</t>
  </si>
  <si>
    <t>Short Circuits Care Club Limited</t>
  </si>
  <si>
    <t>22PAu1dd</t>
  </si>
  <si>
    <t xml:space="preserve">Turpin Paula </t>
  </si>
  <si>
    <t>WDcY2Rw6</t>
  </si>
  <si>
    <t xml:space="preserve">Husband Patricia </t>
  </si>
  <si>
    <t>HavCe78P</t>
  </si>
  <si>
    <t>Mazacs Alison</t>
  </si>
  <si>
    <t>sJw50dN6</t>
  </si>
  <si>
    <t>Park Lane Pre-School</t>
  </si>
  <si>
    <t>HD5Pc6xZ</t>
  </si>
  <si>
    <t xml:space="preserve">Firth Emma </t>
  </si>
  <si>
    <t>WAZ2C0I8</t>
  </si>
  <si>
    <t>Karmand Nursery</t>
  </si>
  <si>
    <t>fN6Q1CP5</t>
  </si>
  <si>
    <t>Al Mumin Primary School</t>
  </si>
  <si>
    <t>YVRTHcd8</t>
  </si>
  <si>
    <t>Blossom Nursery</t>
  </si>
  <si>
    <t>0cVR6dTC</t>
  </si>
  <si>
    <t xml:space="preserve">Lumb Jillian </t>
  </si>
  <si>
    <t>lOBW2ASp</t>
  </si>
  <si>
    <t>Brannan Sandra</t>
  </si>
  <si>
    <t>4QDwcfEx</t>
  </si>
  <si>
    <t>Acorns-In-Eldwick Limited</t>
  </si>
  <si>
    <t>kB6DM637</t>
  </si>
  <si>
    <t>Russell Street Private Day Nursery</t>
  </si>
  <si>
    <t>cu2bWKU5</t>
  </si>
  <si>
    <t xml:space="preserve">Phelan Sarah </t>
  </si>
  <si>
    <t>24QJSeuL</t>
  </si>
  <si>
    <t>Dewell Elizabeth</t>
  </si>
  <si>
    <t>zNJs6n04</t>
  </si>
  <si>
    <t>Wishing Well Nursery - Myrtle Place</t>
  </si>
  <si>
    <t>zu8L9fIJ</t>
  </si>
  <si>
    <t>Maddock Andrew</t>
  </si>
  <si>
    <t>HpJI5Avn</t>
  </si>
  <si>
    <t>Singh Kamaljit</t>
  </si>
  <si>
    <t>xSRX0QZt</t>
  </si>
  <si>
    <t>Children's Place (Heaton)</t>
  </si>
  <si>
    <t>ozxHF5lb</t>
  </si>
  <si>
    <t>Swinson Emma</t>
  </si>
  <si>
    <t>3lrVQF9G</t>
  </si>
  <si>
    <t>Beldon Polly</t>
  </si>
  <si>
    <t>HmwZ0O3B</t>
  </si>
  <si>
    <t>Parkinson Emma</t>
  </si>
  <si>
    <t>roJMj31u</t>
  </si>
  <si>
    <t xml:space="preserve">Bower Laura </t>
  </si>
  <si>
    <t>xk4NDL2W</t>
  </si>
  <si>
    <t>Webb Allan</t>
  </si>
  <si>
    <t>Y7WSbMza</t>
  </si>
  <si>
    <t>Pargeter Patricia</t>
  </si>
  <si>
    <t>RKXknF22</t>
  </si>
  <si>
    <t>Worth Valley Private Day Nursery LTD</t>
  </si>
  <si>
    <t>29oDZUDd</t>
  </si>
  <si>
    <t>Tiny Stars Day Nursery</t>
  </si>
  <si>
    <t>6kA8O3Ny</t>
  </si>
  <si>
    <t xml:space="preserve">Cottier Susan </t>
  </si>
  <si>
    <t>MHvfQ232</t>
  </si>
  <si>
    <t>Sunderland Julia</t>
  </si>
  <si>
    <t>VLOUXSh2</t>
  </si>
  <si>
    <t>Kaye Jane</t>
  </si>
  <si>
    <t>Af3p09KR</t>
  </si>
  <si>
    <t>Little Miracles Day Nursery</t>
  </si>
  <si>
    <t>RyBb8FAM</t>
  </si>
  <si>
    <t>Ashfield House Day Nursery</t>
  </si>
  <si>
    <t>6G7HPhku</t>
  </si>
  <si>
    <t>Sanderson June</t>
  </si>
  <si>
    <t>aKdE7smP</t>
  </si>
  <si>
    <t xml:space="preserve">Scarborough Michelle </t>
  </si>
  <si>
    <t>SQ6Mbwhs</t>
  </si>
  <si>
    <t>McGeachy Lyndsey</t>
  </si>
  <si>
    <t>Ff3R4aPu</t>
  </si>
  <si>
    <t>Roper Natalie</t>
  </si>
  <si>
    <t>o9VY3XHu</t>
  </si>
  <si>
    <t xml:space="preserve">Walton Lisa </t>
  </si>
  <si>
    <t>W3n42MXK</t>
  </si>
  <si>
    <t>Greenwood  Sarah</t>
  </si>
  <si>
    <t>Mqfi6R87</t>
  </si>
  <si>
    <t>Hartley Catherine</t>
  </si>
  <si>
    <t>FO8DWqa8</t>
  </si>
  <si>
    <t>Davison Kirsty J</t>
  </si>
  <si>
    <t>wPM6SYO1</t>
  </si>
  <si>
    <t xml:space="preserve">Banks Jennifer </t>
  </si>
  <si>
    <t>8uHfPD5E</t>
  </si>
  <si>
    <t xml:space="preserve">Ibberson Hanna </t>
  </si>
  <si>
    <t>4HO0YM51</t>
  </si>
  <si>
    <t xml:space="preserve">Norton Victoria </t>
  </si>
  <si>
    <t>7gSn1JVB</t>
  </si>
  <si>
    <t xml:space="preserve">Jones Dionne </t>
  </si>
  <si>
    <t>VUA3mSwF</t>
  </si>
  <si>
    <t>Hibbert Karen</t>
  </si>
  <si>
    <t>9HBJ8VN9</t>
  </si>
  <si>
    <t xml:space="preserve">Fletcher-Coulter  Chrissie </t>
  </si>
  <si>
    <t>RJvb931g</t>
  </si>
  <si>
    <t>Akhtar Tazim</t>
  </si>
  <si>
    <t>n5TI81GL</t>
  </si>
  <si>
    <t>Egars Marie</t>
  </si>
  <si>
    <t>x6nSJRN4</t>
  </si>
  <si>
    <t xml:space="preserve">Bridger Kathryn </t>
  </si>
  <si>
    <t>3aNgoGcf</t>
  </si>
  <si>
    <t>Whitaker Diane</t>
  </si>
  <si>
    <t>dWPQSrY4</t>
  </si>
  <si>
    <t>Davidson Ann-Marie</t>
  </si>
  <si>
    <t>j6kQtIi2</t>
  </si>
  <si>
    <t>Cliffe House Day Nursery - Baildon</t>
  </si>
  <si>
    <t>Qvi1e6Wv</t>
  </si>
  <si>
    <t>Handprints</t>
  </si>
  <si>
    <t>EnA8ihra</t>
  </si>
  <si>
    <t xml:space="preserve">Norton Helen </t>
  </si>
  <si>
    <t>lLpn0vSc</t>
  </si>
  <si>
    <t>Janie Thirkill</t>
  </si>
  <si>
    <t>CNbf0fIg</t>
  </si>
  <si>
    <t>Whomack Jodie</t>
  </si>
  <si>
    <t>1rRqbnjW</t>
  </si>
  <si>
    <t xml:space="preserve">Burrows Gail </t>
  </si>
  <si>
    <t>Afb1ijTV</t>
  </si>
  <si>
    <t xml:space="preserve">Pattison Sharyn </t>
  </si>
  <si>
    <t>PRgnY0T9</t>
  </si>
  <si>
    <t>Kelly Ann Aubrey</t>
  </si>
  <si>
    <t>8Xw7T3by</t>
  </si>
  <si>
    <t>Thompson Joanne</t>
  </si>
  <si>
    <t>LZj8oCMJ</t>
  </si>
  <si>
    <t>Moorside Nursery</t>
  </si>
  <si>
    <t>qLg7Z9Mm</t>
  </si>
  <si>
    <t>Little Wellies Day Nursery (Wrose)</t>
  </si>
  <si>
    <t>Sw6HRPA9</t>
  </si>
  <si>
    <t>Armitage Susan Lorraine</t>
  </si>
  <si>
    <t>0aAA5us6</t>
  </si>
  <si>
    <t>Armstrong Tammi</t>
  </si>
  <si>
    <t>387BHq7X</t>
  </si>
  <si>
    <t xml:space="preserve">Campbell Midford Gemma </t>
  </si>
  <si>
    <t>LyWo2HX0</t>
  </si>
  <si>
    <t xml:space="preserve">Ashworth Richmal </t>
  </si>
  <si>
    <t>GK5E3beX</t>
  </si>
  <si>
    <t xml:space="preserve">Mitchell Susan </t>
  </si>
  <si>
    <t>x1PJZ9SD</t>
  </si>
  <si>
    <t>Ramsas Kristina</t>
  </si>
  <si>
    <t>UhhjXOG3</t>
  </si>
  <si>
    <t>SNOOP Tadpoles</t>
  </si>
  <si>
    <t>vC2UtHDA</t>
  </si>
  <si>
    <t>Crystal Gardens Primary School Nursery</t>
  </si>
  <si>
    <t>AuI9m4RU</t>
  </si>
  <si>
    <t xml:space="preserve">The Railway Children </t>
  </si>
  <si>
    <t>hqH9g1mw</t>
  </si>
  <si>
    <t>Sunnyside Day Nursery</t>
  </si>
  <si>
    <t>WgoO1NNh</t>
  </si>
  <si>
    <t>Little Hearts</t>
  </si>
  <si>
    <t>zU6kddDW</t>
  </si>
  <si>
    <t xml:space="preserve">Laura Kell </t>
  </si>
  <si>
    <t>E0Ua4MNV</t>
  </si>
  <si>
    <t>Laura Carlow</t>
  </si>
  <si>
    <t>4jDd9W2a</t>
  </si>
  <si>
    <t xml:space="preserve">Wilson Wendy </t>
  </si>
  <si>
    <t>EnXcs0Ck</t>
  </si>
  <si>
    <t>Thornton Lodge Day Nursery</t>
  </si>
  <si>
    <t>hERJ5J08</t>
  </si>
  <si>
    <t xml:space="preserve">Wood Tracy </t>
  </si>
  <si>
    <t>d6LZKRgF</t>
  </si>
  <si>
    <t>Wishing Tree Nursery And Pre-School</t>
  </si>
  <si>
    <t>cV6j5dUR</t>
  </si>
  <si>
    <t>Brown Anna M</t>
  </si>
  <si>
    <t>7WmzwZ3i</t>
  </si>
  <si>
    <t xml:space="preserve">Little Ducklings Nursery </t>
  </si>
  <si>
    <t>w65KTz0L</t>
  </si>
  <si>
    <t xml:space="preserve">Nunn Mandy </t>
  </si>
  <si>
    <t>y6PTiKeX</t>
  </si>
  <si>
    <t>Wilson Carol</t>
  </si>
  <si>
    <t>GP7wre4T</t>
  </si>
  <si>
    <t xml:space="preserve">Roberts Rosalie </t>
  </si>
  <si>
    <t>FOWT18OI</t>
  </si>
  <si>
    <t>Rookery Nook Day Nursery Limited</t>
  </si>
  <si>
    <t>E92pDcDz</t>
  </si>
  <si>
    <t>Smith Donna Marie</t>
  </si>
  <si>
    <t>0D8QIWYB</t>
  </si>
  <si>
    <t>Ayub Qursoom</t>
  </si>
  <si>
    <t>9dIBPcyn</t>
  </si>
  <si>
    <t>French Louise</t>
  </si>
  <si>
    <t>w8XIn0kx</t>
  </si>
  <si>
    <t xml:space="preserve">Margaret Clark </t>
  </si>
  <si>
    <t>UtdcEo94</t>
  </si>
  <si>
    <t>Leelas Ladybirds Limited</t>
  </si>
  <si>
    <t>jWiANB8b</t>
  </si>
  <si>
    <t>Hardman Joanne</t>
  </si>
  <si>
    <t>pP3Qf17r</t>
  </si>
  <si>
    <t>Naqvi Tahira</t>
  </si>
  <si>
    <t>Fd5fWGBp</t>
  </si>
  <si>
    <t>Thornbury Play &amp; Learn Nursery</t>
  </si>
  <si>
    <t>CJRrF1dP</t>
  </si>
  <si>
    <t>O'Connor Jessica</t>
  </si>
  <si>
    <t>TLGiK1Oy</t>
  </si>
  <si>
    <t>Maddock Laura</t>
  </si>
  <si>
    <t>cZ2LGLs8</t>
  </si>
  <si>
    <t>Palmer Nicola</t>
  </si>
  <si>
    <t>4gbSLlKf</t>
  </si>
  <si>
    <t>Troy Rebecca</t>
  </si>
  <si>
    <t>p6CgLYWb</t>
  </si>
  <si>
    <t>Witney Rachel</t>
  </si>
  <si>
    <t>G9TY4TBO</t>
  </si>
  <si>
    <t>Fletcher Suzanne</t>
  </si>
  <si>
    <t>g4mGsQ6A</t>
  </si>
  <si>
    <t>Meachin Wendy</t>
  </si>
  <si>
    <t>eJFdvt99</t>
  </si>
  <si>
    <t xml:space="preserve">Woods Amanda </t>
  </si>
  <si>
    <t>kVQ3US3N</t>
  </si>
  <si>
    <t>Kauser Zakiya</t>
  </si>
  <si>
    <t>u0PETmw6</t>
  </si>
  <si>
    <t>Cliffe House Day Nursery - SHIPLEY</t>
  </si>
  <si>
    <t>rIP58xmi</t>
  </si>
  <si>
    <t>Bland Clare</t>
  </si>
  <si>
    <t>dTs7EmB6</t>
  </si>
  <si>
    <t>England Karen</t>
  </si>
  <si>
    <t>YRL1K8Ok</t>
  </si>
  <si>
    <t>Ashmoor Private Day Nursery</t>
  </si>
  <si>
    <t>19oANnzP</t>
  </si>
  <si>
    <t>Khan Sonia</t>
  </si>
  <si>
    <t>5c1FvsG2</t>
  </si>
  <si>
    <t>Little Wellies Day Nursery</t>
  </si>
  <si>
    <t>NgNz3J4D</t>
  </si>
  <si>
    <t>Pickup Maria</t>
  </si>
  <si>
    <t>2HF87LoD</t>
  </si>
  <si>
    <t>Mackay Katherine</t>
  </si>
  <si>
    <t>LtADQo9h</t>
  </si>
  <si>
    <t>Walch Kimberley</t>
  </si>
  <si>
    <t>QWoS9kPA</t>
  </si>
  <si>
    <t xml:space="preserve">The Villages Pre-School Ltd Eldwick </t>
  </si>
  <si>
    <t>nAPd3Fo0</t>
  </si>
  <si>
    <t>Little Horton Nursery Ltd</t>
  </si>
  <si>
    <t>V3R9NXLc</t>
  </si>
  <si>
    <t>Hanna Josephine</t>
  </si>
  <si>
    <t>1l5TeO8A</t>
  </si>
  <si>
    <t>Shakeel Shazia</t>
  </si>
  <si>
    <t>QN1ldH7m</t>
  </si>
  <si>
    <t>Rachael Longbottom</t>
  </si>
  <si>
    <t>X1vHdI5r</t>
  </si>
  <si>
    <t>Hutchinson Rebecca</t>
  </si>
  <si>
    <t>tTjbGW1x</t>
  </si>
  <si>
    <t>Baranian Roshin</t>
  </si>
  <si>
    <t>jNX6La74</t>
  </si>
  <si>
    <t>Cox Rachel</t>
  </si>
  <si>
    <t>Qkc81Dod</t>
  </si>
  <si>
    <t>Hamilton Angela</t>
  </si>
  <si>
    <t>uFV4N8gU</t>
  </si>
  <si>
    <t>Dargue Donna</t>
  </si>
  <si>
    <t>2Tc7ZnJ7</t>
  </si>
  <si>
    <t>The Life Nursery</t>
  </si>
  <si>
    <t>p954HJYA</t>
  </si>
  <si>
    <t>Rall Sarah</t>
  </si>
  <si>
    <t>5jqLmh8Q</t>
  </si>
  <si>
    <t>Benjamin Michelle</t>
  </si>
  <si>
    <t>h3YVjev3</t>
  </si>
  <si>
    <t>Nuffy Day Nursery Cottingley</t>
  </si>
  <si>
    <t>ju2baeO6</t>
  </si>
  <si>
    <t>Queensbury Private Day Nursery Limited</t>
  </si>
  <si>
    <t>0pVr7lbf</t>
  </si>
  <si>
    <t>Wright Laura</t>
  </si>
  <si>
    <t>T4k1alh9</t>
  </si>
  <si>
    <t>Roe Tracey</t>
  </si>
  <si>
    <t>sA8yxpSD</t>
  </si>
  <si>
    <t>Sherwood Green Nursery</t>
  </si>
  <si>
    <t>9sQFhNDy</t>
  </si>
  <si>
    <t>Jacques Rebecca</t>
  </si>
  <si>
    <t>DKDEX7xo</t>
  </si>
  <si>
    <t>Highfield Community Pre School CIO</t>
  </si>
  <si>
    <t>Pre School</t>
  </si>
  <si>
    <t>m1VoERkd</t>
  </si>
  <si>
    <t>Gemma Kehoe</t>
  </si>
  <si>
    <t>YLO8ZcCX</t>
  </si>
  <si>
    <t>Ark Private Day Nursery</t>
  </si>
  <si>
    <t>83gtjmVU</t>
  </si>
  <si>
    <t>Broomfield Private Day Nursery Ltd</t>
  </si>
  <si>
    <t>dCB5jaII</t>
  </si>
  <si>
    <t>Dewey Annamarie</t>
  </si>
  <si>
    <t>UsHQj35N</t>
  </si>
  <si>
    <t>Hanwell Claire</t>
  </si>
  <si>
    <t>B8eYj3lD</t>
  </si>
  <si>
    <t>Fowler Amy</t>
  </si>
  <si>
    <t>6U3DqvE2</t>
  </si>
  <si>
    <t>Sponge Tree Ltd</t>
  </si>
  <si>
    <t>3DRarBA6</t>
  </si>
  <si>
    <t>Rehman Aalya</t>
  </si>
  <si>
    <t>3ncAgxWC</t>
  </si>
  <si>
    <t>Little Advocates Montessori Nursery Ltd</t>
  </si>
  <si>
    <t>lG4dqAZV</t>
  </si>
  <si>
    <t>Wright Kirsty</t>
  </si>
  <si>
    <t>i5C4vJjP</t>
  </si>
  <si>
    <t>Alderson Lisa</t>
  </si>
  <si>
    <t>0MpeNU2G</t>
  </si>
  <si>
    <t>Zeb Durrey</t>
  </si>
  <si>
    <t>6Uf2INOV</t>
  </si>
  <si>
    <t>Woodlands Park Day Nursery &amp; Forest School</t>
  </si>
  <si>
    <t>wx0EP58c</t>
  </si>
  <si>
    <t>Farrington Holleigh</t>
  </si>
  <si>
    <t>5ZHCDKm1</t>
  </si>
  <si>
    <t>Parkes Beverley</t>
  </si>
  <si>
    <t>EzfK9w0I</t>
  </si>
  <si>
    <t>Webb Rachel</t>
  </si>
  <si>
    <t>USFd2EgZ</t>
  </si>
  <si>
    <t>Mercatali Marialia</t>
  </si>
  <si>
    <t>5TZEm7NA</t>
  </si>
  <si>
    <t>Little Wonders (Early Years) Limited</t>
  </si>
  <si>
    <t>k04hj86S</t>
  </si>
  <si>
    <t>Marshall Lisa Marie</t>
  </si>
  <si>
    <t>BByznv9R</t>
  </si>
  <si>
    <t>Hickory House Childcare Limited</t>
  </si>
  <si>
    <t>HO9sVl0h</t>
  </si>
  <si>
    <t>H M Training Ltd (Riverside (Spicey Gill)</t>
  </si>
  <si>
    <t>OPrd4T4G</t>
  </si>
  <si>
    <t>Tarren Louise</t>
  </si>
  <si>
    <t>R8JemQda</t>
  </si>
  <si>
    <t>Creative Child Nursery</t>
  </si>
  <si>
    <t>SpJ6f2T9</t>
  </si>
  <si>
    <t>Blessings Day Care &amp; Nursery Ltd</t>
  </si>
  <si>
    <t>MfLTA8Rz</t>
  </si>
  <si>
    <t>Willows Private Day Nursery Limited</t>
  </si>
  <si>
    <t xml:space="preserve">ed7hpQN4 </t>
  </si>
  <si>
    <t>Hanson Amy</t>
  </si>
  <si>
    <t xml:space="preserve">ytD48RD7 </t>
  </si>
  <si>
    <t>Holliday Ellie</t>
  </si>
  <si>
    <t xml:space="preserve">zGY2gX6M </t>
  </si>
  <si>
    <t>Lydon Jannine</t>
  </si>
  <si>
    <t xml:space="preserve">GY8HQ7RK </t>
  </si>
  <si>
    <t>Reagan Tania</t>
  </si>
  <si>
    <t xml:space="preserve">VysZ6F7a </t>
  </si>
  <si>
    <t>Addingham Ducklings Partnership</t>
  </si>
  <si>
    <t xml:space="preserve">xJp5ZqPG </t>
  </si>
  <si>
    <t>Sunbeams Early Years Limited</t>
  </si>
  <si>
    <t>vX4TCaw3</t>
  </si>
  <si>
    <t>4ZRjSx6D</t>
  </si>
  <si>
    <t>Debbrah Myers</t>
  </si>
  <si>
    <t>FErd5dDt</t>
  </si>
  <si>
    <t>Donna Allwood</t>
  </si>
  <si>
    <t>edQ6Ha9V</t>
  </si>
  <si>
    <t>Karen Battle</t>
  </si>
  <si>
    <t>84eMrUd2</t>
  </si>
  <si>
    <t>Laura Kettlewell</t>
  </si>
  <si>
    <t>etLFdj4s</t>
  </si>
  <si>
    <t>Leanne Scott (Agency)</t>
  </si>
  <si>
    <t>AQw28fyN</t>
  </si>
  <si>
    <t>Nicola Greenwood</t>
  </si>
  <si>
    <t xml:space="preserve">RX2P7Yx5 </t>
  </si>
  <si>
    <t>Robinson Emma</t>
  </si>
  <si>
    <t xml:space="preserve">RhqM7Bfg </t>
  </si>
  <si>
    <t>Rutherford Lisa</t>
  </si>
  <si>
    <t xml:space="preserve">2Nx6HKjc </t>
  </si>
  <si>
    <t>Gott Susan</t>
  </si>
  <si>
    <t xml:space="preserve">84ycfdGj </t>
  </si>
  <si>
    <t>Fry Karen</t>
  </si>
  <si>
    <t xml:space="preserve">SD6p9ebC </t>
  </si>
  <si>
    <t>Joyce Faye</t>
  </si>
  <si>
    <t>JcLd5ynQ</t>
  </si>
  <si>
    <t>Little Wellies Limited (Idle)</t>
  </si>
  <si>
    <t>qmcG63Yj</t>
  </si>
  <si>
    <t>Rae Jayne</t>
  </si>
  <si>
    <t>3QyqWERn</t>
  </si>
  <si>
    <t>Little Hearts Nursery (Shipley)</t>
  </si>
  <si>
    <t>JshLtGZ6</t>
  </si>
  <si>
    <t>Mitchell Rebecca</t>
  </si>
  <si>
    <t>FtS76B3p</t>
  </si>
  <si>
    <t>O'Brien Victoria</t>
  </si>
  <si>
    <t>EwRpX3xM</t>
  </si>
  <si>
    <t>Weisinger Sophie</t>
  </si>
  <si>
    <t>NP6qj7KZ</t>
  </si>
  <si>
    <t>Phillips Claire</t>
  </si>
  <si>
    <t>GxgXp7Ms</t>
  </si>
  <si>
    <t>Stead Jade</t>
  </si>
  <si>
    <t>ENbZcHg7</t>
  </si>
  <si>
    <t>Lyle Nicholle Marie</t>
  </si>
  <si>
    <t>n3w9HZCq</t>
  </si>
  <si>
    <t>Our Little Angelz (4) Ltd</t>
  </si>
  <si>
    <t>GkL9HUsE</t>
  </si>
  <si>
    <t>Pleasance Joanne</t>
  </si>
  <si>
    <t>Vc8nf9jd</t>
  </si>
  <si>
    <t>Marshall Hannah</t>
  </si>
  <si>
    <t>nUkL8Zcu</t>
  </si>
  <si>
    <t>Jackson Sarah</t>
  </si>
  <si>
    <t>uqRhEa5P</t>
  </si>
  <si>
    <t>Veliaj Zhaneta</t>
  </si>
  <si>
    <t>Av39TNck</t>
  </si>
  <si>
    <t>Truly Tykes Ltd (Stocks Lane)</t>
  </si>
  <si>
    <t>VUk84q3Q</t>
  </si>
  <si>
    <t>Truly Tykes Ltd (Queensbury Tykes Playgroup)</t>
  </si>
  <si>
    <t>P2aBh9mk</t>
  </si>
  <si>
    <t>The Hive Silsden CIO</t>
  </si>
  <si>
    <t>LvsDZ9ye</t>
  </si>
  <si>
    <t>Oliver Grace Louise</t>
  </si>
  <si>
    <t>eLyqt4TG</t>
  </si>
  <si>
    <t>Bibi Salma</t>
  </si>
  <si>
    <t>RnLPsZV4</t>
  </si>
  <si>
    <t>Gajia Aabedah</t>
  </si>
  <si>
    <t>K3yqEHah</t>
  </si>
  <si>
    <t>The Grove Carers Limited</t>
  </si>
  <si>
    <t>MT7uGr9F</t>
  </si>
  <si>
    <t>Kids Cottage Childminders</t>
  </si>
  <si>
    <t>3xg4Ujup</t>
  </si>
  <si>
    <t>Link Michelle</t>
  </si>
  <si>
    <t>mz9eAdyn</t>
  </si>
  <si>
    <t>Throupe Sarah Louise</t>
  </si>
  <si>
    <t>GsT4gy37</t>
  </si>
  <si>
    <t>Kids Planet Day Nursery (Clayton)</t>
  </si>
  <si>
    <t>mPMV7jQf</t>
  </si>
  <si>
    <t>Kids Planet Day Nursery (Eccleshill)</t>
  </si>
  <si>
    <t>ckquR6hr</t>
  </si>
  <si>
    <t>Kids Planet Day Nursery (Woodside)</t>
  </si>
  <si>
    <t>RZes4vSV</t>
  </si>
  <si>
    <t>Kids Planet Day Nursery (Dudley Hill)</t>
  </si>
  <si>
    <t>ZDA2cfzm</t>
  </si>
  <si>
    <t>Kids Planet Day Nursery (Tong)</t>
  </si>
  <si>
    <t>5EtDXM92</t>
  </si>
  <si>
    <t>Kids Planet Day Nursery (Hall Lane)</t>
  </si>
  <si>
    <t>DPyjnx7W</t>
  </si>
  <si>
    <t>Kids Planet Day Nursery (Wyke)</t>
  </si>
  <si>
    <t>vG3ts7uC</t>
  </si>
  <si>
    <t>Qursoom Bibi Ayub (Sunnyside Childcare)</t>
  </si>
  <si>
    <t>8VS7yHcD</t>
  </si>
  <si>
    <t>The Little Academy Day Nursery Ltd</t>
  </si>
  <si>
    <t>39sCajw6</t>
  </si>
  <si>
    <t>Champion Childminding Ltd</t>
  </si>
  <si>
    <t>LNFj4t3t</t>
  </si>
  <si>
    <t>Topping Hayley Lousie</t>
  </si>
  <si>
    <t>qrCZx4yk</t>
  </si>
  <si>
    <t>Blessing Nursery Fagley</t>
  </si>
  <si>
    <t>xvJkb39R</t>
  </si>
  <si>
    <t>Melbourne Day Nursery Ltd</t>
  </si>
  <si>
    <t>DnZRPY8u</t>
  </si>
  <si>
    <t>Corbett Nicola</t>
  </si>
  <si>
    <t>78h0DjCP</t>
  </si>
  <si>
    <t>Corbet Anne Marie</t>
  </si>
  <si>
    <t>MDg4DKSu</t>
  </si>
  <si>
    <t>Nebard Sophie Esme</t>
  </si>
  <si>
    <t>Kqsh4JBz</t>
  </si>
  <si>
    <t>Newton Sinead Elizabeth</t>
  </si>
  <si>
    <t>cVp3TAAv</t>
  </si>
  <si>
    <t>Stead Sapphira Louise</t>
  </si>
  <si>
    <t>vwh6LtPH</t>
  </si>
  <si>
    <t>Lodge Jenna</t>
  </si>
  <si>
    <t>cuyz7T3M</t>
  </si>
  <si>
    <t>Gatehouse Alison Lynne</t>
  </si>
  <si>
    <t>E3TYSv7e</t>
  </si>
  <si>
    <t>Begum Shaista</t>
  </si>
  <si>
    <t>ELxga82H</t>
  </si>
  <si>
    <t>Friedel Julie</t>
  </si>
  <si>
    <t>kQ9vsev2</t>
  </si>
  <si>
    <t>Cope Roxanne</t>
  </si>
  <si>
    <t>y4454aDu</t>
  </si>
  <si>
    <t>Chapman Sarah</t>
  </si>
  <si>
    <t>m42ARyfH</t>
  </si>
  <si>
    <t>Armitage Katie</t>
  </si>
  <si>
    <t>LZj5E667</t>
  </si>
  <si>
    <t>Ahmed Javeris</t>
  </si>
  <si>
    <t>nRKtBHv5</t>
  </si>
  <si>
    <t>Fearnley Day Nursery Limited</t>
  </si>
  <si>
    <t>Gill Ashley</t>
  </si>
  <si>
    <t>Shaw Racheal Claire</t>
  </si>
  <si>
    <t>Walton Caroline Marie</t>
  </si>
  <si>
    <t>Denby Jayne Clare</t>
  </si>
  <si>
    <t>Smith Amelia</t>
  </si>
  <si>
    <t>Norton Andrew</t>
  </si>
  <si>
    <t>Sherwood Green Nursery Limited (Gateway)</t>
  </si>
  <si>
    <t>Rowlands Rebecca</t>
  </si>
  <si>
    <t>Rainbow House Private Day Nursery Ltd</t>
  </si>
  <si>
    <t>Midgley Sara Jenny</t>
  </si>
  <si>
    <t>MC Childcare T/A Strawberries Nursery Ltd</t>
  </si>
  <si>
    <t>Creasser Terri-Anne</t>
  </si>
  <si>
    <t>Westfield House Ltd</t>
  </si>
  <si>
    <t>Brunskill Bethany</t>
  </si>
  <si>
    <t>jbEuMhP8</t>
  </si>
  <si>
    <t>tKTRyD78</t>
  </si>
  <si>
    <t>ZZwQ7wgr</t>
  </si>
  <si>
    <t>Sk3d4YBt</t>
  </si>
  <si>
    <t>rjqQkG7p</t>
  </si>
  <si>
    <t>P3ezkxP4</t>
  </si>
  <si>
    <t>HhMPmkE7</t>
  </si>
  <si>
    <t>TYmnad8x</t>
  </si>
  <si>
    <t>wqup3JbU</t>
  </si>
  <si>
    <t>EAqKYq9m</t>
  </si>
  <si>
    <t>BgQTkH8g</t>
  </si>
  <si>
    <t>hh69NgVC</t>
  </si>
  <si>
    <t>whwQ6RGT</t>
  </si>
  <si>
    <t>BSe68a6g</t>
  </si>
  <si>
    <t>Data - PVI</t>
  </si>
  <si>
    <t>School / Academy</t>
  </si>
  <si>
    <t>Provider:</t>
  </si>
  <si>
    <t>enter password</t>
  </si>
  <si>
    <t>make sure the figures are rounded</t>
  </si>
  <si>
    <t>2026/27 Early Years Single Funding Formula (EYSFF)</t>
  </si>
  <si>
    <t>CONSULTATION - INDICATIVE FUNDING RATES 2026/27 - Maintained Nursery Schools</t>
  </si>
  <si>
    <t>2026/27 Indicative (Consultation)</t>
  </si>
  <si>
    <t>2025/26 Actual</t>
  </si>
  <si>
    <t>The table above shows indicative (consultation) rates of funding per hour per child for 2026/27. These rates are not confirmed and are subject to change</t>
  </si>
  <si>
    <t>The table above also shows 2025/26 current year actual rates and how the indicative 2026/27 rates compare</t>
  </si>
  <si>
    <t>CONSULTATION - INDICATIVE FUNDING RATES 2026/27 - Nursery Classes in Schools and Academies</t>
  </si>
  <si>
    <t>CONSULTATION - INDICATIVE FUNDING RATES 2026/27 - PVI Providers</t>
  </si>
  <si>
    <t>2026/27 Rates</t>
  </si>
  <si>
    <t>Raza Saaria</t>
  </si>
  <si>
    <t>A2Z Learning Centre Ltd</t>
  </si>
  <si>
    <t>Moyes Beth Chloe</t>
  </si>
  <si>
    <t>Dad Fatima</t>
  </si>
  <si>
    <t>Blessings Nursery Great Horton</t>
  </si>
  <si>
    <t>Middleton Briony</t>
  </si>
  <si>
    <t>Collier Jo-Anne</t>
  </si>
  <si>
    <t>Waite Rachael</t>
  </si>
  <si>
    <t>Fenwick Jane</t>
  </si>
  <si>
    <t>McNee Hope Helen</t>
  </si>
  <si>
    <t>Begum Nazmar</t>
  </si>
  <si>
    <t>Ali Aisha</t>
  </si>
  <si>
    <t>Little Wonders (Islamic Tarbiyah)</t>
  </si>
  <si>
    <t>Ahmed Laiba</t>
  </si>
  <si>
    <t>Envisage Group Europe Ltd (Raising Explorers Day Nursery)</t>
  </si>
  <si>
    <t>Keelham Explorers Ltd</t>
  </si>
  <si>
    <t>Hodgson Holly</t>
  </si>
  <si>
    <t>Inspired Childcare (Bradford) Ltd</t>
  </si>
  <si>
    <t>5UqeG2jJ</t>
  </si>
  <si>
    <t>nZwd9S6D</t>
  </si>
  <si>
    <t>t8dQbQjt</t>
  </si>
  <si>
    <t>zNxKZ5Vc</t>
  </si>
  <si>
    <t>JhsELr97</t>
  </si>
  <si>
    <t>sbvzBh2b</t>
  </si>
  <si>
    <t>tG7CB3yQ</t>
  </si>
  <si>
    <t>XpR2eW7P</t>
  </si>
  <si>
    <t>byQ99S2d</t>
  </si>
  <si>
    <t>EWd9dvGm</t>
  </si>
  <si>
    <t>dz2jJ9jq</t>
  </si>
  <si>
    <t>XZ4gLmRZ</t>
  </si>
  <si>
    <t>PcVXANj7</t>
  </si>
  <si>
    <t>Gxs6RkPr</t>
  </si>
  <si>
    <t>b8P7kQ4L</t>
  </si>
  <si>
    <t>Kq27ACvG</t>
  </si>
  <si>
    <t>DsGVSy5k</t>
  </si>
  <si>
    <t>h7ScnrWc</t>
  </si>
  <si>
    <t>remove all closed settings &amp; add any new</t>
  </si>
  <si>
    <t>Hughes Ruth</t>
  </si>
  <si>
    <t>Kristina Ramse</t>
  </si>
  <si>
    <t>Greatbanks Rebecca</t>
  </si>
  <si>
    <t>Sponge Tree Nature Kindergarten</t>
  </si>
  <si>
    <t>Ahmed Javeria</t>
  </si>
  <si>
    <t>Westfield House Childcare Ltd</t>
  </si>
  <si>
    <t>Khan Mariam</t>
  </si>
  <si>
    <t>TTMX4nub</t>
  </si>
  <si>
    <t>checked to December master advances</t>
  </si>
  <si>
    <t>we have 322 providers at this point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</si>
</sst>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£&quot;#,##0.00"/>
    <numFmt numFmtId="165" formatCode="0.0%"/>
  </numFmts>
  <fonts count="2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u/>
      <sz val="10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sz val="9"/>
      <color indexed="81"/>
      <name val="Tahoma"/>
      <family val="2"/>
    </font>
    <font>
      <b/>
      <u/>
      <sz val="14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u/>
      <sz val="14"/>
      <color rgb="FFFF0000"/>
      <name val="Arial"/>
      <family val="2"/>
    </font>
    <font>
      <b/>
      <sz val="9"/>
      <name val="Arial"/>
      <family val="2"/>
    </font>
    <font>
      <b/>
      <sz val="9"/>
      <color indexed="12"/>
      <name val="Arial"/>
      <family val="2"/>
    </font>
    <font>
      <b/>
      <sz val="11"/>
      <color rgb="FFFF0000"/>
      <name val="Aptos Narrow"/>
      <family val="2"/>
      <scheme val="minor"/>
    </font>
    <font>
      <sz val="10"/>
      <name val="Arial"/>
      <family val="2"/>
    </font>
    <font>
      <b/>
      <sz val="9"/>
      <color indexed="81"/>
      <name val="Tahoma"/>
      <family val="2"/>
    </font>
    <font>
      <sz val="10"/>
      <name val="Aptos Narrow"/>
      <family val="2"/>
      <scheme val="minor"/>
    </font>
    <font>
      <sz val="10"/>
      <color rgb="FFFF0000"/>
      <name val="Aptos Narrow"/>
      <family val="2"/>
      <scheme val="minor"/>
    </font>
    <font>
      <b/>
      <sz val="9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9">
    <xf numFmtId="0" fontId="0" fillId="0" borderId="0" xfId="0"/>
    <xf numFmtId="0" fontId="4" fillId="0" borderId="0" xfId="0" applyFont="1"/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2" fontId="6" fillId="0" borderId="0" xfId="0" applyNumberFormat="1" applyFont="1" applyAlignment="1">
      <alignment wrapText="1"/>
    </xf>
    <xf numFmtId="2" fontId="6" fillId="0" borderId="0" xfId="0" applyNumberFormat="1" applyFont="1" applyAlignment="1">
      <alignment horizontal="center" wrapText="1"/>
    </xf>
    <xf numFmtId="4" fontId="0" fillId="0" borderId="0" xfId="0" applyNumberFormat="1" applyAlignment="1">
      <alignment horizontal="right"/>
    </xf>
    <xf numFmtId="4" fontId="6" fillId="0" borderId="0" xfId="0" applyNumberFormat="1" applyFont="1" applyAlignment="1">
      <alignment horizontal="right" wrapText="1"/>
    </xf>
    <xf numFmtId="4" fontId="6" fillId="0" borderId="8" xfId="0" applyNumberFormat="1" applyFont="1" applyBorder="1" applyAlignment="1">
      <alignment horizontal="right" wrapText="1"/>
    </xf>
    <xf numFmtId="4" fontId="6" fillId="0" borderId="9" xfId="0" applyNumberFormat="1" applyFont="1" applyBorder="1" applyAlignment="1">
      <alignment horizontal="right" wrapText="1"/>
    </xf>
    <xf numFmtId="4" fontId="0" fillId="0" borderId="8" xfId="0" applyNumberFormat="1" applyBorder="1" applyAlignment="1">
      <alignment horizontal="right"/>
    </xf>
    <xf numFmtId="4" fontId="0" fillId="0" borderId="10" xfId="0" applyNumberFormat="1" applyBorder="1" applyAlignment="1">
      <alignment horizontal="right"/>
    </xf>
    <xf numFmtId="4" fontId="0" fillId="0" borderId="11" xfId="0" applyNumberFormat="1" applyBorder="1" applyAlignment="1">
      <alignment horizontal="right"/>
    </xf>
    <xf numFmtId="4" fontId="0" fillId="0" borderId="13" xfId="0" applyNumberFormat="1" applyBorder="1" applyAlignment="1">
      <alignment horizontal="right"/>
    </xf>
    <xf numFmtId="4" fontId="6" fillId="0" borderId="14" xfId="0" applyNumberFormat="1" applyFont="1" applyBorder="1" applyAlignment="1">
      <alignment horizontal="right" wrapText="1"/>
    </xf>
    <xf numFmtId="4" fontId="0" fillId="0" borderId="14" xfId="0" applyNumberFormat="1" applyBorder="1" applyAlignment="1">
      <alignment horizontal="right"/>
    </xf>
    <xf numFmtId="4" fontId="0" fillId="0" borderId="15" xfId="0" applyNumberFormat="1" applyBorder="1" applyAlignment="1">
      <alignment horizontal="right"/>
    </xf>
    <xf numFmtId="4" fontId="3" fillId="0" borderId="9" xfId="0" applyNumberFormat="1" applyFont="1" applyBorder="1" applyAlignment="1">
      <alignment horizontal="right"/>
    </xf>
    <xf numFmtId="4" fontId="3" fillId="0" borderId="12" xfId="0" applyNumberFormat="1" applyFont="1" applyBorder="1" applyAlignment="1">
      <alignment horizontal="right"/>
    </xf>
    <xf numFmtId="0" fontId="0" fillId="0" borderId="0" xfId="0" applyProtection="1">
      <protection hidden="1"/>
    </xf>
    <xf numFmtId="0" fontId="9" fillId="0" borderId="0" xfId="0" applyFont="1" applyProtection="1">
      <protection hidden="1"/>
    </xf>
    <xf numFmtId="0" fontId="10" fillId="0" borderId="0" xfId="0" applyFont="1" applyProtection="1">
      <protection hidden="1"/>
    </xf>
    <xf numFmtId="0" fontId="12" fillId="0" borderId="0" xfId="0" applyFont="1" applyAlignment="1" applyProtection="1">
      <alignment vertical="center"/>
      <protection hidden="1"/>
    </xf>
    <xf numFmtId="0" fontId="12" fillId="0" borderId="0" xfId="0" applyFont="1" applyProtection="1">
      <protection hidden="1"/>
    </xf>
    <xf numFmtId="0" fontId="12" fillId="0" borderId="0" xfId="0" applyFont="1" applyAlignment="1" applyProtection="1">
      <alignment horizontal="left"/>
      <protection hidden="1"/>
    </xf>
    <xf numFmtId="0" fontId="9" fillId="0" borderId="0" xfId="0" applyFont="1" applyAlignment="1" applyProtection="1">
      <alignment horizontal="left"/>
      <protection hidden="1"/>
    </xf>
    <xf numFmtId="0" fontId="3" fillId="0" borderId="4" xfId="0" applyFont="1" applyBorder="1" applyAlignment="1" applyProtection="1">
      <alignment horizontal="right" wrapText="1"/>
      <protection hidden="1"/>
    </xf>
    <xf numFmtId="0" fontId="3" fillId="3" borderId="4" xfId="0" applyFont="1" applyFill="1" applyBorder="1" applyAlignment="1" applyProtection="1">
      <alignment horizontal="right"/>
      <protection hidden="1"/>
    </xf>
    <xf numFmtId="0" fontId="3" fillId="4" borderId="4" xfId="0" applyFont="1" applyFill="1" applyBorder="1" applyAlignment="1" applyProtection="1">
      <alignment horizontal="right"/>
      <protection hidden="1"/>
    </xf>
    <xf numFmtId="0" fontId="0" fillId="0" borderId="1" xfId="0" applyBorder="1" applyProtection="1">
      <protection hidden="1"/>
    </xf>
    <xf numFmtId="0" fontId="0" fillId="0" borderId="2" xfId="0" applyBorder="1" applyProtection="1">
      <protection hidden="1"/>
    </xf>
    <xf numFmtId="164" fontId="0" fillId="0" borderId="4" xfId="0" applyNumberFormat="1" applyBorder="1" applyAlignment="1" applyProtection="1">
      <alignment horizontal="right"/>
      <protection hidden="1"/>
    </xf>
    <xf numFmtId="164" fontId="2" fillId="0" borderId="4" xfId="0" applyNumberFormat="1" applyFont="1" applyBorder="1" applyAlignment="1" applyProtection="1">
      <alignment horizontal="right"/>
      <protection hidden="1"/>
    </xf>
    <xf numFmtId="165" fontId="2" fillId="0" borderId="4" xfId="1" applyNumberFormat="1" applyFont="1" applyFill="1" applyBorder="1" applyAlignment="1" applyProtection="1">
      <alignment horizontal="right"/>
      <protection hidden="1"/>
    </xf>
    <xf numFmtId="164" fontId="0" fillId="5" borderId="4" xfId="0" applyNumberFormat="1" applyFill="1" applyBorder="1" applyAlignment="1" applyProtection="1">
      <alignment horizontal="right"/>
      <protection hidden="1"/>
    </xf>
    <xf numFmtId="0" fontId="0" fillId="0" borderId="0" xfId="0" applyAlignment="1" applyProtection="1">
      <alignment horizontal="right"/>
      <protection hidden="1"/>
    </xf>
    <xf numFmtId="164" fontId="3" fillId="3" borderId="4" xfId="0" applyNumberFormat="1" applyFont="1" applyFill="1" applyBorder="1" applyAlignment="1" applyProtection="1">
      <alignment horizontal="right"/>
      <protection hidden="1"/>
    </xf>
    <xf numFmtId="164" fontId="3" fillId="4" borderId="4" xfId="0" applyNumberFormat="1" applyFont="1" applyFill="1" applyBorder="1" applyAlignment="1" applyProtection="1">
      <alignment horizontal="right"/>
      <protection hidden="1"/>
    </xf>
    <xf numFmtId="0" fontId="14" fillId="0" borderId="4" xfId="0" applyFont="1" applyBorder="1" applyAlignment="1" applyProtection="1">
      <alignment horizontal="right" wrapText="1"/>
      <protection hidden="1"/>
    </xf>
    <xf numFmtId="0" fontId="15" fillId="0" borderId="0" xfId="0" applyFont="1"/>
    <xf numFmtId="0" fontId="15" fillId="0" borderId="0" xfId="0" applyFont="1" applyAlignment="1">
      <alignment horizontal="center"/>
    </xf>
    <xf numFmtId="0" fontId="6" fillId="0" borderId="0" xfId="0" applyFont="1" applyAlignment="1">
      <alignment wrapText="1"/>
    </xf>
    <xf numFmtId="0" fontId="6" fillId="0" borderId="0" xfId="0" applyFont="1" applyAlignment="1">
      <alignment horizontal="center" wrapText="1"/>
    </xf>
    <xf numFmtId="4" fontId="0" fillId="6" borderId="8" xfId="0" applyNumberFormat="1" applyFill="1" applyBorder="1" applyAlignment="1">
      <alignment horizontal="right"/>
    </xf>
    <xf numFmtId="4" fontId="0" fillId="6" borderId="0" xfId="0" applyNumberFormat="1" applyFill="1" applyAlignment="1">
      <alignment horizontal="right"/>
    </xf>
    <xf numFmtId="4" fontId="3" fillId="6" borderId="9" xfId="0" applyNumberFormat="1" applyFont="1" applyFill="1" applyBorder="1" applyAlignment="1">
      <alignment horizontal="right"/>
    </xf>
    <xf numFmtId="4" fontId="0" fillId="6" borderId="14" xfId="0" applyNumberFormat="1" applyFill="1" applyBorder="1" applyAlignment="1">
      <alignment horizontal="right"/>
    </xf>
    <xf numFmtId="4" fontId="0" fillId="6" borderId="10" xfId="0" applyNumberFormat="1" applyFill="1" applyBorder="1" applyAlignment="1">
      <alignment horizontal="right"/>
    </xf>
    <xf numFmtId="4" fontId="0" fillId="6" borderId="11" xfId="0" applyNumberFormat="1" applyFill="1" applyBorder="1" applyAlignment="1">
      <alignment horizontal="right"/>
    </xf>
    <xf numFmtId="4" fontId="3" fillId="6" borderId="12" xfId="0" applyNumberFormat="1" applyFont="1" applyFill="1" applyBorder="1" applyAlignment="1">
      <alignment horizontal="right"/>
    </xf>
    <xf numFmtId="4" fontId="0" fillId="6" borderId="15" xfId="0" applyNumberFormat="1" applyFill="1" applyBorder="1" applyAlignment="1">
      <alignment horizontal="right"/>
    </xf>
    <xf numFmtId="4" fontId="0" fillId="0" borderId="0" xfId="0" applyNumberFormat="1" applyProtection="1">
      <protection hidden="1"/>
    </xf>
    <xf numFmtId="4" fontId="2" fillId="7" borderId="0" xfId="0" applyNumberFormat="1" applyFont="1" applyFill="1" applyProtection="1">
      <protection hidden="1"/>
    </xf>
    <xf numFmtId="0" fontId="2" fillId="7" borderId="0" xfId="0" applyFont="1" applyFill="1" applyProtection="1">
      <protection hidden="1"/>
    </xf>
    <xf numFmtId="0" fontId="17" fillId="7" borderId="0" xfId="0" applyFont="1" applyFill="1"/>
    <xf numFmtId="0" fontId="17" fillId="0" borderId="0" xfId="0" applyFont="1"/>
    <xf numFmtId="0" fontId="18" fillId="7" borderId="0" xfId="0" applyFont="1" applyFill="1"/>
    <xf numFmtId="0" fontId="17" fillId="0" borderId="0" xfId="0" applyFont="1" applyAlignment="1">
      <alignment horizontal="right"/>
    </xf>
    <xf numFmtId="0" fontId="0" fillId="0" borderId="0" xfId="0" applyAlignment="1">
      <alignment horizontal="left"/>
    </xf>
    <xf numFmtId="0" fontId="19" fillId="7" borderId="19" xfId="0" applyFont="1" applyFill="1" applyBorder="1" applyAlignment="1" applyProtection="1">
      <alignment horizontal="center" vertical="center"/>
      <protection locked="0"/>
    </xf>
    <xf numFmtId="0" fontId="14" fillId="0" borderId="0" xfId="0" applyFont="1" applyProtection="1">
      <protection hidden="1"/>
    </xf>
    <xf numFmtId="0" fontId="19" fillId="0" borderId="0" xfId="0" applyFont="1" applyAlignment="1" applyProtection="1">
      <alignment vertical="center"/>
      <protection hidden="1"/>
    </xf>
    <xf numFmtId="0" fontId="5" fillId="7" borderId="0" xfId="0" applyFont="1" applyFill="1" applyAlignment="1">
      <alignment horizontal="center"/>
    </xf>
    <xf numFmtId="0" fontId="6" fillId="7" borderId="0" xfId="0" applyFont="1" applyFill="1" applyAlignment="1">
      <alignment horizontal="center" wrapText="1"/>
    </xf>
    <xf numFmtId="0" fontId="17" fillId="3" borderId="0" xfId="0" applyFont="1" applyFill="1"/>
    <xf numFmtId="0" fontId="3" fillId="3" borderId="4" xfId="0" applyFont="1" applyFill="1" applyBorder="1" applyAlignment="1" applyProtection="1">
      <alignment horizontal="center"/>
      <protection hidden="1"/>
    </xf>
    <xf numFmtId="0" fontId="3" fillId="4" borderId="4" xfId="0" applyFont="1" applyFill="1" applyBorder="1" applyAlignment="1" applyProtection="1">
      <alignment horizontal="center"/>
      <protection hidden="1"/>
    </xf>
    <xf numFmtId="14" fontId="0" fillId="0" borderId="0" xfId="0" applyNumberFormat="1" applyAlignment="1" applyProtection="1">
      <alignment horizontal="right"/>
      <protection hidden="1"/>
    </xf>
    <xf numFmtId="0" fontId="8" fillId="0" borderId="0" xfId="0" applyFont="1" applyAlignment="1" applyProtection="1">
      <alignment horizontal="center"/>
      <protection hidden="1"/>
    </xf>
    <xf numFmtId="0" fontId="11" fillId="0" borderId="0" xfId="0" applyFont="1" applyAlignment="1" applyProtection="1">
      <alignment horizontal="center"/>
      <protection hidden="1"/>
    </xf>
    <xf numFmtId="0" fontId="13" fillId="2" borderId="16" xfId="0" applyFont="1" applyFill="1" applyBorder="1" applyAlignment="1" applyProtection="1">
      <alignment horizontal="left" vertical="center"/>
      <protection locked="0"/>
    </xf>
    <xf numFmtId="0" fontId="13" fillId="2" borderId="17" xfId="0" applyFont="1" applyFill="1" applyBorder="1" applyAlignment="1" applyProtection="1">
      <alignment horizontal="left" vertical="center"/>
      <protection locked="0"/>
    </xf>
    <xf numFmtId="0" fontId="13" fillId="2" borderId="18" xfId="0" applyFont="1" applyFill="1" applyBorder="1" applyAlignment="1" applyProtection="1">
      <alignment horizontal="left" vertical="center"/>
      <protection locked="0"/>
    </xf>
    <xf numFmtId="4" fontId="0" fillId="0" borderId="5" xfId="0" applyNumberFormat="1" applyBorder="1" applyAlignment="1">
      <alignment horizontal="center"/>
    </xf>
    <xf numFmtId="4" fontId="0" fillId="0" borderId="6" xfId="0" applyNumberFormat="1" applyBorder="1" applyAlignment="1">
      <alignment horizontal="center"/>
    </xf>
    <xf numFmtId="4" fontId="0" fillId="0" borderId="7" xfId="0" applyNumberForma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4" fontId="0" fillId="0" borderId="2" xfId="0" applyNumberFormat="1" applyBorder="1" applyAlignment="1">
      <alignment horizontal="center"/>
    </xf>
    <xf numFmtId="4" fontId="0" fillId="0" borderId="3" xfId="0" applyNumberFormat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8A6BFC-765C-4137-BEC8-3AD96AD1345D}">
  <sheetPr codeName="Sheet1">
    <tabColor rgb="FFFF0000"/>
    <pageSetUpPr fitToPage="1"/>
  </sheetPr>
  <dimension ref="A1:M30"/>
  <sheetViews>
    <sheetView tabSelected="1" workbookViewId="0">
      <selection activeCell="B6" sqref="B6:F6"/>
    </sheetView>
  </sheetViews>
  <sheetFormatPr defaultRowHeight="14.5" x14ac:dyDescent="0.35"/>
  <cols>
    <col min="1" max="1" width="10.7265625" style="19" customWidth="1"/>
    <col min="2" max="3" width="8.7265625" style="19"/>
    <col min="4" max="4" width="7.36328125" style="19" customWidth="1"/>
    <col min="5" max="5" width="8.7265625" style="19"/>
    <col min="6" max="11" width="12" style="19" customWidth="1"/>
    <col min="12" max="12" width="10.54296875" style="19" customWidth="1"/>
    <col min="13" max="13" width="10.26953125" style="19" customWidth="1"/>
    <col min="14" max="16384" width="8.7265625" style="19"/>
  </cols>
  <sheetData>
    <row r="1" spans="1:13" x14ac:dyDescent="0.35">
      <c r="J1" s="67"/>
      <c r="K1" s="67"/>
      <c r="L1" s="67">
        <f ca="1">TODAY()</f>
        <v>46008</v>
      </c>
      <c r="M1" s="67"/>
    </row>
    <row r="2" spans="1:13" ht="18" x14ac:dyDescent="0.4">
      <c r="A2" s="68" t="s">
        <v>843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</row>
    <row r="3" spans="1:13" ht="6" customHeight="1" x14ac:dyDescent="0.35">
      <c r="A3" s="20"/>
      <c r="B3" s="21"/>
      <c r="C3" s="21"/>
      <c r="D3" s="21"/>
      <c r="E3" s="21"/>
      <c r="F3" s="21"/>
    </row>
    <row r="4" spans="1:13" ht="18" x14ac:dyDescent="0.4">
      <c r="A4" s="69" t="s">
        <v>844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</row>
    <row r="5" spans="1:13" ht="15" thickBot="1" x14ac:dyDescent="0.4">
      <c r="A5" s="21"/>
      <c r="B5" s="21"/>
      <c r="C5" s="21"/>
      <c r="D5" s="21"/>
      <c r="E5" s="21"/>
      <c r="F5" s="21"/>
    </row>
    <row r="6" spans="1:13" ht="19.5" customHeight="1" thickBot="1" x14ac:dyDescent="0.4">
      <c r="A6" s="22" t="s">
        <v>21</v>
      </c>
      <c r="B6" s="70" t="s">
        <v>24</v>
      </c>
      <c r="C6" s="71"/>
      <c r="D6" s="71"/>
      <c r="E6" s="71"/>
      <c r="F6" s="72"/>
    </row>
    <row r="7" spans="1:13" ht="6" customHeight="1" x14ac:dyDescent="0.35">
      <c r="A7" s="20"/>
      <c r="B7" s="20"/>
      <c r="C7" s="20"/>
      <c r="D7" s="20"/>
      <c r="E7" s="20"/>
      <c r="F7" s="20"/>
    </row>
    <row r="8" spans="1:13" hidden="1" x14ac:dyDescent="0.35">
      <c r="A8" s="20" t="s">
        <v>22</v>
      </c>
      <c r="B8" s="25" t="str">
        <f>IF($B$6="Choose YOUR School here","",VLOOKUP($B$6,'Data - Schools'!C5:D12,2,FALSE))</f>
        <v/>
      </c>
      <c r="C8" s="20"/>
      <c r="D8" s="20"/>
      <c r="E8" s="20"/>
      <c r="F8" s="20"/>
    </row>
    <row r="9" spans="1:13" ht="4.5" hidden="1" customHeight="1" x14ac:dyDescent="0.35">
      <c r="A9" s="20"/>
      <c r="B9" s="20"/>
      <c r="C9" s="20"/>
      <c r="D9" s="20"/>
      <c r="E9" s="20"/>
      <c r="F9" s="20"/>
    </row>
    <row r="10" spans="1:13" x14ac:dyDescent="0.35">
      <c r="A10" s="20" t="s">
        <v>23</v>
      </c>
      <c r="B10" s="25" t="s">
        <v>25</v>
      </c>
      <c r="C10" s="20"/>
      <c r="D10" s="20"/>
      <c r="E10" s="20"/>
      <c r="F10" s="20"/>
    </row>
    <row r="11" spans="1:13" x14ac:dyDescent="0.35">
      <c r="A11" s="23"/>
      <c r="B11" s="24"/>
      <c r="C11" s="20"/>
      <c r="D11" s="20"/>
      <c r="E11" s="20"/>
      <c r="F11" s="20"/>
    </row>
    <row r="12" spans="1:13" x14ac:dyDescent="0.35">
      <c r="F12" s="65" t="s">
        <v>845</v>
      </c>
      <c r="G12" s="65"/>
      <c r="H12" s="65"/>
      <c r="I12" s="66" t="s">
        <v>846</v>
      </c>
      <c r="J12" s="66"/>
      <c r="K12" s="66"/>
    </row>
    <row r="13" spans="1:13" ht="32.5" customHeight="1" x14ac:dyDescent="0.35">
      <c r="F13" s="26" t="s">
        <v>30</v>
      </c>
      <c r="G13" s="26" t="s">
        <v>31</v>
      </c>
      <c r="H13" s="27" t="s">
        <v>4</v>
      </c>
      <c r="I13" s="26" t="s">
        <v>30</v>
      </c>
      <c r="J13" s="26" t="s">
        <v>31</v>
      </c>
      <c r="K13" s="28" t="s">
        <v>4</v>
      </c>
      <c r="L13" s="38" t="s">
        <v>32</v>
      </c>
      <c r="M13" s="38" t="s">
        <v>33</v>
      </c>
    </row>
    <row r="14" spans="1:13" x14ac:dyDescent="0.35">
      <c r="A14" s="29" t="s">
        <v>26</v>
      </c>
      <c r="B14" s="30"/>
      <c r="C14" s="30"/>
      <c r="D14" s="30"/>
      <c r="E14" s="30"/>
      <c r="F14" s="31" t="e">
        <f>VLOOKUP($B$8,'Data - Schools'!$D$6:$N$12,2,FALSE)</f>
        <v>#N/A</v>
      </c>
      <c r="G14" s="31" t="e">
        <f>VLOOKUP($B$8,'Data - Schools'!$D$6:$N$12,3,FALSE)</f>
        <v>#N/A</v>
      </c>
      <c r="H14" s="36" t="e">
        <f>F14+G14</f>
        <v>#N/A</v>
      </c>
      <c r="I14" s="31" t="e">
        <f>VLOOKUP($B$8,'Data - Schools'!$D$17:$N$23,2,FALSE)</f>
        <v>#N/A</v>
      </c>
      <c r="J14" s="31" t="e">
        <f>VLOOKUP($B$8,'Data - Schools'!$D$17:$N$23,3,FALSE)</f>
        <v>#N/A</v>
      </c>
      <c r="K14" s="37" t="e">
        <f>I14+J14</f>
        <v>#N/A</v>
      </c>
      <c r="L14" s="32" t="e">
        <f>H14-K14</f>
        <v>#N/A</v>
      </c>
      <c r="M14" s="33" t="e">
        <f>H14/K14-1</f>
        <v>#N/A</v>
      </c>
    </row>
    <row r="15" spans="1:13" x14ac:dyDescent="0.35">
      <c r="A15" s="29" t="s">
        <v>27</v>
      </c>
      <c r="B15" s="30"/>
      <c r="C15" s="30"/>
      <c r="D15" s="30"/>
      <c r="E15" s="30"/>
      <c r="F15" s="31" t="e">
        <f>VLOOKUP($B$8,'Data - Schools'!$D$6:$N$12,5,FALSE)</f>
        <v>#N/A</v>
      </c>
      <c r="G15" s="34"/>
      <c r="H15" s="36" t="e">
        <f>F15+G15</f>
        <v>#N/A</v>
      </c>
      <c r="I15" s="31" t="e">
        <f>VLOOKUP($B$8,'Data - Schools'!$D$17:$N$23,5,FALSE)</f>
        <v>#N/A</v>
      </c>
      <c r="J15" s="34"/>
      <c r="K15" s="37" t="e">
        <f>I15+J15</f>
        <v>#N/A</v>
      </c>
      <c r="L15" s="32" t="e">
        <f>H15-K15</f>
        <v>#N/A</v>
      </c>
      <c r="M15" s="33" t="e">
        <f>H15/K15-1</f>
        <v>#N/A</v>
      </c>
    </row>
    <row r="16" spans="1:13" x14ac:dyDescent="0.35">
      <c r="A16" s="29" t="s">
        <v>28</v>
      </c>
      <c r="B16" s="30"/>
      <c r="C16" s="30"/>
      <c r="D16" s="30"/>
      <c r="E16" s="30"/>
      <c r="F16" s="31" t="e">
        <f>VLOOKUP($B$8,'Data - Schools'!$D$6:$N$12,6,FALSE)</f>
        <v>#N/A</v>
      </c>
      <c r="G16" s="31" t="e">
        <f>VLOOKUP($B$8,'Data - Schools'!$D$6:$N$12,7,FALSE)</f>
        <v>#N/A</v>
      </c>
      <c r="H16" s="36" t="e">
        <f>F16+G16</f>
        <v>#N/A</v>
      </c>
      <c r="I16" s="31" t="e">
        <f>VLOOKUP($B$8,'Data - Schools'!$D$17:$N$23,6,FALSE)</f>
        <v>#N/A</v>
      </c>
      <c r="J16" s="31" t="e">
        <f>VLOOKUP($B$8,'Data - Schools'!$D$17:$N$23,7,FALSE)</f>
        <v>#N/A</v>
      </c>
      <c r="K16" s="37" t="e">
        <f>I16+J16</f>
        <v>#N/A</v>
      </c>
      <c r="L16" s="32" t="e">
        <f>H16-K16</f>
        <v>#N/A</v>
      </c>
      <c r="M16" s="33" t="e">
        <f>H16/K16-1</f>
        <v>#N/A</v>
      </c>
    </row>
    <row r="17" spans="1:13" x14ac:dyDescent="0.35">
      <c r="A17" s="29" t="s">
        <v>29</v>
      </c>
      <c r="B17" s="30"/>
      <c r="C17" s="30"/>
      <c r="D17" s="30"/>
      <c r="E17" s="30"/>
      <c r="F17" s="31" t="e">
        <f>VLOOKUP($B$8,'Data - Schools'!$D$6:$N$12,9,FALSE)</f>
        <v>#N/A</v>
      </c>
      <c r="G17" s="31" t="e">
        <f>VLOOKUP($B$8,'Data - Schools'!$D$6:$N$12,10,FALSE)</f>
        <v>#N/A</v>
      </c>
      <c r="H17" s="36" t="e">
        <f>F17+G17</f>
        <v>#N/A</v>
      </c>
      <c r="I17" s="31" t="e">
        <f>VLOOKUP($B$8,'Data - Schools'!$D$17:$N$23,9,FALSE)</f>
        <v>#N/A</v>
      </c>
      <c r="J17" s="31" t="e">
        <f>VLOOKUP($B$8,'Data - Schools'!$D$17:$N$23,10,FALSE)</f>
        <v>#N/A</v>
      </c>
      <c r="K17" s="37" t="e">
        <f>I17+J17</f>
        <v>#N/A</v>
      </c>
      <c r="L17" s="32" t="e">
        <f>H17-K17</f>
        <v>#N/A</v>
      </c>
      <c r="M17" s="33" t="e">
        <f>H17/K17-1</f>
        <v>#N/A</v>
      </c>
    </row>
    <row r="18" spans="1:13" x14ac:dyDescent="0.35">
      <c r="F18" s="35"/>
      <c r="G18" s="35"/>
      <c r="H18" s="35"/>
      <c r="I18" s="35"/>
      <c r="J18" s="35"/>
      <c r="K18" s="35"/>
      <c r="L18" s="35"/>
      <c r="M18" s="35"/>
    </row>
    <row r="19" spans="1:13" x14ac:dyDescent="0.35">
      <c r="A19" s="19" t="s">
        <v>847</v>
      </c>
      <c r="F19" s="35"/>
      <c r="G19" s="35"/>
      <c r="H19" s="35"/>
      <c r="I19" s="35"/>
      <c r="J19" s="35"/>
      <c r="K19" s="35"/>
      <c r="L19" s="35"/>
      <c r="M19" s="35"/>
    </row>
    <row r="20" spans="1:13" x14ac:dyDescent="0.35">
      <c r="A20" s="19" t="s">
        <v>35</v>
      </c>
      <c r="F20" s="35"/>
      <c r="G20" s="35"/>
      <c r="H20" s="35"/>
      <c r="I20" s="35"/>
      <c r="J20" s="35"/>
      <c r="K20" s="35"/>
      <c r="L20" s="35"/>
      <c r="M20" s="35"/>
    </row>
    <row r="21" spans="1:13" x14ac:dyDescent="0.35">
      <c r="A21" s="19" t="s">
        <v>848</v>
      </c>
      <c r="F21" s="35"/>
      <c r="G21" s="35"/>
      <c r="H21" s="35"/>
      <c r="I21" s="35"/>
      <c r="J21" s="35"/>
      <c r="K21" s="35"/>
      <c r="L21" s="35"/>
      <c r="M21" s="35"/>
    </row>
    <row r="22" spans="1:13" x14ac:dyDescent="0.35">
      <c r="A22" s="19" t="s">
        <v>36</v>
      </c>
      <c r="F22" s="35"/>
      <c r="G22" s="35"/>
      <c r="H22" s="35"/>
      <c r="I22" s="35"/>
      <c r="J22" s="35"/>
      <c r="K22" s="35"/>
      <c r="L22" s="35"/>
      <c r="M22" s="35"/>
    </row>
    <row r="23" spans="1:13" x14ac:dyDescent="0.35">
      <c r="A23" s="19" t="s">
        <v>212</v>
      </c>
    </row>
    <row r="24" spans="1:13" x14ac:dyDescent="0.35">
      <c r="A24" s="19" t="s">
        <v>216</v>
      </c>
    </row>
    <row r="25" spans="1:13" x14ac:dyDescent="0.35">
      <c r="A25" s="19" t="s">
        <v>213</v>
      </c>
    </row>
    <row r="27" spans="1:13" hidden="1" x14ac:dyDescent="0.35">
      <c r="F27" s="53" t="s">
        <v>210</v>
      </c>
      <c r="G27" s="19" t="s">
        <v>209</v>
      </c>
      <c r="H27" s="51" t="e">
        <v>#N/A</v>
      </c>
      <c r="I27" s="52" t="e">
        <f>H27-H14</f>
        <v>#N/A</v>
      </c>
      <c r="J27" s="51" t="e">
        <v>#N/A</v>
      </c>
      <c r="K27" s="52" t="e">
        <f>J27-K14</f>
        <v>#N/A</v>
      </c>
    </row>
    <row r="28" spans="1:13" hidden="1" x14ac:dyDescent="0.35">
      <c r="G28" s="19" t="s">
        <v>18</v>
      </c>
      <c r="H28" s="51" t="e">
        <v>#N/A</v>
      </c>
      <c r="I28" s="52" t="e">
        <f>H28-H15</f>
        <v>#N/A</v>
      </c>
      <c r="J28" s="51" t="e">
        <v>#N/A</v>
      </c>
      <c r="K28" s="52" t="e">
        <f>J28-K15</f>
        <v>#N/A</v>
      </c>
    </row>
    <row r="29" spans="1:13" hidden="1" x14ac:dyDescent="0.35">
      <c r="G29" s="19" t="s">
        <v>19</v>
      </c>
      <c r="H29" s="51" t="e">
        <v>#N/A</v>
      </c>
      <c r="I29" s="52" t="e">
        <f>H29-H16</f>
        <v>#N/A</v>
      </c>
      <c r="J29" s="51" t="e">
        <v>#N/A</v>
      </c>
      <c r="K29" s="52" t="e">
        <f>J29-K16</f>
        <v>#N/A</v>
      </c>
    </row>
    <row r="30" spans="1:13" hidden="1" x14ac:dyDescent="0.35">
      <c r="G30" s="19" t="s">
        <v>208</v>
      </c>
      <c r="H30" s="51" t="e">
        <v>#N/A</v>
      </c>
      <c r="I30" s="52" t="e">
        <f>H30-H17</f>
        <v>#N/A</v>
      </c>
      <c r="J30" s="51" t="e">
        <v>#N/A</v>
      </c>
      <c r="K30" s="52" t="e">
        <f>J30-K17</f>
        <v>#N/A</v>
      </c>
    </row>
  </sheetData>
  <sheetProtection algorithmName="SHA-512" hashValue="Wvm3P4JtrjqrwlNZSltTImegsomChvAtvwg6yZsoIahJ/Y/2Y+t1h/sKXGvcqB5HLpqAQ2yZy8SJvUm/jAUn9Q==" saltValue="Cmgk9S0CBSpw80kyypThOg==" spinCount="100000" sheet="1" objects="1" scenarios="1"/>
  <mergeCells count="7">
    <mergeCell ref="F12:H12"/>
    <mergeCell ref="I12:K12"/>
    <mergeCell ref="L1:M1"/>
    <mergeCell ref="A2:M2"/>
    <mergeCell ref="A4:M4"/>
    <mergeCell ref="J1:K1"/>
    <mergeCell ref="B6:F6"/>
  </mergeCells>
  <pageMargins left="0.25" right="0.25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146C33B-AE0F-44C8-BF61-D52B9C6169F9}">
          <x14:formula1>
            <xm:f>'Data - Schools'!$C$5:$C$12</xm:f>
          </x14:formula1>
          <xm:sqref>B6:F6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C3ACD9-2D42-4BDB-A9BA-D6C3AA549871}">
  <sheetPr codeName="Sheet2">
    <tabColor rgb="FFFF0000"/>
    <pageSetUpPr fitToPage="1"/>
  </sheetPr>
  <dimension ref="A1:M29"/>
  <sheetViews>
    <sheetView workbookViewId="0">
      <selection activeCell="B6" sqref="B6:F6"/>
    </sheetView>
  </sheetViews>
  <sheetFormatPr defaultRowHeight="14.5" x14ac:dyDescent="0.35"/>
  <cols>
    <col min="1" max="1" width="15.6328125" style="19" customWidth="1"/>
    <col min="2" max="2" width="8.7265625" style="19"/>
    <col min="3" max="3" width="6.08984375" style="19" customWidth="1"/>
    <col min="4" max="5" width="8.7265625" style="19"/>
    <col min="6" max="11" width="12" style="19" customWidth="1"/>
    <col min="12" max="12" width="10.54296875" style="19" customWidth="1"/>
    <col min="13" max="13" width="10.26953125" style="19" customWidth="1"/>
    <col min="14" max="16384" width="8.7265625" style="19"/>
  </cols>
  <sheetData>
    <row r="1" spans="1:13" x14ac:dyDescent="0.35">
      <c r="J1" s="67"/>
      <c r="K1" s="67"/>
      <c r="L1" s="67">
        <f ca="1">TODAY()</f>
        <v>46008</v>
      </c>
      <c r="M1" s="67"/>
    </row>
    <row r="2" spans="1:13" ht="18" x14ac:dyDescent="0.4">
      <c r="A2" s="68" t="s">
        <v>843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</row>
    <row r="3" spans="1:13" ht="6" customHeight="1" x14ac:dyDescent="0.35">
      <c r="A3" s="20"/>
      <c r="B3" s="21"/>
      <c r="C3" s="21"/>
      <c r="D3" s="21"/>
      <c r="E3" s="21"/>
      <c r="F3" s="21"/>
    </row>
    <row r="4" spans="1:13" ht="18" x14ac:dyDescent="0.4">
      <c r="A4" s="69" t="s">
        <v>849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</row>
    <row r="5" spans="1:13" ht="15" thickBot="1" x14ac:dyDescent="0.4">
      <c r="A5" s="21"/>
      <c r="B5" s="21"/>
      <c r="C5" s="21"/>
      <c r="D5" s="21"/>
      <c r="E5" s="21"/>
      <c r="F5" s="21"/>
    </row>
    <row r="6" spans="1:13" ht="19.5" customHeight="1" thickBot="1" x14ac:dyDescent="0.4">
      <c r="A6" s="22" t="s">
        <v>839</v>
      </c>
      <c r="B6" s="70" t="s">
        <v>207</v>
      </c>
      <c r="C6" s="71"/>
      <c r="D6" s="71"/>
      <c r="E6" s="71"/>
      <c r="F6" s="72"/>
    </row>
    <row r="7" spans="1:13" ht="6" customHeight="1" x14ac:dyDescent="0.35">
      <c r="A7" s="20"/>
      <c r="B7" s="20"/>
      <c r="C7" s="20"/>
      <c r="D7" s="20"/>
      <c r="E7" s="20"/>
      <c r="F7" s="20"/>
    </row>
    <row r="8" spans="1:13" hidden="1" x14ac:dyDescent="0.35">
      <c r="A8" s="20" t="s">
        <v>22</v>
      </c>
      <c r="B8" s="25" t="str">
        <f>IF($B$6="Choose YOUR School here","",VLOOKUP($B$6,'Data - Classes'!C4:D164,2,FALSE))</f>
        <v>DfE</v>
      </c>
      <c r="C8" s="20"/>
      <c r="D8" s="20"/>
      <c r="E8" s="20"/>
      <c r="F8" s="20"/>
    </row>
    <row r="9" spans="1:13" ht="4.5" hidden="1" customHeight="1" x14ac:dyDescent="0.35">
      <c r="A9" s="20"/>
      <c r="B9" s="20"/>
      <c r="C9" s="20"/>
      <c r="D9" s="20"/>
      <c r="E9" s="20"/>
      <c r="F9" s="20"/>
    </row>
    <row r="10" spans="1:13" x14ac:dyDescent="0.35">
      <c r="A10" s="20" t="s">
        <v>23</v>
      </c>
      <c r="B10" s="25" t="s">
        <v>39</v>
      </c>
      <c r="C10" s="20"/>
      <c r="D10" s="20"/>
      <c r="E10" s="20"/>
      <c r="F10" s="20"/>
    </row>
    <row r="11" spans="1:13" x14ac:dyDescent="0.35">
      <c r="A11" s="23"/>
      <c r="B11" s="24"/>
      <c r="C11" s="20"/>
      <c r="D11" s="20"/>
      <c r="E11" s="20"/>
      <c r="F11" s="20"/>
    </row>
    <row r="12" spans="1:13" x14ac:dyDescent="0.35">
      <c r="F12" s="65" t="s">
        <v>845</v>
      </c>
      <c r="G12" s="65"/>
      <c r="H12" s="65"/>
      <c r="I12" s="66" t="s">
        <v>846</v>
      </c>
      <c r="J12" s="66"/>
      <c r="K12" s="66"/>
    </row>
    <row r="13" spans="1:13" ht="32.5" customHeight="1" x14ac:dyDescent="0.35">
      <c r="F13" s="26" t="s">
        <v>30</v>
      </c>
      <c r="G13" s="26" t="s">
        <v>31</v>
      </c>
      <c r="H13" s="27" t="s">
        <v>4</v>
      </c>
      <c r="I13" s="26" t="s">
        <v>30</v>
      </c>
      <c r="J13" s="26" t="s">
        <v>31</v>
      </c>
      <c r="K13" s="28" t="s">
        <v>4</v>
      </c>
      <c r="L13" s="38" t="s">
        <v>32</v>
      </c>
      <c r="M13" s="38" t="s">
        <v>33</v>
      </c>
    </row>
    <row r="14" spans="1:13" x14ac:dyDescent="0.35">
      <c r="A14" s="29" t="s">
        <v>26</v>
      </c>
      <c r="B14" s="30"/>
      <c r="C14" s="30"/>
      <c r="D14" s="30"/>
      <c r="E14" s="30"/>
      <c r="F14" s="31" t="e">
        <f>VLOOKUP($B$8,'Data - Classes'!$D$5:$F$222,2,FALSE)</f>
        <v>#N/A</v>
      </c>
      <c r="G14" s="31" t="e">
        <f>VLOOKUP($B$8,'Data - Classes'!$D$5:$F$222,3,FALSE)</f>
        <v>#N/A</v>
      </c>
      <c r="H14" s="36" t="e">
        <f>ROUND(F14+G14,2)</f>
        <v>#N/A</v>
      </c>
      <c r="I14" s="31" t="e">
        <f>VLOOKUP($B$8,'Data - Classes'!$D$5:$X$222,12,FALSE)</f>
        <v>#N/A</v>
      </c>
      <c r="J14" s="31" t="e">
        <f>VLOOKUP($B$8,'Data - Classes'!$D$5:$X$222,13,FALSE)</f>
        <v>#N/A</v>
      </c>
      <c r="K14" s="37" t="e">
        <f>ROUND(I14+J14,2)</f>
        <v>#N/A</v>
      </c>
      <c r="L14" s="32" t="e">
        <f>H14-K14</f>
        <v>#N/A</v>
      </c>
      <c r="M14" s="33" t="e">
        <f>H14/K14-1</f>
        <v>#N/A</v>
      </c>
    </row>
    <row r="15" spans="1:13" x14ac:dyDescent="0.35">
      <c r="A15" s="29" t="s">
        <v>27</v>
      </c>
      <c r="B15" s="30"/>
      <c r="C15" s="30"/>
      <c r="D15" s="30"/>
      <c r="E15" s="30"/>
      <c r="F15" s="31" t="e">
        <f>VLOOKUP($B$8,'Data - Classes'!$D$5:$H$222,5,FALSE)</f>
        <v>#N/A</v>
      </c>
      <c r="G15" s="34"/>
      <c r="H15" s="36" t="e">
        <f>ROUND(F15+G15,2)</f>
        <v>#N/A</v>
      </c>
      <c r="I15" s="31" t="e">
        <f>VLOOKUP($B$8,'Data - Classes'!$D$5:$X$222,15,FALSE)</f>
        <v>#N/A</v>
      </c>
      <c r="J15" s="34"/>
      <c r="K15" s="37" t="e">
        <f>ROUND(I15+J15,2)</f>
        <v>#N/A</v>
      </c>
      <c r="L15" s="32" t="e">
        <f>H15-K15</f>
        <v>#N/A</v>
      </c>
      <c r="M15" s="33" t="e">
        <f>H15/K15-1</f>
        <v>#N/A</v>
      </c>
    </row>
    <row r="16" spans="1:13" x14ac:dyDescent="0.35">
      <c r="A16" s="29" t="s">
        <v>28</v>
      </c>
      <c r="B16" s="30"/>
      <c r="C16" s="30"/>
      <c r="D16" s="30"/>
      <c r="E16" s="30"/>
      <c r="F16" s="31" t="e">
        <f>VLOOKUP($B$8,'Data - Classes'!$D$5:$J$222,6,FALSE)</f>
        <v>#N/A</v>
      </c>
      <c r="G16" s="31" t="e">
        <f>VLOOKUP($B$8,'Data - Classes'!$D$5:$J$222,7,FALSE)</f>
        <v>#N/A</v>
      </c>
      <c r="H16" s="36" t="e">
        <f>ROUND(F16+G16,2)</f>
        <v>#N/A</v>
      </c>
      <c r="I16" s="31" t="e">
        <f>VLOOKUP($B$8,'Data - Classes'!$D$5:$X$222,16,FALSE)</f>
        <v>#N/A</v>
      </c>
      <c r="J16" s="31" t="e">
        <f>VLOOKUP($B$8,'Data - Classes'!$D$5:$X$222,17,FALSE)</f>
        <v>#N/A</v>
      </c>
      <c r="K16" s="37" t="e">
        <f>ROUND(I16+J16,2)</f>
        <v>#N/A</v>
      </c>
      <c r="L16" s="32" t="e">
        <f>H16-K16</f>
        <v>#N/A</v>
      </c>
      <c r="M16" s="33" t="e">
        <f>H16/K16-1</f>
        <v>#N/A</v>
      </c>
    </row>
    <row r="17" spans="1:13" x14ac:dyDescent="0.35">
      <c r="A17" s="29" t="s">
        <v>29</v>
      </c>
      <c r="B17" s="30"/>
      <c r="C17" s="30"/>
      <c r="D17" s="30"/>
      <c r="E17" s="30"/>
      <c r="F17" s="31" t="e">
        <f>VLOOKUP($B$8,'Data - Classes'!$D$5:$M$222,9,FALSE)</f>
        <v>#N/A</v>
      </c>
      <c r="G17" s="31" t="e">
        <f>VLOOKUP($B$8,'Data - Classes'!$D$5:$M$222,10,FALSE)</f>
        <v>#N/A</v>
      </c>
      <c r="H17" s="36" t="e">
        <f>ROUND(F17+G17,2)</f>
        <v>#N/A</v>
      </c>
      <c r="I17" s="31" t="e">
        <f>VLOOKUP($B$8,'Data - Classes'!$D$5:$X$222,19,FALSE)</f>
        <v>#N/A</v>
      </c>
      <c r="J17" s="31" t="e">
        <f>VLOOKUP($B$8,'Data - Classes'!$D$5:$X$222,20,FALSE)</f>
        <v>#N/A</v>
      </c>
      <c r="K17" s="37" t="e">
        <f>ROUND(I17+J17,2)</f>
        <v>#N/A</v>
      </c>
      <c r="L17" s="32" t="e">
        <f>H17-K17</f>
        <v>#N/A</v>
      </c>
      <c r="M17" s="33" t="e">
        <f>H17/K17-1</f>
        <v>#N/A</v>
      </c>
    </row>
    <row r="18" spans="1:13" x14ac:dyDescent="0.35">
      <c r="F18" s="35"/>
      <c r="G18" s="35"/>
      <c r="H18" s="35"/>
      <c r="I18" s="35"/>
      <c r="J18" s="35"/>
      <c r="K18" s="35"/>
      <c r="L18" s="35"/>
      <c r="M18" s="35"/>
    </row>
    <row r="19" spans="1:13" x14ac:dyDescent="0.35">
      <c r="A19" s="19" t="s">
        <v>847</v>
      </c>
      <c r="F19" s="35"/>
      <c r="G19" s="35"/>
      <c r="H19" s="35"/>
      <c r="I19" s="35"/>
      <c r="J19" s="35"/>
      <c r="K19" s="35"/>
      <c r="L19" s="35"/>
      <c r="M19" s="35"/>
    </row>
    <row r="20" spans="1:13" x14ac:dyDescent="0.35">
      <c r="A20" s="19" t="s">
        <v>35</v>
      </c>
      <c r="F20" s="35"/>
      <c r="G20" s="35"/>
      <c r="H20" s="35"/>
      <c r="I20" s="35"/>
      <c r="J20" s="35"/>
      <c r="K20" s="35"/>
      <c r="L20" s="35"/>
      <c r="M20" s="35"/>
    </row>
    <row r="21" spans="1:13" x14ac:dyDescent="0.35">
      <c r="A21" s="19" t="s">
        <v>848</v>
      </c>
      <c r="F21" s="35"/>
      <c r="G21" s="35"/>
      <c r="H21" s="35"/>
      <c r="I21" s="35"/>
      <c r="J21" s="35"/>
      <c r="K21" s="35"/>
      <c r="L21" s="35"/>
      <c r="M21" s="35"/>
    </row>
    <row r="22" spans="1:13" x14ac:dyDescent="0.35">
      <c r="A22" s="19" t="s">
        <v>214</v>
      </c>
      <c r="F22" s="35"/>
      <c r="G22" s="35"/>
      <c r="H22" s="35"/>
      <c r="I22" s="35"/>
      <c r="J22" s="35"/>
      <c r="K22" s="35"/>
      <c r="L22" s="35"/>
      <c r="M22" s="35"/>
    </row>
    <row r="23" spans="1:13" x14ac:dyDescent="0.35">
      <c r="A23" s="19" t="s">
        <v>215</v>
      </c>
    </row>
    <row r="24" spans="1:13" x14ac:dyDescent="0.35">
      <c r="A24" s="19" t="s">
        <v>37</v>
      </c>
    </row>
    <row r="26" spans="1:13" hidden="1" x14ac:dyDescent="0.35">
      <c r="F26" s="53" t="s">
        <v>210</v>
      </c>
      <c r="G26" s="19" t="s">
        <v>209</v>
      </c>
      <c r="H26" s="51" t="e">
        <v>#N/A</v>
      </c>
      <c r="I26" s="52" t="e">
        <f>H26-H14</f>
        <v>#N/A</v>
      </c>
      <c r="J26" s="51" t="e">
        <v>#N/A</v>
      </c>
      <c r="K26" s="52" t="e">
        <f>J26-K14</f>
        <v>#N/A</v>
      </c>
    </row>
    <row r="27" spans="1:13" hidden="1" x14ac:dyDescent="0.35">
      <c r="G27" s="19" t="s">
        <v>18</v>
      </c>
      <c r="H27" s="51" t="e">
        <v>#N/A</v>
      </c>
      <c r="I27" s="52" t="e">
        <f>H27-H15</f>
        <v>#N/A</v>
      </c>
      <c r="J27" s="51" t="e">
        <v>#N/A</v>
      </c>
      <c r="K27" s="52" t="e">
        <f>J27-K15</f>
        <v>#N/A</v>
      </c>
    </row>
    <row r="28" spans="1:13" hidden="1" x14ac:dyDescent="0.35">
      <c r="G28" s="19" t="s">
        <v>19</v>
      </c>
      <c r="H28" s="51" t="e">
        <v>#N/A</v>
      </c>
      <c r="I28" s="52" t="e">
        <f>H28-H16</f>
        <v>#N/A</v>
      </c>
      <c r="J28" s="51" t="e">
        <v>#N/A</v>
      </c>
      <c r="K28" s="52" t="e">
        <f>J28-K16</f>
        <v>#N/A</v>
      </c>
    </row>
    <row r="29" spans="1:13" hidden="1" x14ac:dyDescent="0.35">
      <c r="G29" s="19" t="s">
        <v>208</v>
      </c>
      <c r="H29" s="51" t="e">
        <v>#N/A</v>
      </c>
      <c r="I29" s="52" t="e">
        <f>H29-H17</f>
        <v>#N/A</v>
      </c>
      <c r="J29" s="51" t="e">
        <v>#N/A</v>
      </c>
      <c r="K29" s="52" t="e">
        <f>J29-K17</f>
        <v>#N/A</v>
      </c>
    </row>
  </sheetData>
  <sheetProtection algorithmName="SHA-512" hashValue="ZYfoQrMlyJhYqeaKdpIzqiF5s4ScF2HXc/7eEZpvkyydZRkbFsBjug59G6DAi5iFjsAc20ldJhTjzdycZ9Ri3Q==" saltValue="ZwcyD7d3fYhiUFdSE3wvqw==" spinCount="100000" sheet="1" objects="1" scenarios="1"/>
  <mergeCells count="7">
    <mergeCell ref="F12:H12"/>
    <mergeCell ref="I12:K12"/>
    <mergeCell ref="J1:K1"/>
    <mergeCell ref="L1:M1"/>
    <mergeCell ref="A2:M2"/>
    <mergeCell ref="A4:M4"/>
    <mergeCell ref="B6:F6"/>
  </mergeCells>
  <pageMargins left="0.25" right="0.25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95D07A7-AE7C-4DCE-8DBA-3779422A88A9}">
          <x14:formula1>
            <xm:f>'Classes - list'!$C$2:$C$125</xm:f>
          </x14:formula1>
          <xm:sqref>B6:F6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D7B997-7A0A-48FE-9E98-AAE4EEC83B1C}">
  <sheetPr codeName="Sheet3">
    <tabColor rgb="FFFF0000"/>
    <pageSetUpPr fitToPage="1"/>
  </sheetPr>
  <dimension ref="A1:M29"/>
  <sheetViews>
    <sheetView workbookViewId="0">
      <selection activeCell="B6" sqref="B6"/>
    </sheetView>
  </sheetViews>
  <sheetFormatPr defaultRowHeight="14.5" x14ac:dyDescent="0.35"/>
  <cols>
    <col min="1" max="1" width="15" style="19" customWidth="1"/>
    <col min="2" max="2" width="13.26953125" style="19" customWidth="1"/>
    <col min="3" max="3" width="6.81640625" style="19" customWidth="1"/>
    <col min="4" max="4" width="5.54296875" style="19" customWidth="1"/>
    <col min="5" max="5" width="8.7265625" style="19"/>
    <col min="6" max="11" width="12" style="19" customWidth="1"/>
    <col min="12" max="12" width="10.54296875" style="19" customWidth="1"/>
    <col min="13" max="13" width="10.26953125" style="19" customWidth="1"/>
    <col min="14" max="16384" width="8.7265625" style="19"/>
  </cols>
  <sheetData>
    <row r="1" spans="1:13" x14ac:dyDescent="0.35">
      <c r="J1" s="67"/>
      <c r="K1" s="67"/>
      <c r="L1" s="67">
        <f ca="1">TODAY()</f>
        <v>46008</v>
      </c>
      <c r="M1" s="67"/>
    </row>
    <row r="2" spans="1:13" ht="18" x14ac:dyDescent="0.4">
      <c r="A2" s="68" t="s">
        <v>843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</row>
    <row r="3" spans="1:13" ht="6" customHeight="1" x14ac:dyDescent="0.35">
      <c r="A3" s="20"/>
      <c r="B3" s="21"/>
      <c r="C3" s="21"/>
      <c r="D3" s="21"/>
      <c r="E3" s="21"/>
      <c r="F3" s="21"/>
    </row>
    <row r="4" spans="1:13" ht="18" x14ac:dyDescent="0.4">
      <c r="A4" s="69" t="s">
        <v>850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</row>
    <row r="5" spans="1:13" ht="15" thickBot="1" x14ac:dyDescent="0.4">
      <c r="A5" s="21"/>
    </row>
    <row r="6" spans="1:13" ht="19.5" customHeight="1" thickBot="1" x14ac:dyDescent="0.4">
      <c r="A6" s="61" t="s">
        <v>841</v>
      </c>
      <c r="B6" s="59"/>
      <c r="C6" s="60"/>
    </row>
    <row r="7" spans="1:13" ht="6" customHeight="1" x14ac:dyDescent="0.35">
      <c r="A7" s="20"/>
      <c r="B7" s="20"/>
      <c r="C7" s="20"/>
      <c r="D7" s="20"/>
      <c r="E7" s="20"/>
      <c r="F7" s="20"/>
    </row>
    <row r="8" spans="1:13" hidden="1" x14ac:dyDescent="0.35">
      <c r="A8" s="20" t="s">
        <v>218</v>
      </c>
      <c r="B8" s="25" t="e">
        <f>VLOOKUP($B$6,'PVI - List'!$A$2:$C$353,2,FALSE)</f>
        <v>#N/A</v>
      </c>
      <c r="C8" s="20"/>
      <c r="D8" s="20"/>
      <c r="E8" s="20"/>
      <c r="F8" s="20"/>
    </row>
    <row r="9" spans="1:13" ht="5.5" hidden="1" customHeight="1" x14ac:dyDescent="0.35">
      <c r="A9" s="20"/>
      <c r="B9" s="20"/>
      <c r="C9" s="20"/>
      <c r="D9" s="20"/>
      <c r="E9" s="20"/>
      <c r="F9" s="20"/>
    </row>
    <row r="10" spans="1:13" x14ac:dyDescent="0.35">
      <c r="A10" s="23" t="s">
        <v>840</v>
      </c>
      <c r="B10" s="24" t="e">
        <f>VLOOKUP($B$6,'PVI - List'!$A$2:$C$375,3,FALSE)</f>
        <v>#N/A</v>
      </c>
      <c r="C10" s="20"/>
      <c r="D10" s="20"/>
      <c r="E10" s="20"/>
      <c r="F10" s="20"/>
    </row>
    <row r="11" spans="1:13" x14ac:dyDescent="0.35">
      <c r="A11" s="23"/>
      <c r="B11" s="24"/>
      <c r="C11" s="20"/>
      <c r="D11" s="20"/>
      <c r="E11" s="20"/>
      <c r="F11" s="20"/>
    </row>
    <row r="12" spans="1:13" x14ac:dyDescent="0.35">
      <c r="F12" s="65" t="s">
        <v>845</v>
      </c>
      <c r="G12" s="65"/>
      <c r="H12" s="65"/>
      <c r="I12" s="66" t="s">
        <v>846</v>
      </c>
      <c r="J12" s="66"/>
      <c r="K12" s="66"/>
    </row>
    <row r="13" spans="1:13" ht="32.5" customHeight="1" x14ac:dyDescent="0.35">
      <c r="F13" s="26" t="s">
        <v>30</v>
      </c>
      <c r="G13" s="26" t="s">
        <v>31</v>
      </c>
      <c r="H13" s="27" t="s">
        <v>4</v>
      </c>
      <c r="I13" s="26" t="s">
        <v>30</v>
      </c>
      <c r="J13" s="26" t="s">
        <v>31</v>
      </c>
      <c r="K13" s="28" t="s">
        <v>4</v>
      </c>
      <c r="L13" s="38" t="s">
        <v>32</v>
      </c>
      <c r="M13" s="38" t="s">
        <v>33</v>
      </c>
    </row>
    <row r="14" spans="1:13" x14ac:dyDescent="0.35">
      <c r="A14" s="29" t="s">
        <v>26</v>
      </c>
      <c r="B14" s="30"/>
      <c r="C14" s="30"/>
      <c r="D14" s="30"/>
      <c r="E14" s="30"/>
      <c r="F14" s="31" t="e">
        <f>VLOOKUP($B$8,'Data - PVI'!$D$5:$X$384,2,FALSE)</f>
        <v>#N/A</v>
      </c>
      <c r="G14" s="31" t="e">
        <f>VLOOKUP($B$8,'Data - PVI'!$D$5:$X$384,3,FALSE)</f>
        <v>#N/A</v>
      </c>
      <c r="H14" s="36" t="e">
        <f>ROUND(F14+G14,2)</f>
        <v>#N/A</v>
      </c>
      <c r="I14" s="31" t="e">
        <f>VLOOKUP($B$8,'Data - PVI'!$D$5:$X$384,12,FALSE)</f>
        <v>#N/A</v>
      </c>
      <c r="J14" s="31" t="e">
        <f>VLOOKUP($B$8,'Data - PVI'!$D$5:$X$384,13,FALSE)</f>
        <v>#N/A</v>
      </c>
      <c r="K14" s="37" t="e">
        <f>ROUND(I14+J14,2)</f>
        <v>#N/A</v>
      </c>
      <c r="L14" s="32" t="e">
        <f>H14-K14</f>
        <v>#N/A</v>
      </c>
      <c r="M14" s="33" t="e">
        <f>H14/K14-1</f>
        <v>#N/A</v>
      </c>
    </row>
    <row r="15" spans="1:13" x14ac:dyDescent="0.35">
      <c r="A15" s="29" t="s">
        <v>27</v>
      </c>
      <c r="B15" s="30"/>
      <c r="C15" s="30"/>
      <c r="D15" s="30"/>
      <c r="E15" s="30"/>
      <c r="F15" s="31" t="e">
        <f>VLOOKUP($B$8,'Data - PVI'!$D$5:$X$384,5,FALSE)</f>
        <v>#N/A</v>
      </c>
      <c r="G15" s="34"/>
      <c r="H15" s="36" t="e">
        <f>ROUND(F15+G15,2)</f>
        <v>#N/A</v>
      </c>
      <c r="I15" s="31" t="e">
        <f>VLOOKUP($B$8,'Data - PVI'!$D$5:$X$384,15,FALSE)</f>
        <v>#N/A</v>
      </c>
      <c r="J15" s="34"/>
      <c r="K15" s="37" t="e">
        <f>ROUND(I15+J15,2)</f>
        <v>#N/A</v>
      </c>
      <c r="L15" s="32" t="e">
        <f>H15-K15</f>
        <v>#N/A</v>
      </c>
      <c r="M15" s="33" t="e">
        <f>H15/K15-1</f>
        <v>#N/A</v>
      </c>
    </row>
    <row r="16" spans="1:13" x14ac:dyDescent="0.35">
      <c r="A16" s="29" t="s">
        <v>28</v>
      </c>
      <c r="B16" s="30"/>
      <c r="C16" s="30"/>
      <c r="D16" s="30"/>
      <c r="E16" s="30"/>
      <c r="F16" s="31" t="e">
        <f>VLOOKUP($B$8,'Data - PVI'!$D$5:$X$384,6,FALSE)</f>
        <v>#N/A</v>
      </c>
      <c r="G16" s="31" t="e">
        <f>VLOOKUP($B$8,'Data - PVI'!$D$5:$X$384,7,FALSE)</f>
        <v>#N/A</v>
      </c>
      <c r="H16" s="36" t="e">
        <f>ROUND(F16+G16,2)</f>
        <v>#N/A</v>
      </c>
      <c r="I16" s="31" t="e">
        <f>VLOOKUP($B$8,'Data - PVI'!$D$5:$X$384,16,FALSE)</f>
        <v>#N/A</v>
      </c>
      <c r="J16" s="31" t="e">
        <f>VLOOKUP($B$8,'Data - PVI'!$D$5:$X$384,17,FALSE)</f>
        <v>#N/A</v>
      </c>
      <c r="K16" s="37" t="e">
        <f>ROUND(I16+J16,2)</f>
        <v>#N/A</v>
      </c>
      <c r="L16" s="32" t="e">
        <f>H16-K16</f>
        <v>#N/A</v>
      </c>
      <c r="M16" s="33" t="e">
        <f>H16/K16-1</f>
        <v>#N/A</v>
      </c>
    </row>
    <row r="17" spans="1:13" x14ac:dyDescent="0.35">
      <c r="A17" s="29" t="s">
        <v>29</v>
      </c>
      <c r="B17" s="30"/>
      <c r="C17" s="30"/>
      <c r="D17" s="30"/>
      <c r="E17" s="30"/>
      <c r="F17" s="31" t="e">
        <f>VLOOKUP($B$8,'Data - PVI'!$D$5:$X$384,9,FALSE)</f>
        <v>#N/A</v>
      </c>
      <c r="G17" s="31" t="e">
        <f>VLOOKUP($B$8,'Data - PVI'!$D$5:$X$384,10,FALSE)</f>
        <v>#N/A</v>
      </c>
      <c r="H17" s="36" t="e">
        <f>ROUND(F17+G17,2)</f>
        <v>#N/A</v>
      </c>
      <c r="I17" s="31" t="e">
        <f>VLOOKUP($B$8,'Data - PVI'!$D$5:$X$384,19,FALSE)</f>
        <v>#N/A</v>
      </c>
      <c r="J17" s="31" t="e">
        <f>VLOOKUP($B$8,'Data - PVI'!$D$5:$X$384,20,FALSE)</f>
        <v>#N/A</v>
      </c>
      <c r="K17" s="37" t="e">
        <f>ROUND(I17+J17,2)</f>
        <v>#N/A</v>
      </c>
      <c r="L17" s="32" t="e">
        <f>H17-K17</f>
        <v>#N/A</v>
      </c>
      <c r="M17" s="33" t="e">
        <f>H17/K17-1</f>
        <v>#N/A</v>
      </c>
    </row>
    <row r="18" spans="1:13" x14ac:dyDescent="0.35">
      <c r="F18" s="35"/>
      <c r="G18" s="35"/>
      <c r="H18" s="35"/>
      <c r="I18" s="35"/>
      <c r="J18" s="35"/>
      <c r="K18" s="35"/>
      <c r="L18" s="35"/>
      <c r="M18" s="35"/>
    </row>
    <row r="19" spans="1:13" x14ac:dyDescent="0.35">
      <c r="A19" s="19" t="s">
        <v>847</v>
      </c>
      <c r="F19" s="35"/>
      <c r="G19" s="35"/>
      <c r="H19" s="35"/>
      <c r="I19" s="35"/>
      <c r="J19" s="35"/>
      <c r="K19" s="35"/>
      <c r="L19" s="35"/>
      <c r="M19" s="35"/>
    </row>
    <row r="20" spans="1:13" x14ac:dyDescent="0.35">
      <c r="A20" s="19" t="s">
        <v>35</v>
      </c>
      <c r="F20" s="35"/>
      <c r="G20" s="35"/>
      <c r="H20" s="35"/>
      <c r="I20" s="35"/>
      <c r="J20" s="35"/>
      <c r="K20" s="35"/>
      <c r="L20" s="35"/>
      <c r="M20" s="35"/>
    </row>
    <row r="21" spans="1:13" x14ac:dyDescent="0.35">
      <c r="A21" s="19" t="s">
        <v>848</v>
      </c>
      <c r="F21" s="35"/>
      <c r="G21" s="35"/>
      <c r="H21" s="35"/>
      <c r="I21" s="35"/>
      <c r="J21" s="35"/>
      <c r="K21" s="35"/>
      <c r="L21" s="35"/>
      <c r="M21" s="35"/>
    </row>
    <row r="22" spans="1:13" x14ac:dyDescent="0.35">
      <c r="A22" s="19" t="s">
        <v>38</v>
      </c>
    </row>
    <row r="23" spans="1:13" x14ac:dyDescent="0.35">
      <c r="A23" s="19" t="s">
        <v>217</v>
      </c>
    </row>
    <row r="24" spans="1:13" x14ac:dyDescent="0.35">
      <c r="A24" s="19" t="s">
        <v>34</v>
      </c>
    </row>
    <row r="26" spans="1:13" hidden="1" x14ac:dyDescent="0.35">
      <c r="F26" s="53" t="s">
        <v>210</v>
      </c>
      <c r="G26" s="19" t="s">
        <v>209</v>
      </c>
      <c r="H26" s="51" t="e">
        <v>#N/A</v>
      </c>
      <c r="I26" s="52" t="e">
        <f>H26-H14</f>
        <v>#N/A</v>
      </c>
      <c r="J26" s="51" t="e">
        <v>#N/A</v>
      </c>
      <c r="K26" s="52" t="e">
        <f>J26-K14</f>
        <v>#N/A</v>
      </c>
    </row>
    <row r="27" spans="1:13" hidden="1" x14ac:dyDescent="0.35">
      <c r="G27" s="19" t="s">
        <v>18</v>
      </c>
      <c r="H27" s="51" t="e">
        <v>#N/A</v>
      </c>
      <c r="I27" s="52" t="e">
        <f>H27-H15</f>
        <v>#N/A</v>
      </c>
      <c r="J27" s="51" t="e">
        <v>#N/A</v>
      </c>
      <c r="K27" s="52" t="e">
        <f>J27-K15</f>
        <v>#N/A</v>
      </c>
    </row>
    <row r="28" spans="1:13" hidden="1" x14ac:dyDescent="0.35">
      <c r="G28" s="19" t="s">
        <v>19</v>
      </c>
      <c r="H28" s="51" t="e">
        <v>#N/A</v>
      </c>
      <c r="I28" s="52" t="e">
        <f>H28-H16</f>
        <v>#N/A</v>
      </c>
      <c r="J28" s="51" t="e">
        <v>#N/A</v>
      </c>
      <c r="K28" s="52" t="e">
        <f>J28-K16</f>
        <v>#N/A</v>
      </c>
    </row>
    <row r="29" spans="1:13" hidden="1" x14ac:dyDescent="0.35">
      <c r="G29" s="19" t="s">
        <v>208</v>
      </c>
      <c r="H29" s="51" t="e">
        <v>#N/A</v>
      </c>
      <c r="I29" s="52" t="e">
        <f>H29-H17</f>
        <v>#N/A</v>
      </c>
      <c r="J29" s="51" t="e">
        <v>#N/A</v>
      </c>
      <c r="K29" s="52" t="e">
        <f>J29-K17</f>
        <v>#N/A</v>
      </c>
    </row>
  </sheetData>
  <sheetProtection algorithmName="SHA-512" hashValue="gZDJK/idtG8Jjhr+dET/nsyOAY8PJpU6G6EKf80AQttYHLOKN+qGgiR6jc+95/4LsvPMIw/pb1XEbr3rkXjjkA==" saltValue="flzjrQpR8ifvLatpWpUbrA==" spinCount="100000" sheet="1" objects="1" scenarios="1"/>
  <mergeCells count="6">
    <mergeCell ref="F12:H12"/>
    <mergeCell ref="I12:K12"/>
    <mergeCell ref="J1:K1"/>
    <mergeCell ref="L1:M1"/>
    <mergeCell ref="A2:M2"/>
    <mergeCell ref="A4:M4"/>
  </mergeCells>
  <pageMargins left="0.25" right="0.25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C60C6A-D59A-4EB2-B260-E00EE0D2CD57}">
  <sheetPr codeName="Sheet4">
    <tabColor rgb="FFFFFF00"/>
  </sheetPr>
  <dimension ref="A1:AA23"/>
  <sheetViews>
    <sheetView workbookViewId="0">
      <selection activeCell="F21" sqref="F21"/>
    </sheetView>
  </sheetViews>
  <sheetFormatPr defaultRowHeight="14.5" x14ac:dyDescent="0.35"/>
  <cols>
    <col min="1" max="1" width="10.453125" customWidth="1"/>
    <col min="2" max="2" width="9" style="2" customWidth="1"/>
    <col min="3" max="3" width="33.26953125" bestFit="1" customWidth="1"/>
    <col min="4" max="4" width="8.7265625" customWidth="1"/>
    <col min="5" max="7" width="8.7265625" style="6"/>
    <col min="8" max="8" width="10.6328125" style="6" customWidth="1"/>
    <col min="9" max="27" width="8.7265625" style="6"/>
  </cols>
  <sheetData>
    <row r="1" spans="1:27" x14ac:dyDescent="0.35">
      <c r="A1" s="1" t="s">
        <v>0</v>
      </c>
    </row>
    <row r="2" spans="1:27" x14ac:dyDescent="0.35">
      <c r="B2" s="3"/>
      <c r="C2" s="3"/>
      <c r="D2" s="3"/>
    </row>
    <row r="3" spans="1:27" x14ac:dyDescent="0.35">
      <c r="B3" s="3"/>
      <c r="C3" s="3"/>
      <c r="D3" s="3"/>
      <c r="E3" s="76" t="s">
        <v>851</v>
      </c>
      <c r="F3" s="77"/>
      <c r="G3" s="77"/>
      <c r="H3" s="77"/>
      <c r="I3" s="77"/>
      <c r="J3" s="77"/>
      <c r="K3" s="77"/>
      <c r="L3" s="77"/>
      <c r="M3" s="77"/>
      <c r="N3" s="78"/>
    </row>
    <row r="4" spans="1:27" x14ac:dyDescent="0.35">
      <c r="B4" s="3"/>
      <c r="C4" s="3"/>
      <c r="D4" s="3"/>
      <c r="E4" s="73" t="s">
        <v>17</v>
      </c>
      <c r="F4" s="74"/>
      <c r="G4" s="75"/>
      <c r="H4" s="13" t="s">
        <v>18</v>
      </c>
      <c r="I4" s="73" t="s">
        <v>19</v>
      </c>
      <c r="J4" s="74"/>
      <c r="K4" s="75"/>
      <c r="L4" s="73" t="s">
        <v>20</v>
      </c>
      <c r="M4" s="74"/>
      <c r="N4" s="75"/>
    </row>
    <row r="5" spans="1:27" s="4" customFormat="1" ht="13" x14ac:dyDescent="0.3">
      <c r="A5" s="4" t="s">
        <v>1</v>
      </c>
      <c r="B5" s="5" t="s">
        <v>2</v>
      </c>
      <c r="C5" s="4" t="s">
        <v>24</v>
      </c>
      <c r="D5" s="5" t="s">
        <v>2</v>
      </c>
      <c r="E5" s="8" t="s">
        <v>14</v>
      </c>
      <c r="F5" s="7" t="s">
        <v>15</v>
      </c>
      <c r="G5" s="9" t="s">
        <v>16</v>
      </c>
      <c r="H5" s="14" t="s">
        <v>14</v>
      </c>
      <c r="I5" s="8" t="s">
        <v>14</v>
      </c>
      <c r="J5" s="7" t="s">
        <v>15</v>
      </c>
      <c r="K5" s="9" t="s">
        <v>16</v>
      </c>
      <c r="L5" s="8" t="s">
        <v>14</v>
      </c>
      <c r="M5" s="7" t="s">
        <v>15</v>
      </c>
      <c r="N5" s="9" t="s">
        <v>16</v>
      </c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</row>
    <row r="6" spans="1:27" x14ac:dyDescent="0.35">
      <c r="A6" t="s">
        <v>5</v>
      </c>
      <c r="B6" s="2">
        <v>1008</v>
      </c>
      <c r="C6" t="s">
        <v>6</v>
      </c>
      <c r="D6" s="2">
        <v>1008</v>
      </c>
      <c r="E6" s="10">
        <v>7.51</v>
      </c>
      <c r="F6" s="6">
        <v>1.6026200394855188</v>
      </c>
      <c r="G6" s="17">
        <f>E6+F6</f>
        <v>9.1126200394855186</v>
      </c>
      <c r="H6" s="15">
        <v>8.3999999999999986</v>
      </c>
      <c r="I6" s="10">
        <v>8.129999999999999</v>
      </c>
      <c r="J6" s="6">
        <v>0.26388251249942724</v>
      </c>
      <c r="K6" s="17">
        <f>I6+J6</f>
        <v>8.3938825124994256</v>
      </c>
      <c r="L6" s="10">
        <v>11.26</v>
      </c>
      <c r="M6" s="6">
        <v>0.36159193953143992</v>
      </c>
      <c r="N6" s="17">
        <f>L6+M6</f>
        <v>11.62159193953144</v>
      </c>
    </row>
    <row r="7" spans="1:27" x14ac:dyDescent="0.35">
      <c r="A7" t="s">
        <v>5</v>
      </c>
      <c r="B7" s="2">
        <v>1012</v>
      </c>
      <c r="C7" t="s">
        <v>7</v>
      </c>
      <c r="D7" s="2">
        <v>1012</v>
      </c>
      <c r="E7" s="10">
        <v>7.51</v>
      </c>
      <c r="F7" s="6">
        <v>1.7793165715011376</v>
      </c>
      <c r="G7" s="17">
        <f t="shared" ref="G7:G12" si="0">E7+F7</f>
        <v>9.2893165715011374</v>
      </c>
      <c r="H7" s="15">
        <v>8.3999999999999986</v>
      </c>
      <c r="I7" s="10">
        <v>8.129999999999999</v>
      </c>
      <c r="J7" s="6">
        <v>0.25660293538216988</v>
      </c>
      <c r="K7" s="17">
        <f t="shared" ref="K7:K12" si="1">I7+J7</f>
        <v>8.3866029353821681</v>
      </c>
      <c r="L7" s="10">
        <v>11.26</v>
      </c>
      <c r="M7" s="6">
        <v>0.35161695638302942</v>
      </c>
      <c r="N7" s="17">
        <f t="shared" ref="N7:N12" si="2">L7+M7</f>
        <v>11.611616956383029</v>
      </c>
    </row>
    <row r="8" spans="1:27" x14ac:dyDescent="0.35">
      <c r="A8" t="s">
        <v>5</v>
      </c>
      <c r="B8" s="2">
        <v>1001</v>
      </c>
      <c r="C8" t="s">
        <v>8</v>
      </c>
      <c r="D8" s="2">
        <v>1001</v>
      </c>
      <c r="E8" s="10">
        <v>7.51</v>
      </c>
      <c r="F8" s="6">
        <v>0.55806715322626843</v>
      </c>
      <c r="G8" s="17">
        <f t="shared" si="0"/>
        <v>8.0680671532262682</v>
      </c>
      <c r="H8" s="15">
        <v>8.3999999999999986</v>
      </c>
      <c r="I8" s="10">
        <v>8.129999999999999</v>
      </c>
      <c r="J8" s="6">
        <v>9.4636183113354366E-2</v>
      </c>
      <c r="K8" s="17">
        <f t="shared" si="1"/>
        <v>8.2246361831133541</v>
      </c>
      <c r="L8" s="10">
        <v>11.26</v>
      </c>
      <c r="M8" s="6">
        <v>0.12967829818373339</v>
      </c>
      <c r="N8" s="17">
        <f t="shared" si="2"/>
        <v>11.389678298183734</v>
      </c>
    </row>
    <row r="9" spans="1:27" x14ac:dyDescent="0.35">
      <c r="A9" t="s">
        <v>5</v>
      </c>
      <c r="B9" s="2">
        <v>1002</v>
      </c>
      <c r="C9" t="s">
        <v>9</v>
      </c>
      <c r="D9" s="2">
        <v>1002</v>
      </c>
      <c r="E9" s="10">
        <v>7.51</v>
      </c>
      <c r="F9" s="6">
        <v>1.1804581932362783</v>
      </c>
      <c r="G9" s="17">
        <f t="shared" si="0"/>
        <v>8.6904581932362781</v>
      </c>
      <c r="H9" s="15">
        <v>8.3999999999999986</v>
      </c>
      <c r="I9" s="10">
        <v>8.129999999999999</v>
      </c>
      <c r="J9" s="6">
        <v>0.20427353029418571</v>
      </c>
      <c r="K9" s="17">
        <f t="shared" si="1"/>
        <v>8.3342735302941851</v>
      </c>
      <c r="L9" s="10">
        <v>11.26</v>
      </c>
      <c r="M9" s="6">
        <v>0.27991151380057028</v>
      </c>
      <c r="N9" s="17">
        <f t="shared" si="2"/>
        <v>11.53991151380057</v>
      </c>
    </row>
    <row r="10" spans="1:27" x14ac:dyDescent="0.35">
      <c r="A10" t="s">
        <v>5</v>
      </c>
      <c r="B10" s="2">
        <v>1009</v>
      </c>
      <c r="C10" t="s">
        <v>10</v>
      </c>
      <c r="D10" s="2">
        <v>1009</v>
      </c>
      <c r="E10" s="10">
        <v>7.51</v>
      </c>
      <c r="F10" s="6">
        <v>1.3821133622031692</v>
      </c>
      <c r="G10" s="17">
        <f t="shared" si="0"/>
        <v>8.8921133622031689</v>
      </c>
      <c r="H10" s="15">
        <v>8.3999999999999986</v>
      </c>
      <c r="I10" s="10">
        <v>8.129999999999999</v>
      </c>
      <c r="J10" s="6">
        <v>0.21248603166848845</v>
      </c>
      <c r="K10" s="17">
        <f t="shared" si="1"/>
        <v>8.3424860316684875</v>
      </c>
      <c r="L10" s="10">
        <v>11.26</v>
      </c>
      <c r="M10" s="6">
        <v>0.29116486886097437</v>
      </c>
      <c r="N10" s="17">
        <f t="shared" si="2"/>
        <v>11.551164868860974</v>
      </c>
    </row>
    <row r="11" spans="1:27" x14ac:dyDescent="0.35">
      <c r="A11" t="s">
        <v>5</v>
      </c>
      <c r="B11" s="2">
        <v>1010</v>
      </c>
      <c r="C11" t="s">
        <v>11</v>
      </c>
      <c r="D11" s="2">
        <v>1010</v>
      </c>
      <c r="E11" s="10">
        <v>7.51</v>
      </c>
      <c r="F11" s="6">
        <v>1.0688610840593373</v>
      </c>
      <c r="G11" s="17">
        <f t="shared" si="0"/>
        <v>8.5788610840593371</v>
      </c>
      <c r="H11" s="15">
        <v>8.3999999999999986</v>
      </c>
      <c r="I11" s="10">
        <v>8.129999999999999</v>
      </c>
      <c r="J11" s="6">
        <v>0.18187830198622099</v>
      </c>
      <c r="K11" s="17">
        <f t="shared" si="1"/>
        <v>8.3118783019862192</v>
      </c>
      <c r="L11" s="10">
        <v>11.26</v>
      </c>
      <c r="M11" s="6">
        <v>0.24922396137959005</v>
      </c>
      <c r="N11" s="17">
        <f t="shared" si="2"/>
        <v>11.50922396137959</v>
      </c>
    </row>
    <row r="12" spans="1:27" x14ac:dyDescent="0.35">
      <c r="A12" t="s">
        <v>5</v>
      </c>
      <c r="B12" s="2">
        <v>1000</v>
      </c>
      <c r="C12" t="s">
        <v>12</v>
      </c>
      <c r="D12" s="2">
        <v>1000</v>
      </c>
      <c r="E12" s="11">
        <v>7.51</v>
      </c>
      <c r="F12" s="12">
        <v>0.74025306991971895</v>
      </c>
      <c r="G12" s="18">
        <f t="shared" si="0"/>
        <v>8.2502530699197187</v>
      </c>
      <c r="H12" s="16">
        <v>8.3999999999999986</v>
      </c>
      <c r="I12" s="11">
        <v>8.129999999999999</v>
      </c>
      <c r="J12" s="12">
        <v>0.15669243246527506</v>
      </c>
      <c r="K12" s="18">
        <f t="shared" si="1"/>
        <v>8.2866924324652746</v>
      </c>
      <c r="L12" s="11">
        <v>11.26</v>
      </c>
      <c r="M12" s="12">
        <v>0.21471244562927999</v>
      </c>
      <c r="N12" s="18">
        <f t="shared" si="2"/>
        <v>11.47471244562928</v>
      </c>
    </row>
    <row r="14" spans="1:27" x14ac:dyDescent="0.35">
      <c r="B14" s="3"/>
      <c r="C14" s="3"/>
      <c r="D14" s="3"/>
      <c r="E14" s="76" t="s">
        <v>13</v>
      </c>
      <c r="F14" s="77"/>
      <c r="G14" s="77"/>
      <c r="H14" s="77"/>
      <c r="I14" s="77"/>
      <c r="J14" s="77"/>
      <c r="K14" s="77"/>
      <c r="L14" s="77"/>
      <c r="M14" s="77"/>
      <c r="N14" s="78"/>
    </row>
    <row r="15" spans="1:27" x14ac:dyDescent="0.35">
      <c r="B15" s="3"/>
      <c r="C15" s="3"/>
      <c r="D15" s="3"/>
      <c r="E15" s="73" t="s">
        <v>17</v>
      </c>
      <c r="F15" s="74"/>
      <c r="G15" s="75"/>
      <c r="H15" s="13" t="s">
        <v>18</v>
      </c>
      <c r="I15" s="73" t="s">
        <v>19</v>
      </c>
      <c r="J15" s="74"/>
      <c r="K15" s="75"/>
      <c r="L15" s="73" t="s">
        <v>20</v>
      </c>
      <c r="M15" s="74"/>
      <c r="N15" s="75"/>
    </row>
    <row r="16" spans="1:27" s="4" customFormat="1" ht="13" x14ac:dyDescent="0.3">
      <c r="A16" s="4" t="s">
        <v>1</v>
      </c>
      <c r="B16" s="5" t="s">
        <v>2</v>
      </c>
      <c r="C16" s="4" t="s">
        <v>3</v>
      </c>
      <c r="D16" s="5" t="s">
        <v>2</v>
      </c>
      <c r="E16" s="8" t="s">
        <v>14</v>
      </c>
      <c r="F16" s="7" t="s">
        <v>15</v>
      </c>
      <c r="G16" s="9" t="s">
        <v>16</v>
      </c>
      <c r="H16" s="14" t="s">
        <v>14</v>
      </c>
      <c r="I16" s="8" t="s">
        <v>14</v>
      </c>
      <c r="J16" s="7" t="s">
        <v>15</v>
      </c>
      <c r="K16" s="9" t="s">
        <v>16</v>
      </c>
      <c r="L16" s="8" t="s">
        <v>14</v>
      </c>
      <c r="M16" s="7" t="s">
        <v>15</v>
      </c>
      <c r="N16" s="9" t="s">
        <v>16</v>
      </c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</row>
    <row r="17" spans="1:14" x14ac:dyDescent="0.35">
      <c r="A17" t="s">
        <v>5</v>
      </c>
      <c r="B17" s="2">
        <v>1008</v>
      </c>
      <c r="C17" t="s">
        <v>6</v>
      </c>
      <c r="D17" s="2">
        <v>1008</v>
      </c>
      <c r="E17" s="10">
        <v>7.01</v>
      </c>
      <c r="F17" s="6">
        <v>1.4965432211295866</v>
      </c>
      <c r="G17" s="17">
        <f>E17+F17</f>
        <v>8.5065432211295864</v>
      </c>
      <c r="H17" s="15">
        <v>7.9653135259153531</v>
      </c>
      <c r="I17" s="10">
        <v>7.7</v>
      </c>
      <c r="J17" s="6">
        <v>0.26531352591535257</v>
      </c>
      <c r="K17" s="17">
        <f>I17+J17</f>
        <v>7.9653135259153531</v>
      </c>
      <c r="L17" s="10">
        <v>10.67</v>
      </c>
      <c r="M17" s="6">
        <v>0.3518193702830803</v>
      </c>
      <c r="N17" s="17">
        <f>L17+M17</f>
        <v>11.02181937028308</v>
      </c>
    </row>
    <row r="18" spans="1:14" x14ac:dyDescent="0.35">
      <c r="A18" t="s">
        <v>5</v>
      </c>
      <c r="B18" s="2">
        <v>1012</v>
      </c>
      <c r="C18" t="s">
        <v>7</v>
      </c>
      <c r="D18" s="2">
        <v>1012</v>
      </c>
      <c r="E18" s="10">
        <v>7.01</v>
      </c>
      <c r="F18" s="6">
        <v>1.6615442760708277</v>
      </c>
      <c r="G18" s="17">
        <f t="shared" ref="G18:G23" si="3">E18+F18</f>
        <v>8.6715442760708275</v>
      </c>
      <c r="H18" s="15">
        <v>7.96</v>
      </c>
      <c r="I18" s="10">
        <v>7.7</v>
      </c>
      <c r="J18" s="6">
        <v>0.2523640211252951</v>
      </c>
      <c r="K18" s="17">
        <f t="shared" ref="K18:K23" si="4">I18+J18</f>
        <v>7.9523640211252955</v>
      </c>
      <c r="L18" s="10">
        <v>10.67</v>
      </c>
      <c r="M18" s="6">
        <v>0.33464757852511479</v>
      </c>
      <c r="N18" s="17">
        <f t="shared" ref="N18:N23" si="5">L18+M18</f>
        <v>11.004647578525114</v>
      </c>
    </row>
    <row r="19" spans="1:14" x14ac:dyDescent="0.35">
      <c r="A19" t="s">
        <v>5</v>
      </c>
      <c r="B19" s="2">
        <v>1001</v>
      </c>
      <c r="C19" t="s">
        <v>8</v>
      </c>
      <c r="D19" s="2">
        <v>1001</v>
      </c>
      <c r="E19" s="10">
        <v>7.01</v>
      </c>
      <c r="F19" s="6">
        <v>0.52112889800377804</v>
      </c>
      <c r="G19" s="17">
        <f t="shared" si="3"/>
        <v>7.5311288980037778</v>
      </c>
      <c r="H19" s="15">
        <v>7.96</v>
      </c>
      <c r="I19" s="10">
        <v>7.7</v>
      </c>
      <c r="J19" s="6">
        <v>9.5977678014021309E-2</v>
      </c>
      <c r="K19" s="17">
        <f t="shared" si="4"/>
        <v>7.7959776780140215</v>
      </c>
      <c r="L19" s="10">
        <v>10.67</v>
      </c>
      <c r="M19" s="6">
        <v>0.12727076021748254</v>
      </c>
      <c r="N19" s="17">
        <f t="shared" si="5"/>
        <v>10.797270760217483</v>
      </c>
    </row>
    <row r="20" spans="1:14" x14ac:dyDescent="0.35">
      <c r="A20" t="s">
        <v>5</v>
      </c>
      <c r="B20" s="2">
        <v>1002</v>
      </c>
      <c r="C20" t="s">
        <v>9</v>
      </c>
      <c r="D20" s="2">
        <v>1002</v>
      </c>
      <c r="E20" s="10">
        <v>7.01</v>
      </c>
      <c r="F20" s="6">
        <v>1.1023241088896931</v>
      </c>
      <c r="G20" s="17">
        <f t="shared" si="3"/>
        <v>8.1123241088896929</v>
      </c>
      <c r="H20" s="15">
        <v>7.96</v>
      </c>
      <c r="I20" s="10">
        <v>7.7</v>
      </c>
      <c r="J20" s="6">
        <v>0.20232595778693799</v>
      </c>
      <c r="K20" s="17">
        <f t="shared" si="4"/>
        <v>7.902325957786938</v>
      </c>
      <c r="L20" s="10">
        <v>10.67</v>
      </c>
      <c r="M20" s="6">
        <v>0.26829426426283015</v>
      </c>
      <c r="N20" s="17">
        <f t="shared" si="5"/>
        <v>10.938294264262829</v>
      </c>
    </row>
    <row r="21" spans="1:14" x14ac:dyDescent="0.35">
      <c r="A21" t="s">
        <v>5</v>
      </c>
      <c r="B21" s="2">
        <v>1009</v>
      </c>
      <c r="C21" t="s">
        <v>10</v>
      </c>
      <c r="D21" s="2">
        <v>1009</v>
      </c>
      <c r="E21" s="10">
        <v>7.01</v>
      </c>
      <c r="F21" s="6">
        <v>1.2906317979786266</v>
      </c>
      <c r="G21" s="17">
        <f t="shared" si="3"/>
        <v>8.3006317979786264</v>
      </c>
      <c r="H21" s="15">
        <v>7.96</v>
      </c>
      <c r="I21" s="10">
        <v>7.7</v>
      </c>
      <c r="J21" s="6">
        <v>0.20877528500471373</v>
      </c>
      <c r="K21" s="17">
        <f t="shared" si="4"/>
        <v>7.9087752850047135</v>
      </c>
      <c r="L21" s="10">
        <v>10.67</v>
      </c>
      <c r="M21" s="6">
        <v>0.27684643365995087</v>
      </c>
      <c r="N21" s="17">
        <f t="shared" si="5"/>
        <v>10.946846433659951</v>
      </c>
    </row>
    <row r="22" spans="1:14" x14ac:dyDescent="0.35">
      <c r="A22" t="s">
        <v>5</v>
      </c>
      <c r="B22" s="2">
        <v>1010</v>
      </c>
      <c r="C22" t="s">
        <v>11</v>
      </c>
      <c r="D22" s="2">
        <v>1010</v>
      </c>
      <c r="E22" s="10">
        <v>7.01</v>
      </c>
      <c r="F22" s="6">
        <v>0.99811357044539228</v>
      </c>
      <c r="G22" s="17">
        <f t="shared" si="3"/>
        <v>8.0081135704453921</v>
      </c>
      <c r="H22" s="15">
        <v>7.96</v>
      </c>
      <c r="I22" s="10">
        <v>7.7</v>
      </c>
      <c r="J22" s="6">
        <v>0.17700277643666348</v>
      </c>
      <c r="K22" s="17">
        <f t="shared" si="4"/>
        <v>7.8770027764366635</v>
      </c>
      <c r="L22" s="10">
        <v>10.67</v>
      </c>
      <c r="M22" s="6">
        <v>0.23471432200426945</v>
      </c>
      <c r="N22" s="17">
        <f t="shared" si="5"/>
        <v>10.904714322004269</v>
      </c>
    </row>
    <row r="23" spans="1:14" x14ac:dyDescent="0.35">
      <c r="A23" t="s">
        <v>5</v>
      </c>
      <c r="B23" s="2">
        <v>1000</v>
      </c>
      <c r="C23" t="s">
        <v>12</v>
      </c>
      <c r="D23" s="2">
        <v>1000</v>
      </c>
      <c r="E23" s="11">
        <v>7.01</v>
      </c>
      <c r="F23" s="12">
        <v>0.69125599731322662</v>
      </c>
      <c r="G23" s="18">
        <f t="shared" si="3"/>
        <v>7.7012559973132264</v>
      </c>
      <c r="H23" s="16">
        <v>7.96</v>
      </c>
      <c r="I23" s="11">
        <v>7.7</v>
      </c>
      <c r="J23" s="12">
        <v>0.15524993429948927</v>
      </c>
      <c r="K23" s="18">
        <f t="shared" si="4"/>
        <v>7.855249934299489</v>
      </c>
      <c r="L23" s="11">
        <v>10.67</v>
      </c>
      <c r="M23" s="12">
        <v>0.20586886944197305</v>
      </c>
      <c r="N23" s="18">
        <f t="shared" si="5"/>
        <v>10.875868869441973</v>
      </c>
    </row>
  </sheetData>
  <mergeCells count="8">
    <mergeCell ref="E15:G15"/>
    <mergeCell ref="I15:K15"/>
    <mergeCell ref="L15:N15"/>
    <mergeCell ref="E3:N3"/>
    <mergeCell ref="E4:G4"/>
    <mergeCell ref="I4:K4"/>
    <mergeCell ref="L4:N4"/>
    <mergeCell ref="E14:N14"/>
  </mergeCells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E37C49-5723-4D66-ACFD-B92F3A8264EB}">
  <sheetPr codeName="Sheet5">
    <tabColor rgb="FFFFFF00"/>
  </sheetPr>
  <dimension ref="A1:X164"/>
  <sheetViews>
    <sheetView workbookViewId="0">
      <pane xSplit="3" ySplit="4" topLeftCell="I5" activePane="bottomRight" state="frozen"/>
      <selection pane="topRight" activeCell="D1" sqref="D1"/>
      <selection pane="bottomLeft" activeCell="A5" sqref="A5"/>
      <selection pane="bottomRight" activeCell="R13" sqref="R13"/>
    </sheetView>
  </sheetViews>
  <sheetFormatPr defaultRowHeight="14.5" x14ac:dyDescent="0.35"/>
  <cols>
    <col min="1" max="1" width="24.81640625" customWidth="1"/>
    <col min="2" max="2" width="8.7265625" style="2"/>
    <col min="3" max="3" width="40.6328125" customWidth="1"/>
    <col min="8" max="8" width="8.90625" bestFit="1" customWidth="1"/>
    <col min="10" max="10" width="8.90625" bestFit="1" customWidth="1"/>
  </cols>
  <sheetData>
    <row r="1" spans="1:24" x14ac:dyDescent="0.35">
      <c r="A1" s="1" t="s">
        <v>40</v>
      </c>
      <c r="C1" s="3"/>
    </row>
    <row r="2" spans="1:24" x14ac:dyDescent="0.35">
      <c r="B2" s="3"/>
      <c r="C2" s="3"/>
      <c r="E2" s="76" t="s">
        <v>851</v>
      </c>
      <c r="F2" s="77"/>
      <c r="G2" s="77"/>
      <c r="H2" s="77"/>
      <c r="I2" s="77"/>
      <c r="J2" s="77"/>
      <c r="K2" s="77"/>
      <c r="L2" s="77"/>
      <c r="M2" s="77"/>
      <c r="N2" s="78"/>
      <c r="O2" s="76" t="s">
        <v>13</v>
      </c>
      <c r="P2" s="77"/>
      <c r="Q2" s="77"/>
      <c r="R2" s="77"/>
      <c r="S2" s="77"/>
      <c r="T2" s="77"/>
      <c r="U2" s="77"/>
      <c r="V2" s="77"/>
      <c r="W2" s="77"/>
      <c r="X2" s="78"/>
    </row>
    <row r="3" spans="1:24" s="39" customFormat="1" x14ac:dyDescent="0.35">
      <c r="B3" s="40"/>
      <c r="C3" s="40"/>
      <c r="E3" s="73" t="s">
        <v>17</v>
      </c>
      <c r="F3" s="74"/>
      <c r="G3" s="75"/>
      <c r="H3" s="13" t="s">
        <v>18</v>
      </c>
      <c r="I3" s="73" t="s">
        <v>19</v>
      </c>
      <c r="J3" s="74"/>
      <c r="K3" s="75"/>
      <c r="L3" s="73" t="s">
        <v>20</v>
      </c>
      <c r="M3" s="74"/>
      <c r="N3" s="75"/>
      <c r="O3" s="73" t="s">
        <v>17</v>
      </c>
      <c r="P3" s="74"/>
      <c r="Q3" s="75"/>
      <c r="R3" s="13" t="s">
        <v>18</v>
      </c>
      <c r="S3" s="73" t="s">
        <v>19</v>
      </c>
      <c r="T3" s="74"/>
      <c r="U3" s="75"/>
      <c r="V3" s="73" t="s">
        <v>20</v>
      </c>
      <c r="W3" s="74"/>
      <c r="X3" s="75"/>
    </row>
    <row r="4" spans="1:24" s="41" customFormat="1" ht="41" customHeight="1" x14ac:dyDescent="0.3">
      <c r="A4" s="41" t="s">
        <v>1</v>
      </c>
      <c r="B4" s="42" t="s">
        <v>2</v>
      </c>
      <c r="C4" s="4" t="s">
        <v>207</v>
      </c>
      <c r="D4" s="42" t="s">
        <v>2</v>
      </c>
      <c r="E4" s="8" t="s">
        <v>14</v>
      </c>
      <c r="F4" s="7" t="s">
        <v>15</v>
      </c>
      <c r="G4" s="9" t="s">
        <v>16</v>
      </c>
      <c r="H4" s="14" t="s">
        <v>14</v>
      </c>
      <c r="I4" s="8" t="s">
        <v>14</v>
      </c>
      <c r="J4" s="7" t="s">
        <v>15</v>
      </c>
      <c r="K4" s="9" t="s">
        <v>16</v>
      </c>
      <c r="L4" s="8" t="s">
        <v>14</v>
      </c>
      <c r="M4" s="7" t="s">
        <v>15</v>
      </c>
      <c r="N4" s="9" t="s">
        <v>16</v>
      </c>
      <c r="O4" s="8" t="s">
        <v>14</v>
      </c>
      <c r="P4" s="7" t="s">
        <v>15</v>
      </c>
      <c r="Q4" s="9" t="s">
        <v>16</v>
      </c>
      <c r="R4" s="14" t="s">
        <v>14</v>
      </c>
      <c r="S4" s="8" t="s">
        <v>14</v>
      </c>
      <c r="T4" s="7" t="s">
        <v>15</v>
      </c>
      <c r="U4" s="9" t="s">
        <v>16</v>
      </c>
      <c r="V4" s="8" t="s">
        <v>14</v>
      </c>
      <c r="W4" s="7" t="s">
        <v>15</v>
      </c>
      <c r="X4" s="9" t="s">
        <v>16</v>
      </c>
    </row>
    <row r="5" spans="1:24" x14ac:dyDescent="0.35">
      <c r="A5" t="s">
        <v>41</v>
      </c>
      <c r="B5" s="2">
        <v>2173</v>
      </c>
      <c r="C5" t="s">
        <v>42</v>
      </c>
      <c r="D5" s="2">
        <f>B5</f>
        <v>2173</v>
      </c>
      <c r="E5" s="43"/>
      <c r="F5" s="44"/>
      <c r="G5" s="45"/>
      <c r="H5" s="46"/>
      <c r="I5" s="43"/>
      <c r="J5" s="44"/>
      <c r="K5" s="45"/>
      <c r="L5" s="43"/>
      <c r="M5" s="44"/>
      <c r="N5" s="45"/>
      <c r="O5" s="43"/>
      <c r="P5" s="44"/>
      <c r="Q5" s="45"/>
      <c r="R5" s="46"/>
      <c r="S5" s="43"/>
      <c r="T5" s="44"/>
      <c r="U5" s="45"/>
      <c r="V5" s="43"/>
      <c r="W5" s="44"/>
      <c r="X5" s="45"/>
    </row>
    <row r="6" spans="1:24" x14ac:dyDescent="0.35">
      <c r="A6" t="s">
        <v>43</v>
      </c>
      <c r="B6" s="2">
        <v>3000</v>
      </c>
      <c r="C6" t="s">
        <v>44</v>
      </c>
      <c r="D6" s="2">
        <f t="shared" ref="D6:D69" si="0">B6</f>
        <v>3000</v>
      </c>
      <c r="E6" s="10">
        <v>5.59</v>
      </c>
      <c r="F6" s="6">
        <v>0.4210161035847011</v>
      </c>
      <c r="G6" s="17">
        <f t="shared" ref="G6:G69" si="1">E6+F6</f>
        <v>6.0110161035847014</v>
      </c>
      <c r="H6" s="15">
        <v>8.3999999999999986</v>
      </c>
      <c r="I6" s="10">
        <v>8.129999999999999</v>
      </c>
      <c r="J6" s="6">
        <v>0.24470168814477411</v>
      </c>
      <c r="K6" s="17">
        <f t="shared" ref="K6:K69" si="2">I6+J6</f>
        <v>8.3747016881447731</v>
      </c>
      <c r="L6" s="10">
        <v>11.26</v>
      </c>
      <c r="M6" s="6">
        <v>0.3353090357680813</v>
      </c>
      <c r="N6" s="17">
        <f t="shared" ref="N6:N69" si="3">L6+M6</f>
        <v>11.59530903576808</v>
      </c>
      <c r="O6" s="10">
        <v>5.22</v>
      </c>
      <c r="P6" s="6">
        <v>0.37224914302672474</v>
      </c>
      <c r="Q6" s="17">
        <f t="shared" ref="Q6:Q69" si="4">O6+P6</f>
        <v>5.5922491430267245</v>
      </c>
      <c r="R6" s="15">
        <v>7.96</v>
      </c>
      <c r="S6" s="10">
        <v>7.7</v>
      </c>
      <c r="T6" s="6">
        <v>0.23257557988827404</v>
      </c>
      <c r="U6" s="17">
        <f t="shared" ref="U6" si="5">S6+T6</f>
        <v>7.9325755798882742</v>
      </c>
      <c r="V6" s="10">
        <v>10.67</v>
      </c>
      <c r="W6" s="6">
        <v>0.30840697151573515</v>
      </c>
      <c r="X6" s="17">
        <f t="shared" ref="X6" si="6">V6+W6</f>
        <v>10.978406971515735</v>
      </c>
    </row>
    <row r="7" spans="1:24" x14ac:dyDescent="0.35">
      <c r="A7" t="s">
        <v>41</v>
      </c>
      <c r="B7" s="2">
        <v>3026</v>
      </c>
      <c r="C7" t="s">
        <v>45</v>
      </c>
      <c r="D7" s="2">
        <f t="shared" si="0"/>
        <v>3026</v>
      </c>
      <c r="E7" s="43"/>
      <c r="F7" s="44"/>
      <c r="G7" s="45"/>
      <c r="H7" s="46"/>
      <c r="I7" s="43"/>
      <c r="J7" s="44"/>
      <c r="K7" s="45"/>
      <c r="L7" s="43"/>
      <c r="M7" s="44"/>
      <c r="N7" s="45"/>
      <c r="O7" s="43"/>
      <c r="P7" s="44"/>
      <c r="Q7" s="45"/>
      <c r="R7" s="46"/>
      <c r="S7" s="43"/>
      <c r="T7" s="44"/>
      <c r="U7" s="45"/>
      <c r="V7" s="43"/>
      <c r="W7" s="44"/>
      <c r="X7" s="45"/>
    </row>
    <row r="8" spans="1:24" x14ac:dyDescent="0.35">
      <c r="A8" t="s">
        <v>43</v>
      </c>
      <c r="B8" s="2">
        <v>2001</v>
      </c>
      <c r="C8" t="s">
        <v>46</v>
      </c>
      <c r="D8" s="2">
        <f t="shared" si="0"/>
        <v>2001</v>
      </c>
      <c r="E8" s="10">
        <v>5.59</v>
      </c>
      <c r="F8" s="6">
        <v>0.29158278268159432</v>
      </c>
      <c r="G8" s="17">
        <f t="shared" si="1"/>
        <v>5.8815827826815941</v>
      </c>
      <c r="H8" s="15">
        <v>8.3999999999999986</v>
      </c>
      <c r="I8" s="10">
        <v>8.129999999999999</v>
      </c>
      <c r="J8" s="6">
        <v>0.16947280509469032</v>
      </c>
      <c r="K8" s="17">
        <f t="shared" si="2"/>
        <v>8.2994728050946893</v>
      </c>
      <c r="L8" s="10">
        <v>11.26</v>
      </c>
      <c r="M8" s="6">
        <v>0.232225048218895</v>
      </c>
      <c r="N8" s="17">
        <f t="shared" si="3"/>
        <v>11.492225048218895</v>
      </c>
      <c r="O8" s="10">
        <v>5.22</v>
      </c>
      <c r="P8" s="6">
        <v>0.26879712681665424</v>
      </c>
      <c r="Q8" s="17">
        <f t="shared" si="4"/>
        <v>5.488797126816654</v>
      </c>
      <c r="R8" s="15">
        <v>7.96</v>
      </c>
      <c r="S8" s="10">
        <v>7.7</v>
      </c>
      <c r="T8" s="6">
        <v>0.16794048391756533</v>
      </c>
      <c r="U8" s="17">
        <f t="shared" ref="U8:U14" si="7">S8+T8</f>
        <v>7.8679404839175655</v>
      </c>
      <c r="V8" s="10">
        <v>10.67</v>
      </c>
      <c r="W8" s="6">
        <v>0.22269722628267452</v>
      </c>
      <c r="X8" s="17">
        <f t="shared" ref="X8:X14" si="8">V8+W8</f>
        <v>10.892697226282674</v>
      </c>
    </row>
    <row r="9" spans="1:24" x14ac:dyDescent="0.35">
      <c r="A9" t="s">
        <v>43</v>
      </c>
      <c r="B9" s="2" t="s">
        <v>47</v>
      </c>
      <c r="C9" t="s">
        <v>48</v>
      </c>
      <c r="D9" s="2" t="str">
        <f t="shared" si="0"/>
        <v>6907 (P)</v>
      </c>
      <c r="E9" s="10">
        <v>5.59</v>
      </c>
      <c r="F9" s="6">
        <v>0.29596346289411479</v>
      </c>
      <c r="G9" s="17">
        <f t="shared" si="1"/>
        <v>5.8859634628941144</v>
      </c>
      <c r="H9" s="15">
        <v>8.3999999999999986</v>
      </c>
      <c r="I9" s="10">
        <v>8.129999999999999</v>
      </c>
      <c r="J9" s="6">
        <v>0.17201893172244631</v>
      </c>
      <c r="K9" s="17">
        <f t="shared" si="2"/>
        <v>8.3020189317224453</v>
      </c>
      <c r="L9" s="10">
        <v>11.26</v>
      </c>
      <c r="M9" s="6">
        <v>0.23571393647725836</v>
      </c>
      <c r="N9" s="17">
        <f t="shared" si="3"/>
        <v>11.495713936477259</v>
      </c>
      <c r="O9" s="10">
        <v>5.22</v>
      </c>
      <c r="P9" s="6">
        <v>0.28952199399571832</v>
      </c>
      <c r="Q9" s="17">
        <f t="shared" si="4"/>
        <v>5.5095219939957181</v>
      </c>
      <c r="R9" s="15">
        <v>7.96</v>
      </c>
      <c r="S9" s="10">
        <v>7.7</v>
      </c>
      <c r="T9" s="6">
        <v>0.18088904117373428</v>
      </c>
      <c r="U9" s="17">
        <f t="shared" si="7"/>
        <v>7.8808890411737345</v>
      </c>
      <c r="V9" s="10">
        <v>10.67</v>
      </c>
      <c r="W9" s="6">
        <v>0.23986772277712903</v>
      </c>
      <c r="X9" s="17">
        <f t="shared" si="8"/>
        <v>10.909867722777129</v>
      </c>
    </row>
    <row r="10" spans="1:24" x14ac:dyDescent="0.35">
      <c r="A10" t="s">
        <v>43</v>
      </c>
      <c r="B10" s="2">
        <v>2150</v>
      </c>
      <c r="C10" t="s">
        <v>49</v>
      </c>
      <c r="D10" s="2">
        <f t="shared" si="0"/>
        <v>2150</v>
      </c>
      <c r="E10" s="10">
        <v>5.59</v>
      </c>
      <c r="F10" s="6">
        <v>6.933992132513335E-2</v>
      </c>
      <c r="G10" s="17">
        <f t="shared" si="1"/>
        <v>5.6593399213251336</v>
      </c>
      <c r="H10" s="15">
        <v>8.3999999999999986</v>
      </c>
      <c r="I10" s="10">
        <v>8.129999999999999</v>
      </c>
      <c r="J10" s="6">
        <v>4.0301494879123823E-2</v>
      </c>
      <c r="K10" s="17">
        <f t="shared" si="2"/>
        <v>8.1703014948791228</v>
      </c>
      <c r="L10" s="10">
        <v>11.26</v>
      </c>
      <c r="M10" s="6">
        <v>5.5224569746133136E-2</v>
      </c>
      <c r="N10" s="17">
        <f t="shared" si="3"/>
        <v>11.315224569746134</v>
      </c>
      <c r="O10" s="10">
        <v>5.22</v>
      </c>
      <c r="P10" s="6">
        <v>6.0478732752808462E-2</v>
      </c>
      <c r="Q10" s="17">
        <f t="shared" si="4"/>
        <v>5.2804787327528082</v>
      </c>
      <c r="R10" s="15">
        <v>7.96</v>
      </c>
      <c r="S10" s="10">
        <v>7.7</v>
      </c>
      <c r="T10" s="6">
        <v>3.7786327867087799E-2</v>
      </c>
      <c r="U10" s="17">
        <f t="shared" si="7"/>
        <v>7.737786327867088</v>
      </c>
      <c r="V10" s="10">
        <v>10.67</v>
      </c>
      <c r="W10" s="6">
        <v>5.0106249535418174E-2</v>
      </c>
      <c r="X10" s="17">
        <f t="shared" si="8"/>
        <v>10.720106249535418</v>
      </c>
    </row>
    <row r="11" spans="1:24" x14ac:dyDescent="0.35">
      <c r="A11" t="s">
        <v>43</v>
      </c>
      <c r="B11" s="2">
        <v>2184</v>
      </c>
      <c r="C11" t="s">
        <v>50</v>
      </c>
      <c r="D11" s="2">
        <f t="shared" si="0"/>
        <v>2184</v>
      </c>
      <c r="E11" s="10">
        <v>5.59</v>
      </c>
      <c r="F11" s="6">
        <v>0.45231143692516335</v>
      </c>
      <c r="G11" s="17">
        <f t="shared" si="1"/>
        <v>6.0423114369251634</v>
      </c>
      <c r="H11" s="15">
        <v>8.3999999999999986</v>
      </c>
      <c r="I11" s="10">
        <v>8.129999999999999</v>
      </c>
      <c r="J11" s="6">
        <v>0.26289108007627426</v>
      </c>
      <c r="K11" s="17">
        <f t="shared" si="2"/>
        <v>8.3928910800762733</v>
      </c>
      <c r="L11" s="10">
        <v>11.26</v>
      </c>
      <c r="M11" s="6">
        <v>0.36023340992364661</v>
      </c>
      <c r="N11" s="17">
        <f t="shared" si="3"/>
        <v>11.620233409923646</v>
      </c>
      <c r="O11" s="10">
        <v>5.22</v>
      </c>
      <c r="P11" s="6">
        <v>0.41523586653329669</v>
      </c>
      <c r="Q11" s="17">
        <f t="shared" si="4"/>
        <v>5.6352358665332964</v>
      </c>
      <c r="R11" s="15">
        <v>7.96</v>
      </c>
      <c r="S11" s="10">
        <v>7.7</v>
      </c>
      <c r="T11" s="6">
        <v>0.25943295050494264</v>
      </c>
      <c r="U11" s="17">
        <f t="shared" si="7"/>
        <v>7.9594329505049428</v>
      </c>
      <c r="V11" s="10">
        <v>10.67</v>
      </c>
      <c r="W11" s="6">
        <v>0.34402138682566002</v>
      </c>
      <c r="X11" s="17">
        <f t="shared" si="8"/>
        <v>11.014021386825659</v>
      </c>
    </row>
    <row r="12" spans="1:24" x14ac:dyDescent="0.35">
      <c r="A12" t="s">
        <v>43</v>
      </c>
      <c r="B12" s="2">
        <v>3360</v>
      </c>
      <c r="C12" t="s">
        <v>51</v>
      </c>
      <c r="D12" s="2">
        <f t="shared" si="0"/>
        <v>3360</v>
      </c>
      <c r="E12" s="10">
        <v>5.59</v>
      </c>
      <c r="F12" s="6">
        <v>8.1984936148037341E-2</v>
      </c>
      <c r="G12" s="17">
        <f t="shared" si="1"/>
        <v>5.6719849361480374</v>
      </c>
      <c r="H12" s="15">
        <v>8.3999999999999986</v>
      </c>
      <c r="I12" s="10">
        <v>8.129999999999999</v>
      </c>
      <c r="J12" s="6">
        <v>4.7650986994726807E-2</v>
      </c>
      <c r="K12" s="17">
        <f t="shared" si="2"/>
        <v>8.1776509869947258</v>
      </c>
      <c r="L12" s="10">
        <v>11.26</v>
      </c>
      <c r="M12" s="6">
        <v>6.5295448857984467E-2</v>
      </c>
      <c r="N12" s="17">
        <f t="shared" si="3"/>
        <v>11.325295448857984</v>
      </c>
      <c r="O12" s="10">
        <v>5.22</v>
      </c>
      <c r="P12" s="6">
        <v>7.6261231826003417E-2</v>
      </c>
      <c r="Q12" s="17">
        <f t="shared" si="4"/>
        <v>5.2962612318260032</v>
      </c>
      <c r="R12" s="15">
        <v>7.96</v>
      </c>
      <c r="S12" s="10">
        <v>7.7</v>
      </c>
      <c r="T12" s="6">
        <v>4.7647014025422152E-2</v>
      </c>
      <c r="U12" s="17">
        <f t="shared" si="7"/>
        <v>7.7476470140254223</v>
      </c>
      <c r="V12" s="10">
        <v>10.67</v>
      </c>
      <c r="W12" s="6">
        <v>6.3181965999277501E-2</v>
      </c>
      <c r="X12" s="17">
        <f t="shared" si="8"/>
        <v>10.733181965999277</v>
      </c>
    </row>
    <row r="13" spans="1:24" x14ac:dyDescent="0.35">
      <c r="A13" t="s">
        <v>41</v>
      </c>
      <c r="B13" s="2">
        <v>2102</v>
      </c>
      <c r="C13" t="s">
        <v>52</v>
      </c>
      <c r="D13" s="2">
        <f t="shared" si="0"/>
        <v>2102</v>
      </c>
      <c r="E13" s="10">
        <v>5.59</v>
      </c>
      <c r="F13" s="6">
        <v>0.36419851836823708</v>
      </c>
      <c r="G13" s="17">
        <f t="shared" si="1"/>
        <v>5.9541985183682371</v>
      </c>
      <c r="H13" s="15">
        <v>8.3999999999999986</v>
      </c>
      <c r="I13" s="10">
        <v>8.129999999999999</v>
      </c>
      <c r="J13" s="6">
        <v>0.21167832270327835</v>
      </c>
      <c r="K13" s="17">
        <f t="shared" si="2"/>
        <v>8.3416783227032774</v>
      </c>
      <c r="L13" s="10">
        <v>11.26</v>
      </c>
      <c r="M13" s="6">
        <v>0.29005808854645404</v>
      </c>
      <c r="N13" s="17">
        <f t="shared" si="3"/>
        <v>11.550058088546454</v>
      </c>
      <c r="O13" s="10">
        <v>5.22</v>
      </c>
      <c r="P13" s="6">
        <v>0.33503422744927036</v>
      </c>
      <c r="Q13" s="17">
        <f t="shared" si="4"/>
        <v>5.5550342274492701</v>
      </c>
      <c r="R13" s="15">
        <v>7.96</v>
      </c>
      <c r="S13" s="10">
        <v>7.7</v>
      </c>
      <c r="T13" s="6">
        <v>0.20932432834292491</v>
      </c>
      <c r="U13" s="17">
        <f t="shared" si="7"/>
        <v>7.9093243283429251</v>
      </c>
      <c r="V13" s="10">
        <v>10.67</v>
      </c>
      <c r="W13" s="6">
        <v>0.27757449597282424</v>
      </c>
      <c r="X13" s="17">
        <f t="shared" si="8"/>
        <v>10.947574495972825</v>
      </c>
    </row>
    <row r="14" spans="1:24" x14ac:dyDescent="0.35">
      <c r="A14" t="s">
        <v>43</v>
      </c>
      <c r="B14" s="2">
        <v>2020</v>
      </c>
      <c r="C14" t="s">
        <v>53</v>
      </c>
      <c r="D14" s="2">
        <f t="shared" si="0"/>
        <v>2020</v>
      </c>
      <c r="E14" s="10">
        <v>5.59</v>
      </c>
      <c r="F14" s="6">
        <v>0.48898241498766065</v>
      </c>
      <c r="G14" s="17">
        <f t="shared" si="1"/>
        <v>6.0789824149876601</v>
      </c>
      <c r="H14" s="15">
        <v>8.4142048915780343</v>
      </c>
      <c r="I14" s="10">
        <v>8.129999999999999</v>
      </c>
      <c r="J14" s="6">
        <v>0.2842048915780353</v>
      </c>
      <c r="K14" s="17">
        <f t="shared" si="2"/>
        <v>8.4142048915780343</v>
      </c>
      <c r="L14" s="10">
        <v>11.26</v>
      </c>
      <c r="M14" s="6">
        <v>0.38943906955663954</v>
      </c>
      <c r="N14" s="17">
        <f t="shared" si="3"/>
        <v>11.649439069556639</v>
      </c>
      <c r="O14" s="10">
        <v>5.22</v>
      </c>
      <c r="P14" s="6">
        <v>0.45564428417043334</v>
      </c>
      <c r="Q14" s="17">
        <f t="shared" si="4"/>
        <v>5.6756442841704331</v>
      </c>
      <c r="R14" s="15">
        <v>7.984679431640008</v>
      </c>
      <c r="S14" s="10">
        <v>7.7</v>
      </c>
      <c r="T14" s="6">
        <v>0.28467943164000786</v>
      </c>
      <c r="U14" s="17">
        <f t="shared" si="7"/>
        <v>7.984679431640008</v>
      </c>
      <c r="V14" s="10">
        <v>10.67</v>
      </c>
      <c r="W14" s="6">
        <v>0.37749968923251442</v>
      </c>
      <c r="X14" s="17">
        <f t="shared" si="8"/>
        <v>11.047499689232515</v>
      </c>
    </row>
    <row r="15" spans="1:24" x14ac:dyDescent="0.35">
      <c r="A15" t="s">
        <v>41</v>
      </c>
      <c r="B15" s="2">
        <v>2166</v>
      </c>
      <c r="C15" t="s">
        <v>54</v>
      </c>
      <c r="D15" s="2">
        <f t="shared" si="0"/>
        <v>2166</v>
      </c>
      <c r="E15" s="43"/>
      <c r="F15" s="44"/>
      <c r="G15" s="45"/>
      <c r="H15" s="46"/>
      <c r="I15" s="43"/>
      <c r="J15" s="44"/>
      <c r="K15" s="45"/>
      <c r="L15" s="43"/>
      <c r="M15" s="44"/>
      <c r="N15" s="45"/>
      <c r="O15" s="43"/>
      <c r="P15" s="44"/>
      <c r="Q15" s="45"/>
      <c r="R15" s="46"/>
      <c r="S15" s="43"/>
      <c r="T15" s="44"/>
      <c r="U15" s="45"/>
      <c r="V15" s="43"/>
      <c r="W15" s="44"/>
      <c r="X15" s="45"/>
    </row>
    <row r="16" spans="1:24" x14ac:dyDescent="0.35">
      <c r="A16" t="s">
        <v>41</v>
      </c>
      <c r="B16" s="2">
        <v>2062</v>
      </c>
      <c r="C16" t="s">
        <v>55</v>
      </c>
      <c r="D16" s="2">
        <f t="shared" si="0"/>
        <v>2062</v>
      </c>
      <c r="E16" s="43"/>
      <c r="F16" s="44"/>
      <c r="G16" s="45"/>
      <c r="H16" s="46"/>
      <c r="I16" s="43"/>
      <c r="J16" s="44"/>
      <c r="K16" s="45"/>
      <c r="L16" s="43"/>
      <c r="M16" s="44"/>
      <c r="N16" s="45"/>
      <c r="O16" s="43"/>
      <c r="P16" s="44"/>
      <c r="Q16" s="45"/>
      <c r="R16" s="46"/>
      <c r="S16" s="43"/>
      <c r="T16" s="44"/>
      <c r="U16" s="45"/>
      <c r="V16" s="43"/>
      <c r="W16" s="44"/>
      <c r="X16" s="45"/>
    </row>
    <row r="17" spans="1:24" x14ac:dyDescent="0.35">
      <c r="A17" t="s">
        <v>43</v>
      </c>
      <c r="B17" s="2">
        <v>2075</v>
      </c>
      <c r="C17" t="s">
        <v>56</v>
      </c>
      <c r="D17" s="2">
        <f t="shared" si="0"/>
        <v>2075</v>
      </c>
      <c r="E17" s="10">
        <v>5.59</v>
      </c>
      <c r="F17" s="6">
        <v>0.40860761356810665</v>
      </c>
      <c r="G17" s="17">
        <f t="shared" si="1"/>
        <v>5.9986076135681063</v>
      </c>
      <c r="H17" s="15">
        <v>8.3999999999999986</v>
      </c>
      <c r="I17" s="10">
        <v>8.129999999999999</v>
      </c>
      <c r="J17" s="6">
        <v>0.23748965829730651</v>
      </c>
      <c r="K17" s="17">
        <f t="shared" si="2"/>
        <v>8.3674896582973055</v>
      </c>
      <c r="L17" s="10">
        <v>11.26</v>
      </c>
      <c r="M17" s="6">
        <v>0.32542660633562648</v>
      </c>
      <c r="N17" s="17">
        <f t="shared" si="3"/>
        <v>11.585426606335627</v>
      </c>
      <c r="O17" s="10">
        <v>5.22</v>
      </c>
      <c r="P17" s="6">
        <v>0.36746686036774889</v>
      </c>
      <c r="Q17" s="17">
        <f t="shared" si="4"/>
        <v>5.5874668603677486</v>
      </c>
      <c r="R17" s="15">
        <v>7.96</v>
      </c>
      <c r="S17" s="10">
        <v>7.7</v>
      </c>
      <c r="T17" s="6">
        <v>0.22958769077780339</v>
      </c>
      <c r="U17" s="17">
        <f t="shared" ref="U17:U19" si="9">S17+T17</f>
        <v>7.9295876907778036</v>
      </c>
      <c r="V17" s="10">
        <v>10.67</v>
      </c>
      <c r="W17" s="6">
        <v>0.30444486041905777</v>
      </c>
      <c r="X17" s="17">
        <f t="shared" ref="X17:X19" si="10">V17+W17</f>
        <v>10.974444860419057</v>
      </c>
    </row>
    <row r="18" spans="1:24" x14ac:dyDescent="0.35">
      <c r="A18" t="s">
        <v>41</v>
      </c>
      <c r="B18" s="2">
        <v>2107</v>
      </c>
      <c r="C18" t="s">
        <v>57</v>
      </c>
      <c r="D18" s="2">
        <f t="shared" si="0"/>
        <v>2107</v>
      </c>
      <c r="E18" s="10">
        <v>5.59</v>
      </c>
      <c r="F18" s="6">
        <v>0.30909505200341153</v>
      </c>
      <c r="G18" s="17">
        <f t="shared" si="1"/>
        <v>5.8990950520034113</v>
      </c>
      <c r="H18" s="15">
        <v>8.3999999999999986</v>
      </c>
      <c r="I18" s="10">
        <v>8.129999999999999</v>
      </c>
      <c r="J18" s="6">
        <v>0.17965123719553766</v>
      </c>
      <c r="K18" s="17">
        <f t="shared" si="2"/>
        <v>8.3096512371955367</v>
      </c>
      <c r="L18" s="10">
        <v>11.26</v>
      </c>
      <c r="M18" s="6">
        <v>0.24617227589874502</v>
      </c>
      <c r="N18" s="17">
        <f t="shared" si="3"/>
        <v>11.506172275898745</v>
      </c>
      <c r="O18" s="10">
        <v>5.22</v>
      </c>
      <c r="P18" s="6">
        <v>0.29645240626781444</v>
      </c>
      <c r="Q18" s="17">
        <f t="shared" si="4"/>
        <v>5.5164524062678142</v>
      </c>
      <c r="R18" s="15">
        <v>7.96</v>
      </c>
      <c r="S18" s="10">
        <v>7.7</v>
      </c>
      <c r="T18" s="6">
        <v>0.18521904847082293</v>
      </c>
      <c r="U18" s="17">
        <f t="shared" si="9"/>
        <v>7.8852190484708231</v>
      </c>
      <c r="V18" s="10">
        <v>10.67</v>
      </c>
      <c r="W18" s="6">
        <v>0.24560955133877319</v>
      </c>
      <c r="X18" s="17">
        <f t="shared" si="10"/>
        <v>10.915609551338774</v>
      </c>
    </row>
    <row r="19" spans="1:24" x14ac:dyDescent="0.35">
      <c r="A19" t="s">
        <v>43</v>
      </c>
      <c r="B19" s="2" t="s">
        <v>58</v>
      </c>
      <c r="C19" t="s">
        <v>59</v>
      </c>
      <c r="D19" s="2" t="str">
        <f t="shared" si="0"/>
        <v>6906 (P)</v>
      </c>
      <c r="E19" s="10">
        <v>5.59</v>
      </c>
      <c r="F19" s="6">
        <v>0.36376946738139598</v>
      </c>
      <c r="G19" s="17">
        <f t="shared" si="1"/>
        <v>5.9537694673813961</v>
      </c>
      <c r="H19" s="15">
        <v>8.3999999999999986</v>
      </c>
      <c r="I19" s="10">
        <v>8.129999999999999</v>
      </c>
      <c r="J19" s="6">
        <v>0.21142895084865998</v>
      </c>
      <c r="K19" s="17">
        <f t="shared" si="2"/>
        <v>8.341428950848659</v>
      </c>
      <c r="L19" s="10">
        <v>11.26</v>
      </c>
      <c r="M19" s="6">
        <v>0.28971638147682655</v>
      </c>
      <c r="N19" s="17">
        <f t="shared" si="3"/>
        <v>11.549716381476827</v>
      </c>
      <c r="O19" s="10">
        <v>5.22</v>
      </c>
      <c r="P19" s="6">
        <v>0.33550900661478522</v>
      </c>
      <c r="Q19" s="17">
        <f t="shared" si="4"/>
        <v>5.555509006614785</v>
      </c>
      <c r="R19" s="15">
        <v>7.96</v>
      </c>
      <c r="S19" s="10">
        <v>7.7</v>
      </c>
      <c r="T19" s="6">
        <v>0.20962096240752537</v>
      </c>
      <c r="U19" s="17">
        <f t="shared" si="9"/>
        <v>7.9096209624075255</v>
      </c>
      <c r="V19" s="10">
        <v>10.67</v>
      </c>
      <c r="W19" s="6">
        <v>0.27796784941256797</v>
      </c>
      <c r="X19" s="17">
        <f t="shared" si="10"/>
        <v>10.947967849412567</v>
      </c>
    </row>
    <row r="20" spans="1:24" x14ac:dyDescent="0.35">
      <c r="A20" t="s">
        <v>60</v>
      </c>
      <c r="B20" s="2">
        <v>2076</v>
      </c>
      <c r="C20" t="s">
        <v>61</v>
      </c>
      <c r="D20" s="2">
        <f t="shared" si="0"/>
        <v>2076</v>
      </c>
      <c r="E20" s="43"/>
      <c r="F20" s="44"/>
      <c r="G20" s="45"/>
      <c r="H20" s="46"/>
      <c r="I20" s="43"/>
      <c r="J20" s="44"/>
      <c r="K20" s="45"/>
      <c r="L20" s="43"/>
      <c r="M20" s="44"/>
      <c r="N20" s="45"/>
      <c r="O20" s="43"/>
      <c r="P20" s="44"/>
      <c r="Q20" s="45"/>
      <c r="R20" s="46"/>
      <c r="S20" s="43"/>
      <c r="T20" s="44"/>
      <c r="U20" s="45"/>
      <c r="V20" s="43"/>
      <c r="W20" s="44"/>
      <c r="X20" s="45"/>
    </row>
    <row r="21" spans="1:24" x14ac:dyDescent="0.35">
      <c r="A21" t="s">
        <v>41</v>
      </c>
      <c r="B21" s="2">
        <v>3031</v>
      </c>
      <c r="C21" t="s">
        <v>62</v>
      </c>
      <c r="D21" s="2">
        <f t="shared" si="0"/>
        <v>3031</v>
      </c>
      <c r="E21" s="43"/>
      <c r="F21" s="44"/>
      <c r="G21" s="45"/>
      <c r="H21" s="46"/>
      <c r="I21" s="43"/>
      <c r="J21" s="44"/>
      <c r="K21" s="45"/>
      <c r="L21" s="43"/>
      <c r="M21" s="44"/>
      <c r="N21" s="45"/>
      <c r="O21" s="43"/>
      <c r="P21" s="44"/>
      <c r="Q21" s="45"/>
      <c r="R21" s="46"/>
      <c r="S21" s="43"/>
      <c r="T21" s="44"/>
      <c r="U21" s="45"/>
      <c r="V21" s="43"/>
      <c r="W21" s="44"/>
      <c r="X21" s="45"/>
    </row>
    <row r="22" spans="1:24" x14ac:dyDescent="0.35">
      <c r="A22" t="s">
        <v>43</v>
      </c>
      <c r="B22" s="2">
        <v>2203</v>
      </c>
      <c r="C22" t="s">
        <v>63</v>
      </c>
      <c r="D22" s="2">
        <f t="shared" si="0"/>
        <v>2203</v>
      </c>
      <c r="E22" s="43"/>
      <c r="F22" s="44"/>
      <c r="G22" s="45"/>
      <c r="H22" s="46"/>
      <c r="I22" s="43"/>
      <c r="J22" s="44"/>
      <c r="K22" s="45"/>
      <c r="L22" s="43"/>
      <c r="M22" s="44"/>
      <c r="N22" s="45"/>
      <c r="O22" s="43"/>
      <c r="P22" s="44"/>
      <c r="Q22" s="45"/>
      <c r="R22" s="46"/>
      <c r="S22" s="43"/>
      <c r="T22" s="44"/>
      <c r="U22" s="45"/>
      <c r="V22" s="43"/>
      <c r="W22" s="44"/>
      <c r="X22" s="45"/>
    </row>
    <row r="23" spans="1:24" x14ac:dyDescent="0.35">
      <c r="A23" t="s">
        <v>43</v>
      </c>
      <c r="B23" s="2">
        <v>2036</v>
      </c>
      <c r="C23" t="s">
        <v>64</v>
      </c>
      <c r="D23" s="2">
        <f t="shared" si="0"/>
        <v>2036</v>
      </c>
      <c r="E23" s="10">
        <v>5.59</v>
      </c>
      <c r="F23" s="6">
        <v>0.39282239305278227</v>
      </c>
      <c r="G23" s="17">
        <f t="shared" si="1"/>
        <v>5.982822393052782</v>
      </c>
      <c r="H23" s="15">
        <v>8.3999999999999986</v>
      </c>
      <c r="I23" s="10">
        <v>8.129999999999999</v>
      </c>
      <c r="J23" s="6">
        <v>0.22831501433102908</v>
      </c>
      <c r="K23" s="17">
        <f t="shared" si="2"/>
        <v>8.3583150143310281</v>
      </c>
      <c r="L23" s="10">
        <v>11.26</v>
      </c>
      <c r="M23" s="6">
        <v>0.31285486283976638</v>
      </c>
      <c r="N23" s="17">
        <f t="shared" si="3"/>
        <v>11.572854862839765</v>
      </c>
      <c r="O23" s="10">
        <v>5.22</v>
      </c>
      <c r="P23" s="6">
        <v>0.35701626888504734</v>
      </c>
      <c r="Q23" s="17">
        <f t="shared" si="4"/>
        <v>5.5770162688850471</v>
      </c>
      <c r="R23" s="15">
        <v>7.96</v>
      </c>
      <c r="S23" s="10">
        <v>7.7</v>
      </c>
      <c r="T23" s="6">
        <v>0.22305833800044095</v>
      </c>
      <c r="U23" s="17">
        <f t="shared" ref="U23:U27" si="11">S23+T23</f>
        <v>7.9230583380004411</v>
      </c>
      <c r="V23" s="10">
        <v>10.67</v>
      </c>
      <c r="W23" s="6">
        <v>0.29578656787144864</v>
      </c>
      <c r="X23" s="17">
        <f t="shared" ref="X23:X27" si="12">V23+W23</f>
        <v>10.965786567871449</v>
      </c>
    </row>
    <row r="24" spans="1:24" x14ac:dyDescent="0.35">
      <c r="A24" t="s">
        <v>43</v>
      </c>
      <c r="B24" s="2">
        <v>2087</v>
      </c>
      <c r="C24" t="s">
        <v>65</v>
      </c>
      <c r="D24" s="2">
        <f t="shared" si="0"/>
        <v>2087</v>
      </c>
      <c r="E24" s="10">
        <v>5.59</v>
      </c>
      <c r="F24" s="6">
        <v>0.50285980545423836</v>
      </c>
      <c r="G24" s="17">
        <f t="shared" si="1"/>
        <v>6.0928598054542382</v>
      </c>
      <c r="H24" s="15">
        <v>8.422270673117259</v>
      </c>
      <c r="I24" s="10">
        <v>8.129999999999999</v>
      </c>
      <c r="J24" s="6">
        <v>0.29227067311725996</v>
      </c>
      <c r="K24" s="17">
        <f t="shared" si="2"/>
        <v>8.422270673117259</v>
      </c>
      <c r="L24" s="10">
        <v>11.26</v>
      </c>
      <c r="M24" s="6">
        <v>0.40049135842036071</v>
      </c>
      <c r="N24" s="17">
        <f t="shared" si="3"/>
        <v>11.66049135842036</v>
      </c>
      <c r="O24" s="10">
        <v>5.22</v>
      </c>
      <c r="P24" s="6">
        <v>0.48016434188548374</v>
      </c>
      <c r="Q24" s="17">
        <f t="shared" si="4"/>
        <v>5.7001643418854835</v>
      </c>
      <c r="R24" s="15">
        <v>7.9999991365808079</v>
      </c>
      <c r="S24" s="10">
        <v>7.7</v>
      </c>
      <c r="T24" s="6">
        <v>0.29999913658080768</v>
      </c>
      <c r="U24" s="17">
        <f t="shared" si="11"/>
        <v>7.9999991365808079</v>
      </c>
      <c r="V24" s="10">
        <v>10.67</v>
      </c>
      <c r="W24" s="6">
        <v>0.39781451721226169</v>
      </c>
      <c r="X24" s="17">
        <f t="shared" si="12"/>
        <v>11.067814517212261</v>
      </c>
    </row>
    <row r="25" spans="1:24" x14ac:dyDescent="0.35">
      <c r="A25" t="s">
        <v>43</v>
      </c>
      <c r="B25" s="2">
        <v>2094</v>
      </c>
      <c r="C25" t="s">
        <v>66</v>
      </c>
      <c r="D25" s="2">
        <f t="shared" si="0"/>
        <v>2094</v>
      </c>
      <c r="E25" s="10">
        <v>5.59</v>
      </c>
      <c r="F25" s="6">
        <v>0.3072739400829172</v>
      </c>
      <c r="G25" s="17">
        <f t="shared" si="1"/>
        <v>5.8972739400829166</v>
      </c>
      <c r="H25" s="15">
        <v>8.3999999999999986</v>
      </c>
      <c r="I25" s="10">
        <v>8.129999999999999</v>
      </c>
      <c r="J25" s="6">
        <v>0.17859277560412146</v>
      </c>
      <c r="K25" s="17">
        <f t="shared" si="2"/>
        <v>8.3085927756041205</v>
      </c>
      <c r="L25" s="10">
        <v>11.26</v>
      </c>
      <c r="M25" s="6">
        <v>0.2447218950868186</v>
      </c>
      <c r="N25" s="17">
        <f t="shared" si="3"/>
        <v>11.504721895086819</v>
      </c>
      <c r="O25" s="10">
        <v>5.22</v>
      </c>
      <c r="P25" s="6">
        <v>0.29641391021525099</v>
      </c>
      <c r="Q25" s="17">
        <f t="shared" si="4"/>
        <v>5.5164139102152507</v>
      </c>
      <c r="R25" s="15">
        <v>7.96</v>
      </c>
      <c r="S25" s="10">
        <v>7.7</v>
      </c>
      <c r="T25" s="6">
        <v>0.18519499677293183</v>
      </c>
      <c r="U25" s="17">
        <f t="shared" si="11"/>
        <v>7.885194996772932</v>
      </c>
      <c r="V25" s="10">
        <v>10.67</v>
      </c>
      <c r="W25" s="6">
        <v>0.24557765745829077</v>
      </c>
      <c r="X25" s="17">
        <f t="shared" si="12"/>
        <v>10.915577657458291</v>
      </c>
    </row>
    <row r="26" spans="1:24" x14ac:dyDescent="0.35">
      <c r="A26" t="s">
        <v>43</v>
      </c>
      <c r="B26" s="2">
        <v>2013</v>
      </c>
      <c r="C26" t="s">
        <v>67</v>
      </c>
      <c r="D26" s="2">
        <f t="shared" si="0"/>
        <v>2013</v>
      </c>
      <c r="E26" s="10">
        <v>5.59</v>
      </c>
      <c r="F26" s="6">
        <v>0.30079082133903534</v>
      </c>
      <c r="G26" s="17">
        <f t="shared" si="1"/>
        <v>5.890790821339035</v>
      </c>
      <c r="H26" s="15">
        <v>8.3999999999999986</v>
      </c>
      <c r="I26" s="10">
        <v>8.129999999999999</v>
      </c>
      <c r="J26" s="6">
        <v>0.17482467545423219</v>
      </c>
      <c r="K26" s="17">
        <f t="shared" si="2"/>
        <v>8.3048246754542312</v>
      </c>
      <c r="L26" s="10">
        <v>11.26</v>
      </c>
      <c r="M26" s="6">
        <v>0.2395585706694319</v>
      </c>
      <c r="N26" s="17">
        <f t="shared" si="3"/>
        <v>11.499558570669432</v>
      </c>
      <c r="O26" s="10">
        <v>5.22</v>
      </c>
      <c r="P26" s="6">
        <v>0.27273900983666088</v>
      </c>
      <c r="Q26" s="17">
        <f t="shared" si="4"/>
        <v>5.4927390098366606</v>
      </c>
      <c r="R26" s="15">
        <v>7.96</v>
      </c>
      <c r="S26" s="10">
        <v>7.7</v>
      </c>
      <c r="T26" s="6">
        <v>0.17040330804608139</v>
      </c>
      <c r="U26" s="17">
        <f t="shared" si="11"/>
        <v>7.8704033080460816</v>
      </c>
      <c r="V26" s="10">
        <v>10.67</v>
      </c>
      <c r="W26" s="6">
        <v>0.22596306546908349</v>
      </c>
      <c r="X26" s="17">
        <f t="shared" si="12"/>
        <v>10.895963065469083</v>
      </c>
    </row>
    <row r="27" spans="1:24" x14ac:dyDescent="0.35">
      <c r="A27" t="s">
        <v>43</v>
      </c>
      <c r="B27" s="2">
        <v>3024</v>
      </c>
      <c r="C27" t="s">
        <v>68</v>
      </c>
      <c r="D27" s="2">
        <f t="shared" si="0"/>
        <v>3024</v>
      </c>
      <c r="E27" s="10">
        <v>5.59</v>
      </c>
      <c r="F27" s="6">
        <v>0.24286701123465412</v>
      </c>
      <c r="G27" s="17">
        <f t="shared" si="1"/>
        <v>5.8328670112346543</v>
      </c>
      <c r="H27" s="15">
        <v>8.3999999999999986</v>
      </c>
      <c r="I27" s="10">
        <v>8.129999999999999</v>
      </c>
      <c r="J27" s="6">
        <v>0.14115836387858849</v>
      </c>
      <c r="K27" s="17">
        <f t="shared" si="2"/>
        <v>8.2711583638785875</v>
      </c>
      <c r="L27" s="10">
        <v>11.26</v>
      </c>
      <c r="M27" s="6">
        <v>0.19342651611838182</v>
      </c>
      <c r="N27" s="17">
        <f t="shared" si="3"/>
        <v>11.453426516118382</v>
      </c>
      <c r="O27" s="10">
        <v>5.22</v>
      </c>
      <c r="P27" s="6">
        <v>0.22564509417025569</v>
      </c>
      <c r="Q27" s="17">
        <f t="shared" si="4"/>
        <v>5.4456450941702554</v>
      </c>
      <c r="R27" s="15">
        <v>7.96</v>
      </c>
      <c r="S27" s="10">
        <v>7.7</v>
      </c>
      <c r="T27" s="6">
        <v>0.14097979075211331</v>
      </c>
      <c r="U27" s="17">
        <f t="shared" si="11"/>
        <v>7.8409797907521135</v>
      </c>
      <c r="V27" s="10">
        <v>10.67</v>
      </c>
      <c r="W27" s="6">
        <v>0.18694589486596191</v>
      </c>
      <c r="X27" s="17">
        <f t="shared" si="12"/>
        <v>10.856945894865962</v>
      </c>
    </row>
    <row r="28" spans="1:24" x14ac:dyDescent="0.35">
      <c r="A28" t="s">
        <v>43</v>
      </c>
      <c r="B28" s="2">
        <v>2015</v>
      </c>
      <c r="C28" t="s">
        <v>69</v>
      </c>
      <c r="D28" s="2">
        <f t="shared" si="0"/>
        <v>2015</v>
      </c>
      <c r="E28" s="43"/>
      <c r="F28" s="44"/>
      <c r="G28" s="45"/>
      <c r="H28" s="46"/>
      <c r="I28" s="43"/>
      <c r="J28" s="44"/>
      <c r="K28" s="45"/>
      <c r="L28" s="43"/>
      <c r="M28" s="44"/>
      <c r="N28" s="45"/>
      <c r="O28" s="43"/>
      <c r="P28" s="44"/>
      <c r="Q28" s="45"/>
      <c r="R28" s="46"/>
      <c r="S28" s="43"/>
      <c r="T28" s="44"/>
      <c r="U28" s="45"/>
      <c r="V28" s="43"/>
      <c r="W28" s="44"/>
      <c r="X28" s="45"/>
    </row>
    <row r="29" spans="1:24" x14ac:dyDescent="0.35">
      <c r="A29" t="s">
        <v>43</v>
      </c>
      <c r="B29" s="2">
        <v>2186</v>
      </c>
      <c r="C29" t="s">
        <v>70</v>
      </c>
      <c r="D29" s="2">
        <f t="shared" si="0"/>
        <v>2186</v>
      </c>
      <c r="E29" s="10">
        <v>5.59</v>
      </c>
      <c r="F29" s="6">
        <v>0.32116003407228128</v>
      </c>
      <c r="G29" s="17">
        <f t="shared" si="1"/>
        <v>5.9111600340722807</v>
      </c>
      <c r="H29" s="15">
        <v>8.3999999999999986</v>
      </c>
      <c r="I29" s="10">
        <v>8.129999999999999</v>
      </c>
      <c r="J29" s="6">
        <v>0.18666361256259201</v>
      </c>
      <c r="K29" s="17">
        <f t="shared" si="2"/>
        <v>8.316663612562591</v>
      </c>
      <c r="L29" s="10">
        <v>11.26</v>
      </c>
      <c r="M29" s="6">
        <v>0.25578113980733697</v>
      </c>
      <c r="N29" s="17">
        <f t="shared" si="3"/>
        <v>11.515781139807336</v>
      </c>
      <c r="O29" s="10">
        <v>5.22</v>
      </c>
      <c r="P29" s="6">
        <v>0.28657595725676011</v>
      </c>
      <c r="Q29" s="17">
        <f t="shared" si="4"/>
        <v>5.5065759572567599</v>
      </c>
      <c r="R29" s="15">
        <v>7.96</v>
      </c>
      <c r="S29" s="10">
        <v>7.7</v>
      </c>
      <c r="T29" s="6">
        <v>0.17904840590236937</v>
      </c>
      <c r="U29" s="17">
        <f t="shared" ref="U29:U32" si="13">S29+T29</f>
        <v>7.8790484059023695</v>
      </c>
      <c r="V29" s="10">
        <v>10.67</v>
      </c>
      <c r="W29" s="6">
        <v>0.23742693909827714</v>
      </c>
      <c r="X29" s="17">
        <f t="shared" ref="X29:X32" si="14">V29+W29</f>
        <v>10.907426939098277</v>
      </c>
    </row>
    <row r="30" spans="1:24" x14ac:dyDescent="0.35">
      <c r="A30" t="s">
        <v>43</v>
      </c>
      <c r="B30" s="2">
        <v>2110</v>
      </c>
      <c r="C30" t="s">
        <v>71</v>
      </c>
      <c r="D30" s="2">
        <f t="shared" si="0"/>
        <v>2110</v>
      </c>
      <c r="E30" s="10">
        <v>5.59</v>
      </c>
      <c r="F30" s="6">
        <v>0.13791479035130372</v>
      </c>
      <c r="G30" s="17">
        <f t="shared" si="1"/>
        <v>5.7279147903513037</v>
      </c>
      <c r="H30" s="15">
        <v>8.3999999999999986</v>
      </c>
      <c r="I30" s="10">
        <v>8.129999999999999</v>
      </c>
      <c r="J30" s="6">
        <v>8.015835291360851E-2</v>
      </c>
      <c r="K30" s="17">
        <f t="shared" si="2"/>
        <v>8.2101583529136075</v>
      </c>
      <c r="L30" s="10">
        <v>11.26</v>
      </c>
      <c r="M30" s="6">
        <v>0.10983964650873963</v>
      </c>
      <c r="N30" s="17">
        <f t="shared" si="3"/>
        <v>11.369839646508739</v>
      </c>
      <c r="O30" s="10">
        <v>5.22</v>
      </c>
      <c r="P30" s="6">
        <v>0.13680200212233196</v>
      </c>
      <c r="Q30" s="17">
        <f t="shared" si="4"/>
        <v>5.3568020021223317</v>
      </c>
      <c r="R30" s="15">
        <v>7.96</v>
      </c>
      <c r="S30" s="10">
        <v>7.7</v>
      </c>
      <c r="T30" s="6">
        <v>8.5472005903242554E-2</v>
      </c>
      <c r="U30" s="17">
        <f t="shared" si="13"/>
        <v>7.7854720059032427</v>
      </c>
      <c r="V30" s="10">
        <v>10.67</v>
      </c>
      <c r="W30" s="6">
        <v>0.11333971419637126</v>
      </c>
      <c r="X30" s="17">
        <f t="shared" si="14"/>
        <v>10.783339714196371</v>
      </c>
    </row>
    <row r="31" spans="1:24" x14ac:dyDescent="0.35">
      <c r="A31" t="s">
        <v>41</v>
      </c>
      <c r="B31" s="2">
        <v>2111</v>
      </c>
      <c r="C31" t="s">
        <v>72</v>
      </c>
      <c r="D31" s="2">
        <f t="shared" si="0"/>
        <v>2111</v>
      </c>
      <c r="E31" s="10">
        <v>5.59</v>
      </c>
      <c r="F31" s="6">
        <v>0.10815581373119501</v>
      </c>
      <c r="G31" s="17">
        <f t="shared" si="1"/>
        <v>5.6981558137311952</v>
      </c>
      <c r="H31" s="15">
        <v>8.3999999999999986</v>
      </c>
      <c r="I31" s="10">
        <v>8.129999999999999</v>
      </c>
      <c r="J31" s="6">
        <v>6.2861936886706715E-2</v>
      </c>
      <c r="K31" s="17">
        <f t="shared" si="2"/>
        <v>8.1928619368867057</v>
      </c>
      <c r="L31" s="10">
        <v>11.26</v>
      </c>
      <c r="M31" s="6">
        <v>8.6138724646962359E-2</v>
      </c>
      <c r="N31" s="17">
        <f t="shared" si="3"/>
        <v>11.346138724646963</v>
      </c>
      <c r="O31" s="10">
        <v>5.22</v>
      </c>
      <c r="P31" s="6">
        <v>9.3353004085430236E-2</v>
      </c>
      <c r="Q31" s="17">
        <f t="shared" si="4"/>
        <v>5.31335300408543</v>
      </c>
      <c r="R31" s="15">
        <v>7.96</v>
      </c>
      <c r="S31" s="10">
        <v>7.7</v>
      </c>
      <c r="T31" s="6">
        <v>5.8325710527649122E-2</v>
      </c>
      <c r="U31" s="17">
        <f t="shared" si="13"/>
        <v>7.7583257105276493</v>
      </c>
      <c r="V31" s="10">
        <v>10.67</v>
      </c>
      <c r="W31" s="6">
        <v>7.7342413943172469E-2</v>
      </c>
      <c r="X31" s="17">
        <f t="shared" si="14"/>
        <v>10.747342413943173</v>
      </c>
    </row>
    <row r="32" spans="1:24" x14ac:dyDescent="0.35">
      <c r="A32" t="s">
        <v>43</v>
      </c>
      <c r="B32" s="2">
        <v>2024</v>
      </c>
      <c r="C32" t="s">
        <v>73</v>
      </c>
      <c r="D32" s="2">
        <f t="shared" si="0"/>
        <v>2024</v>
      </c>
      <c r="E32" s="10">
        <v>5.59</v>
      </c>
      <c r="F32" s="6">
        <v>0.29269742267993837</v>
      </c>
      <c r="G32" s="17">
        <f t="shared" si="1"/>
        <v>5.8826974226799384</v>
      </c>
      <c r="H32" s="15">
        <v>8.3999999999999986</v>
      </c>
      <c r="I32" s="10">
        <v>8.129999999999999</v>
      </c>
      <c r="J32" s="6">
        <v>0.17012065301522128</v>
      </c>
      <c r="K32" s="17">
        <f t="shared" si="2"/>
        <v>8.3001206530152203</v>
      </c>
      <c r="L32" s="10">
        <v>11.26</v>
      </c>
      <c r="M32" s="6">
        <v>0.23311277668082175</v>
      </c>
      <c r="N32" s="17">
        <f t="shared" si="3"/>
        <v>11.493112776680821</v>
      </c>
      <c r="O32" s="10">
        <v>5.22</v>
      </c>
      <c r="P32" s="6">
        <v>0.2714599307473371</v>
      </c>
      <c r="Q32" s="17">
        <f t="shared" si="4"/>
        <v>5.4914599307473368</v>
      </c>
      <c r="R32" s="15">
        <v>7.96</v>
      </c>
      <c r="S32" s="10">
        <v>7.7</v>
      </c>
      <c r="T32" s="6">
        <v>0.16960416033474957</v>
      </c>
      <c r="U32" s="17">
        <f t="shared" si="13"/>
        <v>7.8696041603347497</v>
      </c>
      <c r="V32" s="10">
        <v>10.67</v>
      </c>
      <c r="W32" s="6">
        <v>0.22490335196582945</v>
      </c>
      <c r="X32" s="17">
        <f t="shared" si="14"/>
        <v>10.89490335196583</v>
      </c>
    </row>
    <row r="33" spans="1:24" x14ac:dyDescent="0.35">
      <c r="A33" t="s">
        <v>43</v>
      </c>
      <c r="B33" s="2">
        <v>2112</v>
      </c>
      <c r="C33" t="s">
        <v>74</v>
      </c>
      <c r="D33" s="2">
        <f t="shared" si="0"/>
        <v>2112</v>
      </c>
      <c r="E33" s="43"/>
      <c r="F33" s="44"/>
      <c r="G33" s="45"/>
      <c r="H33" s="46"/>
      <c r="I33" s="43"/>
      <c r="J33" s="44"/>
      <c r="K33" s="45"/>
      <c r="L33" s="43"/>
      <c r="M33" s="44"/>
      <c r="N33" s="45"/>
      <c r="O33" s="43"/>
      <c r="P33" s="44"/>
      <c r="Q33" s="45"/>
      <c r="R33" s="46"/>
      <c r="S33" s="43"/>
      <c r="T33" s="44"/>
      <c r="U33" s="45"/>
      <c r="V33" s="43"/>
      <c r="W33" s="44"/>
      <c r="X33" s="45"/>
    </row>
    <row r="34" spans="1:24" x14ac:dyDescent="0.35">
      <c r="A34" t="s">
        <v>43</v>
      </c>
      <c r="B34" s="2">
        <v>2167</v>
      </c>
      <c r="C34" t="s">
        <v>75</v>
      </c>
      <c r="D34" s="2">
        <f t="shared" si="0"/>
        <v>2167</v>
      </c>
      <c r="E34" s="10">
        <v>5.59</v>
      </c>
      <c r="F34" s="6">
        <v>0.15851606738712598</v>
      </c>
      <c r="G34" s="17">
        <f t="shared" si="1"/>
        <v>5.7485160673871256</v>
      </c>
      <c r="H34" s="15">
        <v>8.3999999999999986</v>
      </c>
      <c r="I34" s="10">
        <v>8.129999999999999</v>
      </c>
      <c r="J34" s="6">
        <v>9.2132162189358269E-2</v>
      </c>
      <c r="K34" s="17">
        <f t="shared" si="2"/>
        <v>8.2221321621893573</v>
      </c>
      <c r="L34" s="10">
        <v>11.26</v>
      </c>
      <c r="M34" s="6">
        <v>0.12624709470133191</v>
      </c>
      <c r="N34" s="17">
        <f t="shared" si="3"/>
        <v>11.386247094701332</v>
      </c>
      <c r="O34" s="10">
        <v>5.22</v>
      </c>
      <c r="P34" s="6">
        <v>0.1419124862068335</v>
      </c>
      <c r="Q34" s="17">
        <f t="shared" si="4"/>
        <v>5.3619124862068333</v>
      </c>
      <c r="R34" s="15">
        <v>7.96</v>
      </c>
      <c r="S34" s="10">
        <v>7.7</v>
      </c>
      <c r="T34" s="6">
        <v>8.866495947568076E-2</v>
      </c>
      <c r="U34" s="17">
        <f t="shared" ref="U34:U36" si="15">S34+T34</f>
        <v>7.7886649594756809</v>
      </c>
      <c r="V34" s="10">
        <v>10.67</v>
      </c>
      <c r="W34" s="6">
        <v>0.1175737292271708</v>
      </c>
      <c r="X34" s="17">
        <f t="shared" ref="X34:X36" si="16">V34+W34</f>
        <v>10.787573729227171</v>
      </c>
    </row>
    <row r="35" spans="1:24" x14ac:dyDescent="0.35">
      <c r="A35" t="s">
        <v>43</v>
      </c>
      <c r="B35" s="2" t="s">
        <v>76</v>
      </c>
      <c r="C35" t="s">
        <v>77</v>
      </c>
      <c r="D35" s="2" t="str">
        <f t="shared" si="0"/>
        <v>6908 (P)</v>
      </c>
      <c r="E35" s="10">
        <v>5.59</v>
      </c>
      <c r="F35" s="6">
        <v>0.29672610021305523</v>
      </c>
      <c r="G35" s="17">
        <f t="shared" si="1"/>
        <v>5.8867261002130551</v>
      </c>
      <c r="H35" s="15">
        <v>8.3999999999999986</v>
      </c>
      <c r="I35" s="10">
        <v>8.129999999999999</v>
      </c>
      <c r="J35" s="6">
        <v>0.17246218964264237</v>
      </c>
      <c r="K35" s="17">
        <f t="shared" si="2"/>
        <v>8.3024621896426414</v>
      </c>
      <c r="L35" s="10">
        <v>11.26</v>
      </c>
      <c r="M35" s="6">
        <v>0.23632132075230713</v>
      </c>
      <c r="N35" s="17">
        <f t="shared" si="3"/>
        <v>11.496321320752307</v>
      </c>
      <c r="O35" s="10">
        <v>5.22</v>
      </c>
      <c r="P35" s="6">
        <v>0.26510282090562143</v>
      </c>
      <c r="Q35" s="17">
        <f t="shared" si="4"/>
        <v>5.4851028209056212</v>
      </c>
      <c r="R35" s="15">
        <v>7.96</v>
      </c>
      <c r="S35" s="10">
        <v>7.7</v>
      </c>
      <c r="T35" s="6">
        <v>0.16563234181787223</v>
      </c>
      <c r="U35" s="17">
        <f t="shared" si="15"/>
        <v>7.8656323418178724</v>
      </c>
      <c r="V35" s="10">
        <v>10.67</v>
      </c>
      <c r="W35" s="6">
        <v>0.21963650415708413</v>
      </c>
      <c r="X35" s="17">
        <f t="shared" si="16"/>
        <v>10.889636504157084</v>
      </c>
    </row>
    <row r="36" spans="1:24" x14ac:dyDescent="0.35">
      <c r="A36" t="s">
        <v>43</v>
      </c>
      <c r="B36" s="2">
        <v>2018</v>
      </c>
      <c r="C36" t="s">
        <v>78</v>
      </c>
      <c r="D36" s="2">
        <f t="shared" si="0"/>
        <v>2018</v>
      </c>
      <c r="E36" s="10">
        <v>5.59</v>
      </c>
      <c r="F36" s="6">
        <v>0.37137946089580259</v>
      </c>
      <c r="G36" s="17">
        <f t="shared" si="1"/>
        <v>5.9613794608958024</v>
      </c>
      <c r="H36" s="15">
        <v>8.3999999999999986</v>
      </c>
      <c r="I36" s="10">
        <v>8.129999999999999</v>
      </c>
      <c r="J36" s="6">
        <v>0.21585201074338833</v>
      </c>
      <c r="K36" s="17">
        <f t="shared" si="2"/>
        <v>8.3458520107433873</v>
      </c>
      <c r="L36" s="10">
        <v>11.26</v>
      </c>
      <c r="M36" s="6">
        <v>0.29577717271279624</v>
      </c>
      <c r="N36" s="17">
        <f t="shared" si="3"/>
        <v>11.555777172712796</v>
      </c>
      <c r="O36" s="10">
        <v>5.22</v>
      </c>
      <c r="P36" s="6">
        <v>0.33827674163223342</v>
      </c>
      <c r="Q36" s="17">
        <f t="shared" si="4"/>
        <v>5.5582767416322332</v>
      </c>
      <c r="R36" s="15">
        <v>7.96</v>
      </c>
      <c r="S36" s="10">
        <v>7.7</v>
      </c>
      <c r="T36" s="6">
        <v>0.21135019682833533</v>
      </c>
      <c r="U36" s="17">
        <f t="shared" si="15"/>
        <v>7.9113501968283355</v>
      </c>
      <c r="V36" s="10">
        <v>10.67</v>
      </c>
      <c r="W36" s="6">
        <v>0.28026091149654542</v>
      </c>
      <c r="X36" s="17">
        <f t="shared" si="16"/>
        <v>10.950260911496546</v>
      </c>
    </row>
    <row r="37" spans="1:24" x14ac:dyDescent="0.35">
      <c r="A37" t="s">
        <v>60</v>
      </c>
      <c r="B37" s="2">
        <v>2008</v>
      </c>
      <c r="C37" t="s">
        <v>79</v>
      </c>
      <c r="D37" s="2">
        <f t="shared" si="0"/>
        <v>2008</v>
      </c>
      <c r="E37" s="43"/>
      <c r="F37" s="44"/>
      <c r="G37" s="45"/>
      <c r="H37" s="46"/>
      <c r="I37" s="43"/>
      <c r="J37" s="44"/>
      <c r="K37" s="45"/>
      <c r="L37" s="43"/>
      <c r="M37" s="44"/>
      <c r="N37" s="45"/>
      <c r="O37" s="43"/>
      <c r="P37" s="44"/>
      <c r="Q37" s="45"/>
      <c r="R37" s="46"/>
      <c r="S37" s="43"/>
      <c r="T37" s="44"/>
      <c r="U37" s="45"/>
      <c r="V37" s="43"/>
      <c r="W37" s="44"/>
      <c r="X37" s="45"/>
    </row>
    <row r="38" spans="1:24" x14ac:dyDescent="0.35">
      <c r="A38" t="s">
        <v>43</v>
      </c>
      <c r="B38" s="2">
        <v>3028</v>
      </c>
      <c r="C38" t="s">
        <v>80</v>
      </c>
      <c r="D38" s="2">
        <f t="shared" si="0"/>
        <v>3028</v>
      </c>
      <c r="E38" s="10">
        <v>5.59</v>
      </c>
      <c r="F38" s="6">
        <v>9.5695405592926677E-2</v>
      </c>
      <c r="G38" s="17">
        <f t="shared" si="1"/>
        <v>5.6856954055929263</v>
      </c>
      <c r="H38" s="15">
        <v>8.3999999999999986</v>
      </c>
      <c r="I38" s="10">
        <v>8.129999999999999</v>
      </c>
      <c r="J38" s="6">
        <v>5.5619739807815094E-2</v>
      </c>
      <c r="K38" s="17">
        <f t="shared" si="2"/>
        <v>8.1856197398078141</v>
      </c>
      <c r="L38" s="10">
        <v>11.26</v>
      </c>
      <c r="M38" s="6">
        <v>7.6214882688891761E-2</v>
      </c>
      <c r="N38" s="17">
        <f t="shared" si="3"/>
        <v>11.336214882688891</v>
      </c>
      <c r="O38" s="10">
        <v>5.22</v>
      </c>
      <c r="P38" s="6">
        <v>0.13406010799781143</v>
      </c>
      <c r="Q38" s="17">
        <f t="shared" si="4"/>
        <v>5.3540601079978112</v>
      </c>
      <c r="R38" s="15">
        <v>7.96</v>
      </c>
      <c r="S38" s="10">
        <v>7.7</v>
      </c>
      <c r="T38" s="6">
        <v>8.3758911561750971E-2</v>
      </c>
      <c r="U38" s="17">
        <f t="shared" ref="U38" si="17">S38+T38</f>
        <v>7.7837589115617511</v>
      </c>
      <c r="V38" s="10">
        <v>10.67</v>
      </c>
      <c r="W38" s="6">
        <v>0.11106806634828964</v>
      </c>
      <c r="X38" s="17">
        <f t="shared" ref="X38" si="18">V38+W38</f>
        <v>10.78106806634829</v>
      </c>
    </row>
    <row r="39" spans="1:24" x14ac:dyDescent="0.35">
      <c r="A39" t="s">
        <v>43</v>
      </c>
      <c r="B39" s="2">
        <v>2147</v>
      </c>
      <c r="C39" t="s">
        <v>81</v>
      </c>
      <c r="D39" s="2">
        <f t="shared" si="0"/>
        <v>2147</v>
      </c>
      <c r="E39" s="43"/>
      <c r="F39" s="44"/>
      <c r="G39" s="45"/>
      <c r="H39" s="46"/>
      <c r="I39" s="43"/>
      <c r="J39" s="44"/>
      <c r="K39" s="45"/>
      <c r="L39" s="43"/>
      <c r="M39" s="44"/>
      <c r="N39" s="45"/>
      <c r="O39" s="43"/>
      <c r="P39" s="44"/>
      <c r="Q39" s="45"/>
      <c r="R39" s="46"/>
      <c r="S39" s="43"/>
      <c r="T39" s="44"/>
      <c r="U39" s="45"/>
      <c r="V39" s="43"/>
      <c r="W39" s="44"/>
      <c r="X39" s="45"/>
    </row>
    <row r="40" spans="1:24" x14ac:dyDescent="0.35">
      <c r="A40" t="s">
        <v>43</v>
      </c>
      <c r="B40" s="2">
        <v>2120</v>
      </c>
      <c r="C40" t="s">
        <v>82</v>
      </c>
      <c r="D40" s="2">
        <f t="shared" si="0"/>
        <v>2120</v>
      </c>
      <c r="E40" s="10">
        <v>5.59</v>
      </c>
      <c r="F40" s="6">
        <v>0.37730282707558344</v>
      </c>
      <c r="G40" s="17">
        <f t="shared" si="1"/>
        <v>5.9673028270755832</v>
      </c>
      <c r="H40" s="15">
        <v>8.3999999999999986</v>
      </c>
      <c r="I40" s="10">
        <v>8.129999999999999</v>
      </c>
      <c r="J40" s="6">
        <v>0.21929477370537498</v>
      </c>
      <c r="K40" s="17">
        <f t="shared" si="2"/>
        <v>8.349294773705374</v>
      </c>
      <c r="L40" s="10">
        <v>11.26</v>
      </c>
      <c r="M40" s="6">
        <v>0.30049469088213149</v>
      </c>
      <c r="N40" s="17">
        <f t="shared" si="3"/>
        <v>11.56049469088213</v>
      </c>
      <c r="O40" s="10">
        <v>5.22</v>
      </c>
      <c r="P40" s="6">
        <v>0.35447568656191741</v>
      </c>
      <c r="Q40" s="17">
        <f t="shared" si="4"/>
        <v>5.5744756865619172</v>
      </c>
      <c r="R40" s="15">
        <v>7.96</v>
      </c>
      <c r="S40" s="10">
        <v>7.7</v>
      </c>
      <c r="T40" s="6">
        <v>0.22147102504972516</v>
      </c>
      <c r="U40" s="17">
        <f t="shared" ref="U40:U53" si="19">S40+T40</f>
        <v>7.9214710250497253</v>
      </c>
      <c r="V40" s="10">
        <v>10.67</v>
      </c>
      <c r="W40" s="6">
        <v>0.29368170098145985</v>
      </c>
      <c r="X40" s="17">
        <f t="shared" ref="X40:X53" si="20">V40+W40</f>
        <v>10.963681700981461</v>
      </c>
    </row>
    <row r="41" spans="1:24" x14ac:dyDescent="0.35">
      <c r="A41" t="s">
        <v>41</v>
      </c>
      <c r="B41" s="2">
        <v>2113</v>
      </c>
      <c r="C41" t="s">
        <v>83</v>
      </c>
      <c r="D41" s="2">
        <f t="shared" si="0"/>
        <v>2113</v>
      </c>
      <c r="E41" s="10">
        <v>5.59</v>
      </c>
      <c r="F41" s="6">
        <v>6.4697841573996939E-2</v>
      </c>
      <c r="G41" s="17">
        <f t="shared" si="1"/>
        <v>5.6546978415739968</v>
      </c>
      <c r="H41" s="15">
        <v>8.3999999999999986</v>
      </c>
      <c r="I41" s="10">
        <v>8.129999999999999</v>
      </c>
      <c r="J41" s="6">
        <v>3.7603441412803917E-2</v>
      </c>
      <c r="K41" s="17">
        <f t="shared" si="2"/>
        <v>8.1676034414128029</v>
      </c>
      <c r="L41" s="10">
        <v>11.26</v>
      </c>
      <c r="M41" s="6">
        <v>5.1527473057307718E-2</v>
      </c>
      <c r="N41" s="17">
        <f t="shared" si="3"/>
        <v>11.311527473057307</v>
      </c>
      <c r="O41" s="10">
        <v>5.22</v>
      </c>
      <c r="P41" s="6">
        <v>6.1200344133126805E-2</v>
      </c>
      <c r="Q41" s="17">
        <f t="shared" si="4"/>
        <v>5.2812003441331266</v>
      </c>
      <c r="R41" s="15">
        <v>7.96</v>
      </c>
      <c r="S41" s="10">
        <v>7.7</v>
      </c>
      <c r="T41" s="6">
        <v>3.8237180743736943E-2</v>
      </c>
      <c r="U41" s="17">
        <f t="shared" si="19"/>
        <v>7.7382371807437371</v>
      </c>
      <c r="V41" s="10">
        <v>10.67</v>
      </c>
      <c r="W41" s="6">
        <v>5.0704100605654619E-2</v>
      </c>
      <c r="X41" s="17">
        <f t="shared" si="20"/>
        <v>10.720704100605655</v>
      </c>
    </row>
    <row r="42" spans="1:24" x14ac:dyDescent="0.35">
      <c r="A42" t="s">
        <v>41</v>
      </c>
      <c r="B42" s="2">
        <v>2103</v>
      </c>
      <c r="C42" t="s">
        <v>84</v>
      </c>
      <c r="D42" s="2">
        <f t="shared" si="0"/>
        <v>2103</v>
      </c>
      <c r="E42" s="10">
        <v>5.59</v>
      </c>
      <c r="F42" s="6">
        <v>0.39639998571776058</v>
      </c>
      <c r="G42" s="17">
        <f t="shared" si="1"/>
        <v>5.9863999857177603</v>
      </c>
      <c r="H42" s="15">
        <v>8.3999999999999986</v>
      </c>
      <c r="I42" s="10">
        <v>8.129999999999999</v>
      </c>
      <c r="J42" s="6">
        <v>0.23039437321526179</v>
      </c>
      <c r="K42" s="17">
        <f t="shared" si="2"/>
        <v>8.3603943732152608</v>
      </c>
      <c r="L42" s="10">
        <v>11.26</v>
      </c>
      <c r="M42" s="6">
        <v>0.31570414711618239</v>
      </c>
      <c r="N42" s="17">
        <f t="shared" si="3"/>
        <v>11.575704147116182</v>
      </c>
      <c r="O42" s="10">
        <v>5.22</v>
      </c>
      <c r="P42" s="6">
        <v>0.37363089154573093</v>
      </c>
      <c r="Q42" s="17">
        <f t="shared" si="4"/>
        <v>5.5936308915457307</v>
      </c>
      <c r="R42" s="15">
        <v>7.96</v>
      </c>
      <c r="S42" s="10">
        <v>7.7</v>
      </c>
      <c r="T42" s="6">
        <v>0.23343887290933996</v>
      </c>
      <c r="U42" s="17">
        <f t="shared" si="19"/>
        <v>7.9334388729093401</v>
      </c>
      <c r="V42" s="10">
        <v>10.67</v>
      </c>
      <c r="W42" s="6">
        <v>0.30955174727342105</v>
      </c>
      <c r="X42" s="17">
        <f t="shared" si="20"/>
        <v>10.979551747273421</v>
      </c>
    </row>
    <row r="43" spans="1:24" x14ac:dyDescent="0.35">
      <c r="A43" t="s">
        <v>41</v>
      </c>
      <c r="B43" s="2">
        <v>2084</v>
      </c>
      <c r="C43" t="s">
        <v>85</v>
      </c>
      <c r="D43" s="2">
        <f t="shared" si="0"/>
        <v>2084</v>
      </c>
      <c r="E43" s="10">
        <v>5.59</v>
      </c>
      <c r="F43" s="6">
        <v>0.3542723919799185</v>
      </c>
      <c r="G43" s="17">
        <f t="shared" si="1"/>
        <v>5.9442723919799185</v>
      </c>
      <c r="H43" s="15">
        <v>8.3999999999999986</v>
      </c>
      <c r="I43" s="10">
        <v>8.129999999999999</v>
      </c>
      <c r="J43" s="6">
        <v>0.20590908642641281</v>
      </c>
      <c r="K43" s="17">
        <f t="shared" si="2"/>
        <v>8.3359090864264118</v>
      </c>
      <c r="L43" s="10">
        <v>11.26</v>
      </c>
      <c r="M43" s="6">
        <v>0.28215266965594338</v>
      </c>
      <c r="N43" s="17">
        <f t="shared" si="3"/>
        <v>11.542152669655943</v>
      </c>
      <c r="O43" s="10">
        <v>5.22</v>
      </c>
      <c r="P43" s="6">
        <v>0.31838516602485711</v>
      </c>
      <c r="Q43" s="17">
        <f t="shared" si="4"/>
        <v>5.5383851660248569</v>
      </c>
      <c r="R43" s="15">
        <v>7.96</v>
      </c>
      <c r="S43" s="10">
        <v>7.7</v>
      </c>
      <c r="T43" s="6">
        <v>0.19892227296236165</v>
      </c>
      <c r="U43" s="17">
        <f t="shared" si="19"/>
        <v>7.8989222729623618</v>
      </c>
      <c r="V43" s="10">
        <v>10.67</v>
      </c>
      <c r="W43" s="6">
        <v>0.26378078802549387</v>
      </c>
      <c r="X43" s="17">
        <f t="shared" si="20"/>
        <v>10.933780788025494</v>
      </c>
    </row>
    <row r="44" spans="1:24" x14ac:dyDescent="0.35">
      <c r="A44" t="s">
        <v>43</v>
      </c>
      <c r="B44" s="2">
        <v>2183</v>
      </c>
      <c r="C44" t="s">
        <v>86</v>
      </c>
      <c r="D44" s="2">
        <f t="shared" si="0"/>
        <v>2183</v>
      </c>
      <c r="E44" s="10">
        <v>5.59</v>
      </c>
      <c r="F44" s="6">
        <v>0.34995277287388771</v>
      </c>
      <c r="G44" s="17">
        <f t="shared" si="1"/>
        <v>5.9399527728738875</v>
      </c>
      <c r="H44" s="15">
        <v>8.3999999999999986</v>
      </c>
      <c r="I44" s="10">
        <v>8.129999999999999</v>
      </c>
      <c r="J44" s="6">
        <v>0.20339844916125038</v>
      </c>
      <c r="K44" s="17">
        <f t="shared" si="2"/>
        <v>8.3333984491612494</v>
      </c>
      <c r="L44" s="10">
        <v>11.26</v>
      </c>
      <c r="M44" s="6">
        <v>0.27871241507498717</v>
      </c>
      <c r="N44" s="17">
        <f t="shared" si="3"/>
        <v>11.538712415074986</v>
      </c>
      <c r="O44" s="10">
        <v>5.22</v>
      </c>
      <c r="P44" s="6">
        <v>0.31803794878778557</v>
      </c>
      <c r="Q44" s="17">
        <f t="shared" si="4"/>
        <v>5.5380379487877853</v>
      </c>
      <c r="R44" s="15">
        <v>7.96</v>
      </c>
      <c r="S44" s="10">
        <v>7.7</v>
      </c>
      <c r="T44" s="6">
        <v>0.19870533741620555</v>
      </c>
      <c r="U44" s="17">
        <f t="shared" si="19"/>
        <v>7.8987053374162057</v>
      </c>
      <c r="V44" s="10">
        <v>10.67</v>
      </c>
      <c r="W44" s="6">
        <v>0.26349311938631348</v>
      </c>
      <c r="X44" s="17">
        <f t="shared" si="20"/>
        <v>10.933493119386313</v>
      </c>
    </row>
    <row r="45" spans="1:24" x14ac:dyDescent="0.35">
      <c r="A45" t="s">
        <v>43</v>
      </c>
      <c r="B45" s="2">
        <v>2065</v>
      </c>
      <c r="C45" t="s">
        <v>87</v>
      </c>
      <c r="D45" s="2">
        <f t="shared" si="0"/>
        <v>2065</v>
      </c>
      <c r="E45" s="10">
        <v>5.59</v>
      </c>
      <c r="F45" s="6">
        <v>0.39482762615284439</v>
      </c>
      <c r="G45" s="17">
        <f t="shared" si="1"/>
        <v>5.9848276261528444</v>
      </c>
      <c r="H45" s="15">
        <v>8.3999999999999986</v>
      </c>
      <c r="I45" s="10">
        <v>8.129999999999999</v>
      </c>
      <c r="J45" s="6">
        <v>0.22948049057294639</v>
      </c>
      <c r="K45" s="17">
        <f t="shared" si="2"/>
        <v>8.3594804905729454</v>
      </c>
      <c r="L45" s="10">
        <v>11.26</v>
      </c>
      <c r="M45" s="6">
        <v>0.31445188064816831</v>
      </c>
      <c r="N45" s="17">
        <f t="shared" si="3"/>
        <v>11.574451880648168</v>
      </c>
      <c r="O45" s="10">
        <v>5.22</v>
      </c>
      <c r="P45" s="6">
        <v>0.37600657052436759</v>
      </c>
      <c r="Q45" s="17">
        <f t="shared" si="4"/>
        <v>5.5960065705243673</v>
      </c>
      <c r="R45" s="15">
        <v>7.96</v>
      </c>
      <c r="S45" s="10">
        <v>7.7</v>
      </c>
      <c r="T45" s="6">
        <v>0.23492315678703335</v>
      </c>
      <c r="U45" s="17">
        <f t="shared" si="19"/>
        <v>7.9349231567870335</v>
      </c>
      <c r="V45" s="10">
        <v>10.67</v>
      </c>
      <c r="W45" s="6">
        <v>0.31151999236269845</v>
      </c>
      <c r="X45" s="17">
        <f t="shared" si="20"/>
        <v>10.981519992362699</v>
      </c>
    </row>
    <row r="46" spans="1:24" x14ac:dyDescent="0.35">
      <c r="A46" t="s">
        <v>43</v>
      </c>
      <c r="B46" s="2">
        <v>2007</v>
      </c>
      <c r="C46" t="s">
        <v>88</v>
      </c>
      <c r="D46" s="2">
        <f t="shared" si="0"/>
        <v>2007</v>
      </c>
      <c r="E46" s="10">
        <v>5.59</v>
      </c>
      <c r="F46" s="6">
        <v>0.41619803682699286</v>
      </c>
      <c r="G46" s="17">
        <f t="shared" si="1"/>
        <v>6.0061980368269925</v>
      </c>
      <c r="H46" s="15">
        <v>8.3999999999999986</v>
      </c>
      <c r="I46" s="10">
        <v>8.129999999999999</v>
      </c>
      <c r="J46" s="6">
        <v>0.24190134406629227</v>
      </c>
      <c r="K46" s="17">
        <f t="shared" si="2"/>
        <v>8.3719013440662913</v>
      </c>
      <c r="L46" s="10">
        <v>11.26</v>
      </c>
      <c r="M46" s="6">
        <v>0.33147180798368864</v>
      </c>
      <c r="N46" s="17">
        <f t="shared" si="3"/>
        <v>11.591471807983689</v>
      </c>
      <c r="O46" s="10">
        <v>5.22</v>
      </c>
      <c r="P46" s="6">
        <v>0.39005373979293889</v>
      </c>
      <c r="Q46" s="17">
        <f t="shared" si="4"/>
        <v>5.6100537397929386</v>
      </c>
      <c r="R46" s="15">
        <v>7.96</v>
      </c>
      <c r="S46" s="10">
        <v>7.7</v>
      </c>
      <c r="T46" s="6">
        <v>0.24369958896865018</v>
      </c>
      <c r="U46" s="17">
        <f t="shared" si="19"/>
        <v>7.9436995889686504</v>
      </c>
      <c r="V46" s="10">
        <v>10.67</v>
      </c>
      <c r="W46" s="6">
        <v>0.3231580434971309</v>
      </c>
      <c r="X46" s="17">
        <f t="shared" si="20"/>
        <v>10.993158043497131</v>
      </c>
    </row>
    <row r="47" spans="1:24" x14ac:dyDescent="0.35">
      <c r="A47" t="s">
        <v>41</v>
      </c>
      <c r="B47" s="2">
        <v>5201</v>
      </c>
      <c r="C47" t="s">
        <v>89</v>
      </c>
      <c r="D47" s="2">
        <f t="shared" si="0"/>
        <v>5201</v>
      </c>
      <c r="E47" s="10">
        <v>5.59</v>
      </c>
      <c r="F47" s="6">
        <v>0.13072038293359495</v>
      </c>
      <c r="G47" s="17">
        <f t="shared" si="1"/>
        <v>5.7207203829335951</v>
      </c>
      <c r="H47" s="15">
        <v>8.3999999999999986</v>
      </c>
      <c r="I47" s="10">
        <v>8.129999999999999</v>
      </c>
      <c r="J47" s="6">
        <v>7.5976842444346104E-2</v>
      </c>
      <c r="K47" s="17">
        <f t="shared" si="2"/>
        <v>8.2059768424443451</v>
      </c>
      <c r="L47" s="10">
        <v>11.26</v>
      </c>
      <c r="M47" s="6">
        <v>0.10410981156718083</v>
      </c>
      <c r="N47" s="17">
        <f t="shared" si="3"/>
        <v>11.364109811567181</v>
      </c>
      <c r="O47" s="10">
        <v>5.22</v>
      </c>
      <c r="P47" s="6">
        <v>0.12413750746624164</v>
      </c>
      <c r="Q47" s="17">
        <f t="shared" si="4"/>
        <v>5.3441375074662414</v>
      </c>
      <c r="R47" s="15">
        <v>7.96</v>
      </c>
      <c r="S47" s="10">
        <v>7.7</v>
      </c>
      <c r="T47" s="6">
        <v>7.7559418655411605E-2</v>
      </c>
      <c r="U47" s="17">
        <f t="shared" si="19"/>
        <v>7.7775594186554118</v>
      </c>
      <c r="V47" s="10">
        <v>10.67</v>
      </c>
      <c r="W47" s="6">
        <v>0.1028472340860232</v>
      </c>
      <c r="X47" s="17">
        <f t="shared" si="20"/>
        <v>10.772847234086024</v>
      </c>
    </row>
    <row r="48" spans="1:24" x14ac:dyDescent="0.35">
      <c r="A48" t="s">
        <v>41</v>
      </c>
      <c r="B48" s="2">
        <v>2027</v>
      </c>
      <c r="C48" t="s">
        <v>90</v>
      </c>
      <c r="D48" s="2">
        <f t="shared" si="0"/>
        <v>2027</v>
      </c>
      <c r="E48" s="10">
        <v>5.59</v>
      </c>
      <c r="F48" s="6">
        <v>0.25595719123407062</v>
      </c>
      <c r="G48" s="17">
        <f t="shared" si="1"/>
        <v>5.8459571912340706</v>
      </c>
      <c r="H48" s="15">
        <v>8.3999999999999986</v>
      </c>
      <c r="I48" s="10">
        <v>8.129999999999999</v>
      </c>
      <c r="J48" s="6">
        <v>0.14876660036996903</v>
      </c>
      <c r="K48" s="17">
        <f t="shared" si="2"/>
        <v>8.278766600369968</v>
      </c>
      <c r="L48" s="10">
        <v>11.26</v>
      </c>
      <c r="M48" s="6">
        <v>0.2038518859615516</v>
      </c>
      <c r="N48" s="17">
        <f t="shared" si="3"/>
        <v>11.463851885961551</v>
      </c>
      <c r="O48" s="10">
        <v>5.22</v>
      </c>
      <c r="P48" s="6">
        <v>0.23823894291523828</v>
      </c>
      <c r="Q48" s="17">
        <f t="shared" si="4"/>
        <v>5.458238942915238</v>
      </c>
      <c r="R48" s="15">
        <v>7.96</v>
      </c>
      <c r="S48" s="10">
        <v>7.7</v>
      </c>
      <c r="T48" s="6">
        <v>0.14884822565403155</v>
      </c>
      <c r="U48" s="17">
        <f t="shared" si="19"/>
        <v>7.8488482256540317</v>
      </c>
      <c r="V48" s="10">
        <v>10.67</v>
      </c>
      <c r="W48" s="6">
        <v>0.19737985965000204</v>
      </c>
      <c r="X48" s="17">
        <f t="shared" si="20"/>
        <v>10.867379859650002</v>
      </c>
    </row>
    <row r="49" spans="1:24" x14ac:dyDescent="0.35">
      <c r="A49" t="s">
        <v>41</v>
      </c>
      <c r="B49" s="2">
        <v>2182</v>
      </c>
      <c r="C49" t="s">
        <v>91</v>
      </c>
      <c r="D49" s="2">
        <f t="shared" si="0"/>
        <v>2182</v>
      </c>
      <c r="E49" s="10">
        <v>5.59</v>
      </c>
      <c r="F49" s="6">
        <v>0.38632701576268574</v>
      </c>
      <c r="G49" s="17">
        <f t="shared" si="1"/>
        <v>5.9763270157626858</v>
      </c>
      <c r="H49" s="15">
        <v>8.3999999999999986</v>
      </c>
      <c r="I49" s="10">
        <v>8.129999999999999</v>
      </c>
      <c r="J49" s="6">
        <v>0.2245397884774647</v>
      </c>
      <c r="K49" s="17">
        <f t="shared" si="2"/>
        <v>8.3545397884774637</v>
      </c>
      <c r="L49" s="10">
        <v>11.26</v>
      </c>
      <c r="M49" s="6">
        <v>0.30768178159282911</v>
      </c>
      <c r="N49" s="17">
        <f t="shared" si="3"/>
        <v>11.567681781592828</v>
      </c>
      <c r="O49" s="10">
        <v>5.22</v>
      </c>
      <c r="P49" s="6">
        <v>0.35843973835828891</v>
      </c>
      <c r="Q49" s="17">
        <f t="shared" si="4"/>
        <v>5.5784397383582887</v>
      </c>
      <c r="R49" s="15">
        <v>7.96</v>
      </c>
      <c r="S49" s="10">
        <v>7.7</v>
      </c>
      <c r="T49" s="6">
        <v>0.22394769768352862</v>
      </c>
      <c r="U49" s="17">
        <f t="shared" si="19"/>
        <v>7.9239476976835288</v>
      </c>
      <c r="V49" s="10">
        <v>10.67</v>
      </c>
      <c r="W49" s="6">
        <v>0.29696590922869703</v>
      </c>
      <c r="X49" s="17">
        <f t="shared" si="20"/>
        <v>10.966965909228698</v>
      </c>
    </row>
    <row r="50" spans="1:24" x14ac:dyDescent="0.35">
      <c r="A50" t="s">
        <v>43</v>
      </c>
      <c r="B50" s="2">
        <v>2157</v>
      </c>
      <c r="C50" t="s">
        <v>92</v>
      </c>
      <c r="D50" s="2">
        <f t="shared" si="0"/>
        <v>2157</v>
      </c>
      <c r="E50" s="10">
        <v>5.59</v>
      </c>
      <c r="F50" s="6">
        <v>0.23235758347893656</v>
      </c>
      <c r="G50" s="17">
        <f t="shared" si="1"/>
        <v>5.8223575834789365</v>
      </c>
      <c r="H50" s="15">
        <v>8.3999999999999986</v>
      </c>
      <c r="I50" s="10">
        <v>8.129999999999999</v>
      </c>
      <c r="J50" s="6">
        <v>0.1350501049875561</v>
      </c>
      <c r="K50" s="17">
        <f t="shared" si="2"/>
        <v>8.2650501049875551</v>
      </c>
      <c r="L50" s="10">
        <v>11.26</v>
      </c>
      <c r="M50" s="6">
        <v>0.18505652452020172</v>
      </c>
      <c r="N50" s="17">
        <f t="shared" si="3"/>
        <v>11.445056524520201</v>
      </c>
      <c r="O50" s="10">
        <v>5.22</v>
      </c>
      <c r="P50" s="6">
        <v>0.22670603684759971</v>
      </c>
      <c r="Q50" s="17">
        <f t="shared" si="4"/>
        <v>5.4467060368475995</v>
      </c>
      <c r="R50" s="15">
        <v>7.96</v>
      </c>
      <c r="S50" s="10">
        <v>7.7</v>
      </c>
      <c r="T50" s="6">
        <v>0.14164265079007787</v>
      </c>
      <c r="U50" s="17">
        <f t="shared" si="19"/>
        <v>7.8416426507900781</v>
      </c>
      <c r="V50" s="10">
        <v>10.67</v>
      </c>
      <c r="W50" s="6">
        <v>0.18782488254153445</v>
      </c>
      <c r="X50" s="17">
        <f t="shared" si="20"/>
        <v>10.857824882541534</v>
      </c>
    </row>
    <row r="51" spans="1:24" x14ac:dyDescent="0.35">
      <c r="A51" t="s">
        <v>43</v>
      </c>
      <c r="B51" s="2">
        <v>2034</v>
      </c>
      <c r="C51" t="s">
        <v>93</v>
      </c>
      <c r="D51" s="2">
        <f t="shared" si="0"/>
        <v>2034</v>
      </c>
      <c r="E51" s="10">
        <v>5.59</v>
      </c>
      <c r="F51" s="6">
        <v>0.48828580651227693</v>
      </c>
      <c r="G51" s="17">
        <f t="shared" si="1"/>
        <v>6.0782858065122767</v>
      </c>
      <c r="H51" s="15">
        <v>8.4138000105794539</v>
      </c>
      <c r="I51" s="10">
        <v>8.129999999999999</v>
      </c>
      <c r="J51" s="6">
        <v>0.28380001057945492</v>
      </c>
      <c r="K51" s="17">
        <f t="shared" si="2"/>
        <v>8.4138000105794539</v>
      </c>
      <c r="L51" s="10">
        <v>11.26</v>
      </c>
      <c r="M51" s="6">
        <v>0.38888427370750117</v>
      </c>
      <c r="N51" s="17">
        <f t="shared" si="3"/>
        <v>11.648884273707502</v>
      </c>
      <c r="O51" s="10">
        <v>5.22</v>
      </c>
      <c r="P51" s="6">
        <v>0.44962298885096352</v>
      </c>
      <c r="Q51" s="17">
        <f t="shared" si="4"/>
        <v>5.6696229888509633</v>
      </c>
      <c r="R51" s="15">
        <v>7.9809174308240634</v>
      </c>
      <c r="S51" s="10">
        <v>7.7</v>
      </c>
      <c r="T51" s="6">
        <v>0.28091743082406317</v>
      </c>
      <c r="U51" s="17">
        <f t="shared" si="19"/>
        <v>7.9809174308240634</v>
      </c>
      <c r="V51" s="10">
        <v>10.67</v>
      </c>
      <c r="W51" s="6">
        <v>0.37251105624831954</v>
      </c>
      <c r="X51" s="17">
        <f t="shared" si="20"/>
        <v>11.042511056248319</v>
      </c>
    </row>
    <row r="52" spans="1:24" x14ac:dyDescent="0.35">
      <c r="A52" t="s">
        <v>43</v>
      </c>
      <c r="B52" s="2">
        <v>2033</v>
      </c>
      <c r="C52" t="s">
        <v>94</v>
      </c>
      <c r="D52" s="2">
        <f t="shared" si="0"/>
        <v>2033</v>
      </c>
      <c r="E52" s="10">
        <v>5.59</v>
      </c>
      <c r="F52" s="6">
        <v>0.31384696116293709</v>
      </c>
      <c r="G52" s="17">
        <f t="shared" si="1"/>
        <v>5.9038469611629374</v>
      </c>
      <c r="H52" s="15">
        <v>8.3999999999999986</v>
      </c>
      <c r="I52" s="10">
        <v>8.129999999999999</v>
      </c>
      <c r="J52" s="6">
        <v>0.18241312861022507</v>
      </c>
      <c r="K52" s="17">
        <f t="shared" si="2"/>
        <v>8.3124131286102241</v>
      </c>
      <c r="L52" s="10">
        <v>11.26</v>
      </c>
      <c r="M52" s="6">
        <v>0.24995681952493323</v>
      </c>
      <c r="N52" s="17">
        <f t="shared" si="3"/>
        <v>11.509956819524932</v>
      </c>
      <c r="O52" s="10">
        <v>5.22</v>
      </c>
      <c r="P52" s="6">
        <v>0.28312937783025394</v>
      </c>
      <c r="Q52" s="17">
        <f t="shared" si="4"/>
        <v>5.5031293778302537</v>
      </c>
      <c r="R52" s="15">
        <v>7.96</v>
      </c>
      <c r="S52" s="10">
        <v>7.7</v>
      </c>
      <c r="T52" s="6">
        <v>0.17689503972007703</v>
      </c>
      <c r="U52" s="17">
        <f t="shared" si="19"/>
        <v>7.8768950397200772</v>
      </c>
      <c r="V52" s="10">
        <v>10.67</v>
      </c>
      <c r="W52" s="6">
        <v>0.23457145720212869</v>
      </c>
      <c r="X52" s="17">
        <f t="shared" si="20"/>
        <v>10.904571457202129</v>
      </c>
    </row>
    <row r="53" spans="1:24" x14ac:dyDescent="0.35">
      <c r="A53" t="s">
        <v>43</v>
      </c>
      <c r="B53" s="2">
        <v>2093</v>
      </c>
      <c r="C53" t="s">
        <v>95</v>
      </c>
      <c r="D53" s="2">
        <f t="shared" si="0"/>
        <v>2093</v>
      </c>
      <c r="E53" s="10">
        <v>5.59</v>
      </c>
      <c r="F53" s="6">
        <v>0.21594598768382092</v>
      </c>
      <c r="G53" s="17">
        <f t="shared" si="1"/>
        <v>5.8059459876838204</v>
      </c>
      <c r="H53" s="15">
        <v>8.3999999999999986</v>
      </c>
      <c r="I53" s="10">
        <v>8.129999999999999</v>
      </c>
      <c r="J53" s="6">
        <v>0.12551140572029773</v>
      </c>
      <c r="K53" s="17">
        <f t="shared" si="2"/>
        <v>8.2555114057202967</v>
      </c>
      <c r="L53" s="10">
        <v>11.26</v>
      </c>
      <c r="M53" s="6">
        <v>0.17198588353309163</v>
      </c>
      <c r="N53" s="17">
        <f t="shared" si="3"/>
        <v>11.431985883533091</v>
      </c>
      <c r="O53" s="10">
        <v>5.22</v>
      </c>
      <c r="P53" s="6">
        <v>0.20526823582741471</v>
      </c>
      <c r="Q53" s="17">
        <f t="shared" si="4"/>
        <v>5.4252682358274145</v>
      </c>
      <c r="R53" s="15">
        <v>7.96</v>
      </c>
      <c r="S53" s="10">
        <v>7.7</v>
      </c>
      <c r="T53" s="6">
        <v>0.12824865317259526</v>
      </c>
      <c r="U53" s="17">
        <f t="shared" si="19"/>
        <v>7.8282486531725954</v>
      </c>
      <c r="V53" s="10">
        <v>10.67</v>
      </c>
      <c r="W53" s="6">
        <v>0.17006373380692089</v>
      </c>
      <c r="X53" s="17">
        <f t="shared" si="20"/>
        <v>10.840063733806922</v>
      </c>
    </row>
    <row r="54" spans="1:24" x14ac:dyDescent="0.35">
      <c r="A54" t="s">
        <v>43</v>
      </c>
      <c r="B54" s="2">
        <v>2114</v>
      </c>
      <c r="C54" t="s">
        <v>96</v>
      </c>
      <c r="D54" s="2">
        <f t="shared" si="0"/>
        <v>2114</v>
      </c>
      <c r="E54" s="43"/>
      <c r="F54" s="44"/>
      <c r="G54" s="45"/>
      <c r="H54" s="46"/>
      <c r="I54" s="43"/>
      <c r="J54" s="44"/>
      <c r="K54" s="45"/>
      <c r="L54" s="43"/>
      <c r="M54" s="44"/>
      <c r="N54" s="45"/>
      <c r="O54" s="43"/>
      <c r="P54" s="44"/>
      <c r="Q54" s="45"/>
      <c r="R54" s="46"/>
      <c r="S54" s="43"/>
      <c r="T54" s="44"/>
      <c r="U54" s="45"/>
      <c r="V54" s="43"/>
      <c r="W54" s="44"/>
      <c r="X54" s="45"/>
    </row>
    <row r="55" spans="1:24" x14ac:dyDescent="0.35">
      <c r="A55" t="s">
        <v>43</v>
      </c>
      <c r="B55" s="2">
        <v>2121</v>
      </c>
      <c r="C55" t="s">
        <v>97</v>
      </c>
      <c r="D55" s="2">
        <f t="shared" si="0"/>
        <v>2121</v>
      </c>
      <c r="E55" s="10">
        <v>5.59</v>
      </c>
      <c r="F55" s="6">
        <v>0.15736791941485254</v>
      </c>
      <c r="G55" s="17">
        <f t="shared" si="1"/>
        <v>5.7473679194148524</v>
      </c>
      <c r="H55" s="15">
        <v>8.3999999999999986</v>
      </c>
      <c r="I55" s="10">
        <v>8.129999999999999</v>
      </c>
      <c r="J55" s="6">
        <v>9.1464839210848581E-2</v>
      </c>
      <c r="K55" s="17">
        <f t="shared" si="2"/>
        <v>8.2214648392108476</v>
      </c>
      <c r="L55" s="10">
        <v>11.26</v>
      </c>
      <c r="M55" s="6">
        <v>0.12533267696912356</v>
      </c>
      <c r="N55" s="17">
        <f t="shared" si="3"/>
        <v>11.385332676969123</v>
      </c>
      <c r="O55" s="10">
        <v>5.22</v>
      </c>
      <c r="P55" s="6">
        <v>0.14346341023301967</v>
      </c>
      <c r="Q55" s="17">
        <f t="shared" si="4"/>
        <v>5.3634634102330194</v>
      </c>
      <c r="R55" s="15">
        <v>7.96</v>
      </c>
      <c r="S55" s="10">
        <v>7.7</v>
      </c>
      <c r="T55" s="6">
        <v>8.9633953407536993E-2</v>
      </c>
      <c r="U55" s="17">
        <f t="shared" ref="U55:U56" si="21">S55+T55</f>
        <v>7.7896339534075372</v>
      </c>
      <c r="V55" s="10">
        <v>10.67</v>
      </c>
      <c r="W55" s="6">
        <v>0.11885866347018482</v>
      </c>
      <c r="X55" s="17">
        <f t="shared" ref="X55:X56" si="22">V55+W55</f>
        <v>10.788858663470185</v>
      </c>
    </row>
    <row r="56" spans="1:24" x14ac:dyDescent="0.35">
      <c r="A56" t="s">
        <v>43</v>
      </c>
      <c r="B56" s="2">
        <v>2038</v>
      </c>
      <c r="C56" t="s">
        <v>98</v>
      </c>
      <c r="D56" s="2">
        <f t="shared" si="0"/>
        <v>2038</v>
      </c>
      <c r="E56" s="10">
        <v>5.59</v>
      </c>
      <c r="F56" s="6">
        <v>0.27679613663700364</v>
      </c>
      <c r="G56" s="17">
        <f t="shared" si="1"/>
        <v>5.8667961366370038</v>
      </c>
      <c r="H56" s="15">
        <v>8.3999999999999986</v>
      </c>
      <c r="I56" s="10">
        <v>8.129999999999999</v>
      </c>
      <c r="J56" s="6">
        <v>0.16087855253651639</v>
      </c>
      <c r="K56" s="17">
        <f t="shared" si="2"/>
        <v>8.2908785525365154</v>
      </c>
      <c r="L56" s="10">
        <v>11.26</v>
      </c>
      <c r="M56" s="6">
        <v>0.22044857480294314</v>
      </c>
      <c r="N56" s="17">
        <f t="shared" si="3"/>
        <v>11.480448574802942</v>
      </c>
      <c r="O56" s="10">
        <v>5.22</v>
      </c>
      <c r="P56" s="6">
        <v>0.26262159557380027</v>
      </c>
      <c r="Q56" s="17">
        <f t="shared" si="4"/>
        <v>5.4826215955738</v>
      </c>
      <c r="R56" s="15">
        <v>7.96</v>
      </c>
      <c r="S56" s="10">
        <v>7.7</v>
      </c>
      <c r="T56" s="6">
        <v>0.16408211262764105</v>
      </c>
      <c r="U56" s="17">
        <f t="shared" si="21"/>
        <v>7.8640821126276412</v>
      </c>
      <c r="V56" s="10">
        <v>10.67</v>
      </c>
      <c r="W56" s="6">
        <v>0.21758081596276671</v>
      </c>
      <c r="X56" s="17">
        <f t="shared" si="22"/>
        <v>10.887580815962767</v>
      </c>
    </row>
    <row r="57" spans="1:24" x14ac:dyDescent="0.35">
      <c r="A57" t="s">
        <v>41</v>
      </c>
      <c r="B57" s="2">
        <v>3308</v>
      </c>
      <c r="C57" t="s">
        <v>99</v>
      </c>
      <c r="D57" s="2">
        <f t="shared" si="0"/>
        <v>3308</v>
      </c>
      <c r="E57" s="43"/>
      <c r="F57" s="44"/>
      <c r="G57" s="45"/>
      <c r="H57" s="46"/>
      <c r="I57" s="43"/>
      <c r="J57" s="44"/>
      <c r="K57" s="45"/>
      <c r="L57" s="43"/>
      <c r="M57" s="44"/>
      <c r="N57" s="45"/>
      <c r="O57" s="43"/>
      <c r="P57" s="44"/>
      <c r="Q57" s="45"/>
      <c r="R57" s="46"/>
      <c r="S57" s="43"/>
      <c r="T57" s="44"/>
      <c r="U57" s="45"/>
      <c r="V57" s="43"/>
      <c r="W57" s="44"/>
      <c r="X57" s="45"/>
    </row>
    <row r="58" spans="1:24" x14ac:dyDescent="0.35">
      <c r="A58" t="s">
        <v>43</v>
      </c>
      <c r="B58" s="2">
        <v>2026</v>
      </c>
      <c r="C58" t="s">
        <v>100</v>
      </c>
      <c r="D58" s="2">
        <f t="shared" si="0"/>
        <v>2026</v>
      </c>
      <c r="E58" s="10">
        <v>5.59</v>
      </c>
      <c r="F58" s="6">
        <v>0.38843047729443025</v>
      </c>
      <c r="G58" s="17">
        <f t="shared" si="1"/>
        <v>5.9784304772944301</v>
      </c>
      <c r="H58" s="15">
        <v>8.3999999999999986</v>
      </c>
      <c r="I58" s="10">
        <v>8.129999999999999</v>
      </c>
      <c r="J58" s="6">
        <v>0.2257623567691347</v>
      </c>
      <c r="K58" s="17">
        <f t="shared" si="2"/>
        <v>8.3557623567691337</v>
      </c>
      <c r="L58" s="10">
        <v>11.26</v>
      </c>
      <c r="M58" s="6">
        <v>0.30935703111452934</v>
      </c>
      <c r="N58" s="17">
        <f t="shared" si="3"/>
        <v>11.56935703111453</v>
      </c>
      <c r="O58" s="10">
        <v>5.22</v>
      </c>
      <c r="P58" s="6">
        <v>0.36591184402181032</v>
      </c>
      <c r="Q58" s="17">
        <f t="shared" si="4"/>
        <v>5.5859118440218101</v>
      </c>
      <c r="R58" s="15">
        <v>7.96</v>
      </c>
      <c r="S58" s="10">
        <v>7.7</v>
      </c>
      <c r="T58" s="6">
        <v>0.22861614290722976</v>
      </c>
      <c r="U58" s="17">
        <f t="shared" ref="U58:U64" si="23">S58+T58</f>
        <v>7.9286161429072299</v>
      </c>
      <c r="V58" s="10">
        <v>10.67</v>
      </c>
      <c r="W58" s="6">
        <v>0.3031565326840151</v>
      </c>
      <c r="X58" s="17">
        <f t="shared" ref="X58:X64" si="24">V58+W58</f>
        <v>10.973156532684015</v>
      </c>
    </row>
    <row r="59" spans="1:24" x14ac:dyDescent="0.35">
      <c r="A59" t="s">
        <v>41</v>
      </c>
      <c r="B59" s="2">
        <v>5203</v>
      </c>
      <c r="C59" t="s">
        <v>101</v>
      </c>
      <c r="D59" s="2">
        <f t="shared" si="0"/>
        <v>5203</v>
      </c>
      <c r="E59" s="10">
        <v>5.59</v>
      </c>
      <c r="F59" s="6">
        <v>0.205428808758613</v>
      </c>
      <c r="G59" s="17">
        <f t="shared" si="1"/>
        <v>5.7954288087586132</v>
      </c>
      <c r="H59" s="15">
        <v>8.3999999999999986</v>
      </c>
      <c r="I59" s="10">
        <v>8.129999999999999</v>
      </c>
      <c r="J59" s="6">
        <v>0.11939864235478659</v>
      </c>
      <c r="K59" s="17">
        <f t="shared" si="2"/>
        <v>8.2493986423547856</v>
      </c>
      <c r="L59" s="10">
        <v>11.26</v>
      </c>
      <c r="M59" s="6">
        <v>0.16360971391049203</v>
      </c>
      <c r="N59" s="17">
        <f t="shared" si="3"/>
        <v>11.423609713910492</v>
      </c>
      <c r="O59" s="10">
        <v>5.22</v>
      </c>
      <c r="P59" s="6">
        <v>0.1979531736812854</v>
      </c>
      <c r="Q59" s="17">
        <f t="shared" si="4"/>
        <v>5.4179531736812852</v>
      </c>
      <c r="R59" s="15">
        <v>7.96</v>
      </c>
      <c r="S59" s="10">
        <v>7.7</v>
      </c>
      <c r="T59" s="6">
        <v>0.1236783175282623</v>
      </c>
      <c r="U59" s="17">
        <f t="shared" si="23"/>
        <v>7.8236783175282625</v>
      </c>
      <c r="V59" s="10">
        <v>10.67</v>
      </c>
      <c r="W59" s="6">
        <v>0.16400322953968108</v>
      </c>
      <c r="X59" s="17">
        <f t="shared" si="24"/>
        <v>10.834003229539681</v>
      </c>
    </row>
    <row r="60" spans="1:24" x14ac:dyDescent="0.35">
      <c r="A60" t="s">
        <v>43</v>
      </c>
      <c r="B60" s="2">
        <v>5204</v>
      </c>
      <c r="C60" t="s">
        <v>102</v>
      </c>
      <c r="D60" s="2">
        <f t="shared" si="0"/>
        <v>5204</v>
      </c>
      <c r="E60" s="10">
        <v>5.59</v>
      </c>
      <c r="F60" s="6">
        <v>0.22170337620472524</v>
      </c>
      <c r="G60" s="17">
        <f t="shared" si="1"/>
        <v>5.8117033762047248</v>
      </c>
      <c r="H60" s="15">
        <v>8.3999999999999986</v>
      </c>
      <c r="I60" s="10">
        <v>8.129999999999999</v>
      </c>
      <c r="J60" s="6">
        <v>0.12885769801357227</v>
      </c>
      <c r="K60" s="17">
        <f t="shared" si="2"/>
        <v>8.2588576980135713</v>
      </c>
      <c r="L60" s="10">
        <v>11.26</v>
      </c>
      <c r="M60" s="6">
        <v>0.17657122476646248</v>
      </c>
      <c r="N60" s="17">
        <f t="shared" si="3"/>
        <v>11.436571224766462</v>
      </c>
      <c r="O60" s="10">
        <v>5.22</v>
      </c>
      <c r="P60" s="6">
        <v>0.20878938676263559</v>
      </c>
      <c r="Q60" s="17">
        <f t="shared" si="4"/>
        <v>5.4287893867626353</v>
      </c>
      <c r="R60" s="15">
        <v>7.96</v>
      </c>
      <c r="S60" s="10">
        <v>7.7</v>
      </c>
      <c r="T60" s="6">
        <v>0.13044861264833241</v>
      </c>
      <c r="U60" s="17">
        <f t="shared" si="23"/>
        <v>7.8304486126483326</v>
      </c>
      <c r="V60" s="10">
        <v>10.67</v>
      </c>
      <c r="W60" s="6">
        <v>0.17298099564998806</v>
      </c>
      <c r="X60" s="17">
        <f t="shared" si="24"/>
        <v>10.842980995649988</v>
      </c>
    </row>
    <row r="61" spans="1:24" x14ac:dyDescent="0.35">
      <c r="A61" t="s">
        <v>43</v>
      </c>
      <c r="B61" s="2">
        <v>2196</v>
      </c>
      <c r="C61" t="s">
        <v>103</v>
      </c>
      <c r="D61" s="2">
        <f t="shared" si="0"/>
        <v>2196</v>
      </c>
      <c r="E61" s="10">
        <v>5.59</v>
      </c>
      <c r="F61" s="6">
        <v>0.39673375058616339</v>
      </c>
      <c r="G61" s="17">
        <f t="shared" si="1"/>
        <v>5.9867337505861631</v>
      </c>
      <c r="H61" s="15">
        <v>8.3999999999999986</v>
      </c>
      <c r="I61" s="10">
        <v>8.129999999999999</v>
      </c>
      <c r="J61" s="6">
        <v>0.23058836314434394</v>
      </c>
      <c r="K61" s="17">
        <f t="shared" si="2"/>
        <v>8.3605883631443429</v>
      </c>
      <c r="L61" s="10">
        <v>11.26</v>
      </c>
      <c r="M61" s="6">
        <v>0.31596996579875397</v>
      </c>
      <c r="N61" s="17">
        <f t="shared" si="3"/>
        <v>11.575969965798754</v>
      </c>
      <c r="O61" s="10">
        <v>5.22</v>
      </c>
      <c r="P61" s="6">
        <v>0.3791368513067308</v>
      </c>
      <c r="Q61" s="17">
        <f t="shared" si="4"/>
        <v>5.5991368513067306</v>
      </c>
      <c r="R61" s="15">
        <v>7.96</v>
      </c>
      <c r="S61" s="10">
        <v>7.7</v>
      </c>
      <c r="T61" s="6">
        <v>0.23687890301017855</v>
      </c>
      <c r="U61" s="17">
        <f t="shared" si="23"/>
        <v>7.9368789030101787</v>
      </c>
      <c r="V61" s="10">
        <v>10.67</v>
      </c>
      <c r="W61" s="6">
        <v>0.31411342352350652</v>
      </c>
      <c r="X61" s="17">
        <f t="shared" si="24"/>
        <v>10.984113423523507</v>
      </c>
    </row>
    <row r="62" spans="1:24" x14ac:dyDescent="0.35">
      <c r="A62" t="s">
        <v>43</v>
      </c>
      <c r="B62" s="2">
        <v>2123</v>
      </c>
      <c r="C62" t="s">
        <v>104</v>
      </c>
      <c r="D62" s="2">
        <f t="shared" si="0"/>
        <v>2123</v>
      </c>
      <c r="E62" s="10">
        <v>5.59</v>
      </c>
      <c r="F62" s="6">
        <v>0.36581851841730118</v>
      </c>
      <c r="G62" s="17">
        <f t="shared" si="1"/>
        <v>5.9558185184173009</v>
      </c>
      <c r="H62" s="15">
        <v>8.3999999999999986</v>
      </c>
      <c r="I62" s="10">
        <v>8.129999999999999</v>
      </c>
      <c r="J62" s="6">
        <v>0.21261989475440046</v>
      </c>
      <c r="K62" s="17">
        <f t="shared" si="2"/>
        <v>8.3426198947543995</v>
      </c>
      <c r="L62" s="10">
        <v>11.26</v>
      </c>
      <c r="M62" s="6">
        <v>0.29134829758695718</v>
      </c>
      <c r="N62" s="17">
        <f t="shared" si="3"/>
        <v>11.551348297586957</v>
      </c>
      <c r="O62" s="10">
        <v>5.22</v>
      </c>
      <c r="P62" s="6">
        <v>0.33685199809907562</v>
      </c>
      <c r="Q62" s="17">
        <f t="shared" si="4"/>
        <v>5.5568519980990754</v>
      </c>
      <c r="R62" s="15">
        <v>7.96</v>
      </c>
      <c r="S62" s="10">
        <v>7.7</v>
      </c>
      <c r="T62" s="6">
        <v>0.21046004096908266</v>
      </c>
      <c r="U62" s="17">
        <f t="shared" si="23"/>
        <v>7.9104600409690828</v>
      </c>
      <c r="V62" s="10">
        <v>10.67</v>
      </c>
      <c r="W62" s="6">
        <v>0.27908051475655049</v>
      </c>
      <c r="X62" s="17">
        <f t="shared" si="24"/>
        <v>10.949080514756551</v>
      </c>
    </row>
    <row r="63" spans="1:24" x14ac:dyDescent="0.35">
      <c r="A63" t="s">
        <v>41</v>
      </c>
      <c r="B63" s="2">
        <v>3379</v>
      </c>
      <c r="C63" t="s">
        <v>105</v>
      </c>
      <c r="D63" s="2">
        <f t="shared" si="0"/>
        <v>3379</v>
      </c>
      <c r="E63" s="10">
        <v>5.59</v>
      </c>
      <c r="F63" s="6">
        <v>0.29208397403438474</v>
      </c>
      <c r="G63" s="17">
        <f t="shared" si="1"/>
        <v>5.8820839740343844</v>
      </c>
      <c r="H63" s="15">
        <v>8.3999999999999986</v>
      </c>
      <c r="I63" s="10">
        <v>8.129999999999999</v>
      </c>
      <c r="J63" s="6">
        <v>0.16976410612091897</v>
      </c>
      <c r="K63" s="17">
        <f t="shared" si="2"/>
        <v>8.299764106120918</v>
      </c>
      <c r="L63" s="10">
        <v>11.26</v>
      </c>
      <c r="M63" s="6">
        <v>0.23262421012916634</v>
      </c>
      <c r="N63" s="17">
        <f t="shared" si="3"/>
        <v>11.492624210129167</v>
      </c>
      <c r="O63" s="10">
        <v>5.22</v>
      </c>
      <c r="P63" s="6">
        <v>0.26310946335859331</v>
      </c>
      <c r="Q63" s="17">
        <f t="shared" si="4"/>
        <v>5.4831094633585931</v>
      </c>
      <c r="R63" s="15">
        <v>7.96</v>
      </c>
      <c r="S63" s="10">
        <v>7.7</v>
      </c>
      <c r="T63" s="6">
        <v>0.16438692448025005</v>
      </c>
      <c r="U63" s="17">
        <f t="shared" si="23"/>
        <v>7.8643869244802502</v>
      </c>
      <c r="V63" s="10">
        <v>10.67</v>
      </c>
      <c r="W63" s="6">
        <v>0.21798501304358103</v>
      </c>
      <c r="X63" s="17">
        <f t="shared" si="24"/>
        <v>10.887985013043581</v>
      </c>
    </row>
    <row r="64" spans="1:24" x14ac:dyDescent="0.35">
      <c r="A64" t="s">
        <v>43</v>
      </c>
      <c r="B64" s="2">
        <v>2029</v>
      </c>
      <c r="C64" t="s">
        <v>106</v>
      </c>
      <c r="D64" s="2">
        <f t="shared" si="0"/>
        <v>2029</v>
      </c>
      <c r="E64" s="10">
        <v>5.59</v>
      </c>
      <c r="F64" s="6">
        <v>0.35664903169610779</v>
      </c>
      <c r="G64" s="17">
        <f t="shared" si="1"/>
        <v>5.9466490316961078</v>
      </c>
      <c r="H64" s="15">
        <v>8.3999999999999986</v>
      </c>
      <c r="I64" s="10">
        <v>8.129999999999999</v>
      </c>
      <c r="J64" s="6">
        <v>0.20729043050807761</v>
      </c>
      <c r="K64" s="17">
        <f t="shared" si="2"/>
        <v>8.3372904305080766</v>
      </c>
      <c r="L64" s="10">
        <v>11.26</v>
      </c>
      <c r="M64" s="6">
        <v>0.28404548591967016</v>
      </c>
      <c r="N64" s="17">
        <f t="shared" si="3"/>
        <v>11.54404548591967</v>
      </c>
      <c r="O64" s="10">
        <v>5.22</v>
      </c>
      <c r="P64" s="6">
        <v>0.31642050204294314</v>
      </c>
      <c r="Q64" s="17">
        <f t="shared" si="4"/>
        <v>5.5364205020429429</v>
      </c>
      <c r="R64" s="15">
        <v>7.96</v>
      </c>
      <c r="S64" s="10">
        <v>7.7</v>
      </c>
      <c r="T64" s="6">
        <v>0.19769478362166293</v>
      </c>
      <c r="U64" s="17">
        <f t="shared" si="23"/>
        <v>7.8976947836216631</v>
      </c>
      <c r="V64" s="10">
        <v>10.67</v>
      </c>
      <c r="W64" s="6">
        <v>0.26215306868978872</v>
      </c>
      <c r="X64" s="17">
        <f t="shared" si="24"/>
        <v>10.932153068689789</v>
      </c>
    </row>
    <row r="65" spans="1:24" x14ac:dyDescent="0.35">
      <c r="A65" t="s">
        <v>43</v>
      </c>
      <c r="B65" s="2">
        <v>2180</v>
      </c>
      <c r="C65" t="s">
        <v>107</v>
      </c>
      <c r="D65" s="2">
        <f t="shared" si="0"/>
        <v>2180</v>
      </c>
      <c r="E65" s="43"/>
      <c r="F65" s="44"/>
      <c r="G65" s="45"/>
      <c r="H65" s="46"/>
      <c r="I65" s="43"/>
      <c r="J65" s="44"/>
      <c r="K65" s="45"/>
      <c r="L65" s="43"/>
      <c r="M65" s="44"/>
      <c r="N65" s="45"/>
      <c r="O65" s="43"/>
      <c r="P65" s="44"/>
      <c r="Q65" s="45"/>
      <c r="R65" s="46"/>
      <c r="S65" s="43"/>
      <c r="T65" s="44"/>
      <c r="U65" s="45"/>
      <c r="V65" s="43"/>
      <c r="W65" s="44"/>
      <c r="X65" s="45"/>
    </row>
    <row r="66" spans="1:24" x14ac:dyDescent="0.35">
      <c r="A66" t="s">
        <v>41</v>
      </c>
      <c r="B66" s="2">
        <v>2168</v>
      </c>
      <c r="C66" t="s">
        <v>108</v>
      </c>
      <c r="D66" s="2">
        <f t="shared" si="0"/>
        <v>2168</v>
      </c>
      <c r="E66" s="10">
        <v>5.59</v>
      </c>
      <c r="F66" s="6">
        <v>0.11929087991082557</v>
      </c>
      <c r="G66" s="17">
        <f t="shared" si="1"/>
        <v>5.7092908799108253</v>
      </c>
      <c r="H66" s="15">
        <v>8.3999999999999986</v>
      </c>
      <c r="I66" s="10">
        <v>8.129999999999999</v>
      </c>
      <c r="J66" s="6">
        <v>6.9333823620942425E-2</v>
      </c>
      <c r="K66" s="17">
        <f t="shared" si="2"/>
        <v>8.1993338236209414</v>
      </c>
      <c r="L66" s="10">
        <v>11.26</v>
      </c>
      <c r="M66" s="6">
        <v>9.5007020766071995E-2</v>
      </c>
      <c r="N66" s="17">
        <f t="shared" si="3"/>
        <v>11.355007020766072</v>
      </c>
      <c r="O66" s="10">
        <v>5.22</v>
      </c>
      <c r="P66" s="6">
        <v>0.11395800665934086</v>
      </c>
      <c r="Q66" s="17">
        <f t="shared" si="4"/>
        <v>5.3339580066593406</v>
      </c>
      <c r="R66" s="15">
        <v>7.96</v>
      </c>
      <c r="S66" s="10">
        <v>7.7</v>
      </c>
      <c r="T66" s="6">
        <v>7.1199416829876405E-2</v>
      </c>
      <c r="U66" s="17">
        <f t="shared" ref="U66" si="25">S66+T66</f>
        <v>7.7711994168298766</v>
      </c>
      <c r="V66" s="10">
        <v>10.67</v>
      </c>
      <c r="W66" s="6">
        <v>9.4413562567966666E-2</v>
      </c>
      <c r="X66" s="17">
        <f t="shared" ref="X66" si="26">V66+W66</f>
        <v>10.764413562567967</v>
      </c>
    </row>
    <row r="67" spans="1:24" x14ac:dyDescent="0.35">
      <c r="A67" t="s">
        <v>41</v>
      </c>
      <c r="B67" s="2">
        <v>3304</v>
      </c>
      <c r="C67" t="s">
        <v>109</v>
      </c>
      <c r="D67" s="2">
        <f t="shared" si="0"/>
        <v>3304</v>
      </c>
      <c r="E67" s="43"/>
      <c r="F67" s="44"/>
      <c r="G67" s="45"/>
      <c r="H67" s="46"/>
      <c r="I67" s="43"/>
      <c r="J67" s="44"/>
      <c r="K67" s="45"/>
      <c r="L67" s="43"/>
      <c r="M67" s="44"/>
      <c r="N67" s="45"/>
      <c r="O67" s="43"/>
      <c r="P67" s="44"/>
      <c r="Q67" s="45"/>
      <c r="R67" s="46"/>
      <c r="S67" s="43"/>
      <c r="T67" s="44"/>
      <c r="U67" s="45"/>
      <c r="V67" s="43"/>
      <c r="W67" s="44"/>
      <c r="X67" s="45"/>
    </row>
    <row r="68" spans="1:24" x14ac:dyDescent="0.35">
      <c r="A68" t="s">
        <v>41</v>
      </c>
      <c r="B68" s="2">
        <v>2124</v>
      </c>
      <c r="C68" t="s">
        <v>110</v>
      </c>
      <c r="D68" s="2">
        <f t="shared" si="0"/>
        <v>2124</v>
      </c>
      <c r="E68" s="10">
        <v>5.59</v>
      </c>
      <c r="F68" s="6">
        <v>0.29371243908086059</v>
      </c>
      <c r="G68" s="17">
        <f t="shared" si="1"/>
        <v>5.8837124390808606</v>
      </c>
      <c r="H68" s="15">
        <v>8.3999999999999986</v>
      </c>
      <c r="I68" s="10">
        <v>8.129999999999999</v>
      </c>
      <c r="J68" s="6">
        <v>0.17071059799093646</v>
      </c>
      <c r="K68" s="17">
        <f t="shared" si="2"/>
        <v>8.3007105979909355</v>
      </c>
      <c r="L68" s="10">
        <v>11.26</v>
      </c>
      <c r="M68" s="6">
        <v>0.23392116228863874</v>
      </c>
      <c r="N68" s="17">
        <f t="shared" si="3"/>
        <v>11.493921162288638</v>
      </c>
      <c r="O68" s="10">
        <v>5.22</v>
      </c>
      <c r="P68" s="6">
        <v>0.2664911471083391</v>
      </c>
      <c r="Q68" s="17">
        <f t="shared" si="4"/>
        <v>5.4864911471083389</v>
      </c>
      <c r="R68" s="15">
        <v>7.96</v>
      </c>
      <c r="S68" s="10">
        <v>7.7</v>
      </c>
      <c r="T68" s="6">
        <v>0.16649974540550527</v>
      </c>
      <c r="U68" s="17">
        <f t="shared" ref="U68:U74" si="27">S68+T68</f>
        <v>7.8664997454055055</v>
      </c>
      <c r="V68" s="10">
        <v>10.67</v>
      </c>
      <c r="W68" s="6">
        <v>0.2207867285245057</v>
      </c>
      <c r="X68" s="17">
        <f t="shared" ref="X68:X74" si="28">V68+W68</f>
        <v>10.890786728524505</v>
      </c>
    </row>
    <row r="69" spans="1:24" x14ac:dyDescent="0.35">
      <c r="A69" t="s">
        <v>43</v>
      </c>
      <c r="B69" s="2">
        <v>2195</v>
      </c>
      <c r="C69" t="s">
        <v>111</v>
      </c>
      <c r="D69" s="2">
        <f t="shared" si="0"/>
        <v>2195</v>
      </c>
      <c r="E69" s="10">
        <v>5.59</v>
      </c>
      <c r="F69" s="6">
        <v>0.44088192034985402</v>
      </c>
      <c r="G69" s="17">
        <f t="shared" si="1"/>
        <v>6.030881920349854</v>
      </c>
      <c r="H69" s="15">
        <v>8.3999999999999986</v>
      </c>
      <c r="I69" s="10">
        <v>8.129999999999999</v>
      </c>
      <c r="J69" s="6">
        <v>0.25624804616421493</v>
      </c>
      <c r="K69" s="17">
        <f t="shared" si="2"/>
        <v>8.3862480461642139</v>
      </c>
      <c r="L69" s="10">
        <v>11.26</v>
      </c>
      <c r="M69" s="6">
        <v>0.35113066243977042</v>
      </c>
      <c r="N69" s="17">
        <f t="shared" si="3"/>
        <v>11.61113066243977</v>
      </c>
      <c r="O69" s="10">
        <v>5.22</v>
      </c>
      <c r="P69" s="6">
        <v>0.39626660476800968</v>
      </c>
      <c r="Q69" s="17">
        <f t="shared" si="4"/>
        <v>5.6162666047680094</v>
      </c>
      <c r="R69" s="15">
        <v>7.96</v>
      </c>
      <c r="S69" s="10">
        <v>7.7</v>
      </c>
      <c r="T69" s="6">
        <v>0.24758128089851716</v>
      </c>
      <c r="U69" s="17">
        <f t="shared" si="27"/>
        <v>7.9475812808985173</v>
      </c>
      <c r="V69" s="10">
        <v>10.67</v>
      </c>
      <c r="W69" s="6">
        <v>0.32830538981507756</v>
      </c>
      <c r="X69" s="17">
        <f t="shared" si="28"/>
        <v>10.998305389815078</v>
      </c>
    </row>
    <row r="70" spans="1:24" x14ac:dyDescent="0.35">
      <c r="A70" t="s">
        <v>41</v>
      </c>
      <c r="B70" s="2">
        <v>5207</v>
      </c>
      <c r="C70" t="s">
        <v>112</v>
      </c>
      <c r="D70" s="2">
        <f t="shared" ref="D70:D133" si="29">B70</f>
        <v>5207</v>
      </c>
      <c r="E70" s="10">
        <v>5.59</v>
      </c>
      <c r="F70" s="6">
        <v>0.16497782653633492</v>
      </c>
      <c r="G70" s="17">
        <f t="shared" ref="G70:G133" si="30">E70+F70</f>
        <v>5.7549778265363347</v>
      </c>
      <c r="H70" s="15">
        <v>8.3999999999999986</v>
      </c>
      <c r="I70" s="10">
        <v>8.129999999999999</v>
      </c>
      <c r="J70" s="6">
        <v>9.5887845733349408E-2</v>
      </c>
      <c r="K70" s="17">
        <f t="shared" ref="K70:K133" si="31">I70+J70</f>
        <v>8.2258878457333484</v>
      </c>
      <c r="L70" s="10">
        <v>11.26</v>
      </c>
      <c r="M70" s="6">
        <v>0.13139342310346486</v>
      </c>
      <c r="N70" s="17">
        <f t="shared" ref="N70:N133" si="32">L70+M70</f>
        <v>11.391393423103464</v>
      </c>
      <c r="O70" s="10">
        <v>5.22</v>
      </c>
      <c r="P70" s="6">
        <v>0.14790799058530357</v>
      </c>
      <c r="Q70" s="17">
        <f t="shared" ref="Q70:Q133" si="33">O70+P70</f>
        <v>5.3679079905853033</v>
      </c>
      <c r="R70" s="15">
        <v>7.96</v>
      </c>
      <c r="S70" s="10">
        <v>7.7</v>
      </c>
      <c r="T70" s="6">
        <v>9.241085998370302E-2</v>
      </c>
      <c r="U70" s="17">
        <f t="shared" si="27"/>
        <v>7.7924108599837032</v>
      </c>
      <c r="V70" s="10">
        <v>10.67</v>
      </c>
      <c r="W70" s="6">
        <v>0.12254098037964523</v>
      </c>
      <c r="X70" s="17">
        <f t="shared" si="28"/>
        <v>10.792540980379645</v>
      </c>
    </row>
    <row r="71" spans="1:24" x14ac:dyDescent="0.35">
      <c r="A71" t="s">
        <v>41</v>
      </c>
      <c r="B71" s="2">
        <v>3363</v>
      </c>
      <c r="C71" t="s">
        <v>113</v>
      </c>
      <c r="D71" s="2">
        <f t="shared" si="29"/>
        <v>3363</v>
      </c>
      <c r="E71" s="10">
        <v>5.59</v>
      </c>
      <c r="F71" s="6">
        <v>0.43910260238698118</v>
      </c>
      <c r="G71" s="17">
        <f t="shared" si="30"/>
        <v>6.0291026023869811</v>
      </c>
      <c r="H71" s="15">
        <v>8.3999999999999986</v>
      </c>
      <c r="I71" s="10">
        <v>8.129999999999999</v>
      </c>
      <c r="J71" s="6">
        <v>0.25521387561663289</v>
      </c>
      <c r="K71" s="17">
        <f t="shared" si="31"/>
        <v>8.3852138756166319</v>
      </c>
      <c r="L71" s="10">
        <v>11.26</v>
      </c>
      <c r="M71" s="6">
        <v>0.34971356984915702</v>
      </c>
      <c r="N71" s="17">
        <f t="shared" si="32"/>
        <v>11.609713569849157</v>
      </c>
      <c r="O71" s="10">
        <v>5.22</v>
      </c>
      <c r="P71" s="6">
        <v>0.39919891305154653</v>
      </c>
      <c r="Q71" s="17">
        <f t="shared" si="33"/>
        <v>5.6191989130515463</v>
      </c>
      <c r="R71" s="15">
        <v>7.96</v>
      </c>
      <c r="S71" s="10">
        <v>7.7</v>
      </c>
      <c r="T71" s="6">
        <v>0.24941333696749712</v>
      </c>
      <c r="U71" s="17">
        <f t="shared" si="27"/>
        <v>7.9494133369674973</v>
      </c>
      <c r="V71" s="10">
        <v>10.67</v>
      </c>
      <c r="W71" s="6">
        <v>0.33073480148651041</v>
      </c>
      <c r="X71" s="17">
        <f t="shared" si="28"/>
        <v>11.000734801486511</v>
      </c>
    </row>
    <row r="72" spans="1:24" x14ac:dyDescent="0.35">
      <c r="A72" t="s">
        <v>41</v>
      </c>
      <c r="B72" s="2">
        <v>5200</v>
      </c>
      <c r="C72" t="s">
        <v>114</v>
      </c>
      <c r="D72" s="2">
        <f t="shared" si="29"/>
        <v>5200</v>
      </c>
      <c r="E72" s="10">
        <v>5.59</v>
      </c>
      <c r="F72" s="6">
        <v>0.36689396746784597</v>
      </c>
      <c r="G72" s="17">
        <f t="shared" si="30"/>
        <v>5.9568939674678454</v>
      </c>
      <c r="H72" s="15">
        <v>8.3999999999999986</v>
      </c>
      <c r="I72" s="10">
        <v>8.129999999999999</v>
      </c>
      <c r="J72" s="6">
        <v>0.21324496434761997</v>
      </c>
      <c r="K72" s="17">
        <f t="shared" si="31"/>
        <v>8.343244964347619</v>
      </c>
      <c r="L72" s="10">
        <v>11.26</v>
      </c>
      <c r="M72" s="6">
        <v>0.29220481241468838</v>
      </c>
      <c r="N72" s="17">
        <f t="shared" si="32"/>
        <v>11.552204812414688</v>
      </c>
      <c r="O72" s="10">
        <v>5.22</v>
      </c>
      <c r="P72" s="6">
        <v>0.34186064926292836</v>
      </c>
      <c r="Q72" s="17">
        <f t="shared" si="33"/>
        <v>5.5618606492629281</v>
      </c>
      <c r="R72" s="15">
        <v>7.96</v>
      </c>
      <c r="S72" s="10">
        <v>7.7</v>
      </c>
      <c r="T72" s="6">
        <v>0.21358936214252111</v>
      </c>
      <c r="U72" s="17">
        <f t="shared" si="27"/>
        <v>7.9135893621425213</v>
      </c>
      <c r="V72" s="10">
        <v>10.67</v>
      </c>
      <c r="W72" s="6">
        <v>0.28323017078032164</v>
      </c>
      <c r="X72" s="17">
        <f t="shared" si="28"/>
        <v>10.953230170780321</v>
      </c>
    </row>
    <row r="73" spans="1:24" x14ac:dyDescent="0.35">
      <c r="A73" t="s">
        <v>43</v>
      </c>
      <c r="B73" s="2">
        <v>2198</v>
      </c>
      <c r="C73" t="s">
        <v>115</v>
      </c>
      <c r="D73" s="2">
        <f t="shared" si="29"/>
        <v>2198</v>
      </c>
      <c r="E73" s="10">
        <v>5.59</v>
      </c>
      <c r="F73" s="6">
        <v>0.57026439941520546</v>
      </c>
      <c r="G73" s="17">
        <f t="shared" si="30"/>
        <v>6.1602643994152055</v>
      </c>
      <c r="H73" s="15">
        <v>8.4614474021292292</v>
      </c>
      <c r="I73" s="10">
        <v>8.129999999999999</v>
      </c>
      <c r="J73" s="6">
        <v>0.33144740212923018</v>
      </c>
      <c r="K73" s="17">
        <f t="shared" si="31"/>
        <v>8.4614474021292292</v>
      </c>
      <c r="L73" s="10">
        <v>11.26</v>
      </c>
      <c r="M73" s="6">
        <v>0.45417398515975616</v>
      </c>
      <c r="N73" s="17">
        <f t="shared" si="32"/>
        <v>11.714173985159755</v>
      </c>
      <c r="O73" s="10">
        <v>5.22</v>
      </c>
      <c r="P73" s="6">
        <v>0.52947881375757078</v>
      </c>
      <c r="Q73" s="17">
        <f t="shared" si="33"/>
        <v>5.7494788137575705</v>
      </c>
      <c r="R73" s="15">
        <v>8.0308099524079815</v>
      </c>
      <c r="S73" s="10">
        <v>7.7</v>
      </c>
      <c r="T73" s="6">
        <v>0.33080995240798128</v>
      </c>
      <c r="U73" s="17">
        <f t="shared" si="27"/>
        <v>8.0308099524079815</v>
      </c>
      <c r="V73" s="10">
        <v>10.67</v>
      </c>
      <c r="W73" s="6">
        <v>0.43867148456956323</v>
      </c>
      <c r="X73" s="17">
        <f t="shared" si="28"/>
        <v>11.108671484569562</v>
      </c>
    </row>
    <row r="74" spans="1:24" x14ac:dyDescent="0.35">
      <c r="A74" t="s">
        <v>43</v>
      </c>
      <c r="B74" s="2">
        <v>2041</v>
      </c>
      <c r="C74" t="s">
        <v>116</v>
      </c>
      <c r="D74" s="2">
        <f t="shared" si="29"/>
        <v>2041</v>
      </c>
      <c r="E74" s="10">
        <v>5.59</v>
      </c>
      <c r="F74" s="6">
        <v>0.38671156886959379</v>
      </c>
      <c r="G74" s="17">
        <f t="shared" si="30"/>
        <v>5.976711568869594</v>
      </c>
      <c r="H74" s="15">
        <v>8.3999999999999986</v>
      </c>
      <c r="I74" s="10">
        <v>8.129999999999999</v>
      </c>
      <c r="J74" s="6">
        <v>0.2247632974064171</v>
      </c>
      <c r="K74" s="17">
        <f t="shared" si="31"/>
        <v>8.3547632974064161</v>
      </c>
      <c r="L74" s="10">
        <v>11.26</v>
      </c>
      <c r="M74" s="6">
        <v>0.30798804933557933</v>
      </c>
      <c r="N74" s="17">
        <f t="shared" si="32"/>
        <v>11.567988049335579</v>
      </c>
      <c r="O74" s="10">
        <v>5.22</v>
      </c>
      <c r="P74" s="6">
        <v>0.34780630133590318</v>
      </c>
      <c r="Q74" s="17">
        <f t="shared" si="33"/>
        <v>5.5678063013359029</v>
      </c>
      <c r="R74" s="15">
        <v>7.96</v>
      </c>
      <c r="S74" s="10">
        <v>7.7</v>
      </c>
      <c r="T74" s="6">
        <v>0.21730410556554602</v>
      </c>
      <c r="U74" s="17">
        <f t="shared" si="27"/>
        <v>7.9173041055655462</v>
      </c>
      <c r="V74" s="10">
        <v>10.67</v>
      </c>
      <c r="W74" s="6">
        <v>0.28815613011189317</v>
      </c>
      <c r="X74" s="17">
        <f t="shared" si="28"/>
        <v>10.958156130111893</v>
      </c>
    </row>
    <row r="75" spans="1:24" x14ac:dyDescent="0.35">
      <c r="A75" t="s">
        <v>43</v>
      </c>
      <c r="B75" s="2">
        <v>2126</v>
      </c>
      <c r="C75" t="s">
        <v>117</v>
      </c>
      <c r="D75" s="2">
        <f t="shared" si="29"/>
        <v>2126</v>
      </c>
      <c r="E75" s="43"/>
      <c r="F75" s="44"/>
      <c r="G75" s="45"/>
      <c r="H75" s="46"/>
      <c r="I75" s="43"/>
      <c r="J75" s="44"/>
      <c r="K75" s="45"/>
      <c r="L75" s="43"/>
      <c r="M75" s="44"/>
      <c r="N75" s="45"/>
      <c r="O75" s="43"/>
      <c r="P75" s="44"/>
      <c r="Q75" s="45"/>
      <c r="R75" s="46"/>
      <c r="S75" s="43"/>
      <c r="T75" s="44"/>
      <c r="U75" s="45"/>
      <c r="V75" s="43"/>
      <c r="W75" s="44"/>
      <c r="X75" s="45"/>
    </row>
    <row r="76" spans="1:24" x14ac:dyDescent="0.35">
      <c r="A76" t="s">
        <v>43</v>
      </c>
      <c r="B76" s="2">
        <v>2127</v>
      </c>
      <c r="C76" t="s">
        <v>118</v>
      </c>
      <c r="D76" s="2">
        <f t="shared" si="29"/>
        <v>2127</v>
      </c>
      <c r="E76" s="10">
        <v>5.59</v>
      </c>
      <c r="F76" s="6">
        <v>0.12065336234201447</v>
      </c>
      <c r="G76" s="17">
        <f t="shared" si="30"/>
        <v>5.7106533623420139</v>
      </c>
      <c r="H76" s="15">
        <v>8.3999999999999986</v>
      </c>
      <c r="I76" s="10">
        <v>8.129999999999999</v>
      </c>
      <c r="J76" s="6">
        <v>7.012572123358396E-2</v>
      </c>
      <c r="K76" s="17">
        <f t="shared" si="31"/>
        <v>8.200125721233583</v>
      </c>
      <c r="L76" s="10">
        <v>11.26</v>
      </c>
      <c r="M76" s="6">
        <v>9.6092141843868287E-2</v>
      </c>
      <c r="N76" s="17">
        <f t="shared" si="32"/>
        <v>11.356092141843869</v>
      </c>
      <c r="O76" s="10">
        <v>5.22</v>
      </c>
      <c r="P76" s="6">
        <v>0.12454886641629681</v>
      </c>
      <c r="Q76" s="17">
        <f t="shared" si="33"/>
        <v>5.3445488664162966</v>
      </c>
      <c r="R76" s="15">
        <v>7.96</v>
      </c>
      <c r="S76" s="10">
        <v>7.7</v>
      </c>
      <c r="T76" s="6">
        <v>7.7816429623012162E-2</v>
      </c>
      <c r="U76" s="17">
        <f t="shared" ref="U76:U78" si="34">S76+T76</f>
        <v>7.7778164296230123</v>
      </c>
      <c r="V76" s="10">
        <v>10.67</v>
      </c>
      <c r="W76" s="6">
        <v>0.10318804319479309</v>
      </c>
      <c r="X76" s="17">
        <f t="shared" ref="X76:X78" si="35">V76+W76</f>
        <v>10.773188043194793</v>
      </c>
    </row>
    <row r="77" spans="1:24" x14ac:dyDescent="0.35">
      <c r="A77" t="s">
        <v>41</v>
      </c>
      <c r="B77" s="2">
        <v>2090</v>
      </c>
      <c r="C77" t="s">
        <v>119</v>
      </c>
      <c r="D77" s="2">
        <f t="shared" si="29"/>
        <v>2090</v>
      </c>
      <c r="E77" s="10">
        <v>5.59</v>
      </c>
      <c r="F77" s="6">
        <v>0.35001612418491657</v>
      </c>
      <c r="G77" s="17">
        <f t="shared" si="30"/>
        <v>5.9400161241849165</v>
      </c>
      <c r="H77" s="15">
        <v>8.3999999999999986</v>
      </c>
      <c r="I77" s="10">
        <v>8.129999999999999</v>
      </c>
      <c r="J77" s="6">
        <v>0.20343527003770134</v>
      </c>
      <c r="K77" s="17">
        <f t="shared" si="31"/>
        <v>8.3334352700377003</v>
      </c>
      <c r="L77" s="10">
        <v>11.26</v>
      </c>
      <c r="M77" s="6">
        <v>0.2787628696727199</v>
      </c>
      <c r="N77" s="17">
        <f t="shared" si="32"/>
        <v>11.53876286967272</v>
      </c>
      <c r="O77" s="10">
        <v>5.22</v>
      </c>
      <c r="P77" s="6">
        <v>0.32135381088637693</v>
      </c>
      <c r="Q77" s="17">
        <f t="shared" si="33"/>
        <v>5.5413538108863767</v>
      </c>
      <c r="R77" s="15">
        <v>7.96</v>
      </c>
      <c r="S77" s="10">
        <v>7.7</v>
      </c>
      <c r="T77" s="6">
        <v>0.20077703279248915</v>
      </c>
      <c r="U77" s="17">
        <f t="shared" si="34"/>
        <v>7.9007770327924893</v>
      </c>
      <c r="V77" s="10">
        <v>10.67</v>
      </c>
      <c r="W77" s="6">
        <v>0.26624030312900721</v>
      </c>
      <c r="X77" s="17">
        <f t="shared" si="35"/>
        <v>10.936240303129008</v>
      </c>
    </row>
    <row r="78" spans="1:24" x14ac:dyDescent="0.35">
      <c r="A78" t="s">
        <v>43</v>
      </c>
      <c r="B78" s="2">
        <v>2043</v>
      </c>
      <c r="C78" t="s">
        <v>120</v>
      </c>
      <c r="D78" s="2">
        <f t="shared" si="29"/>
        <v>2043</v>
      </c>
      <c r="E78" s="10">
        <v>5.59</v>
      </c>
      <c r="F78" s="6">
        <v>0.35739725271042039</v>
      </c>
      <c r="G78" s="17">
        <f t="shared" si="30"/>
        <v>5.9473972527104202</v>
      </c>
      <c r="H78" s="15">
        <v>8.3999999999999986</v>
      </c>
      <c r="I78" s="10">
        <v>8.129999999999999</v>
      </c>
      <c r="J78" s="6">
        <v>0.20772530949577472</v>
      </c>
      <c r="K78" s="17">
        <f t="shared" si="31"/>
        <v>8.3377253094957737</v>
      </c>
      <c r="L78" s="10">
        <v>11.26</v>
      </c>
      <c r="M78" s="6">
        <v>0.28464138813619133</v>
      </c>
      <c r="N78" s="17">
        <f t="shared" si="32"/>
        <v>11.544641388136192</v>
      </c>
      <c r="O78" s="10">
        <v>5.22</v>
      </c>
      <c r="P78" s="6">
        <v>0.32451099190844257</v>
      </c>
      <c r="Q78" s="17">
        <f t="shared" si="33"/>
        <v>5.5445109919084423</v>
      </c>
      <c r="R78" s="15">
        <v>7.96</v>
      </c>
      <c r="S78" s="10">
        <v>7.7</v>
      </c>
      <c r="T78" s="6">
        <v>0.20274958681303978</v>
      </c>
      <c r="U78" s="17">
        <f t="shared" si="34"/>
        <v>7.90274958681304</v>
      </c>
      <c r="V78" s="10">
        <v>10.67</v>
      </c>
      <c r="W78" s="6">
        <v>0.26885602004977749</v>
      </c>
      <c r="X78" s="17">
        <f t="shared" si="35"/>
        <v>10.938856020049778</v>
      </c>
    </row>
    <row r="79" spans="1:24" x14ac:dyDescent="0.35">
      <c r="A79" t="s">
        <v>43</v>
      </c>
      <c r="B79" s="2">
        <v>2044</v>
      </c>
      <c r="C79" t="s">
        <v>121</v>
      </c>
      <c r="D79" s="2">
        <f t="shared" si="29"/>
        <v>2044</v>
      </c>
      <c r="E79" s="43"/>
      <c r="F79" s="44"/>
      <c r="G79" s="45"/>
      <c r="H79" s="46"/>
      <c r="I79" s="43"/>
      <c r="J79" s="44"/>
      <c r="K79" s="45"/>
      <c r="L79" s="43"/>
      <c r="M79" s="44"/>
      <c r="N79" s="45"/>
      <c r="O79" s="43"/>
      <c r="P79" s="44"/>
      <c r="Q79" s="45"/>
      <c r="R79" s="46"/>
      <c r="S79" s="43"/>
      <c r="T79" s="44"/>
      <c r="U79" s="45"/>
      <c r="V79" s="43"/>
      <c r="W79" s="44"/>
      <c r="X79" s="45"/>
    </row>
    <row r="80" spans="1:24" x14ac:dyDescent="0.35">
      <c r="A80" t="s">
        <v>43</v>
      </c>
      <c r="B80" s="2">
        <v>2002</v>
      </c>
      <c r="C80" t="s">
        <v>122</v>
      </c>
      <c r="D80" s="2">
        <f t="shared" si="29"/>
        <v>2002</v>
      </c>
      <c r="E80" s="10">
        <v>5.59</v>
      </c>
      <c r="F80" s="6">
        <v>0.31788164997362706</v>
      </c>
      <c r="G80" s="17">
        <f t="shared" si="30"/>
        <v>5.9078816499736266</v>
      </c>
      <c r="H80" s="15">
        <v>8.3999999999999986</v>
      </c>
      <c r="I80" s="10">
        <v>8.129999999999999</v>
      </c>
      <c r="J80" s="6">
        <v>0.18475815923920536</v>
      </c>
      <c r="K80" s="17">
        <f t="shared" si="31"/>
        <v>8.3147581592392044</v>
      </c>
      <c r="L80" s="10">
        <v>11.26</v>
      </c>
      <c r="M80" s="6">
        <v>0.25317015005667881</v>
      </c>
      <c r="N80" s="17">
        <f t="shared" si="32"/>
        <v>11.513170150056679</v>
      </c>
      <c r="O80" s="10">
        <v>5.22</v>
      </c>
      <c r="P80" s="6">
        <v>0.29452303558678494</v>
      </c>
      <c r="Q80" s="17">
        <f t="shared" si="33"/>
        <v>5.5145230355867847</v>
      </c>
      <c r="R80" s="15">
        <v>7.96</v>
      </c>
      <c r="S80" s="10">
        <v>7.7</v>
      </c>
      <c r="T80" s="6">
        <v>0.18401360951986945</v>
      </c>
      <c r="U80" s="17">
        <f t="shared" ref="U80:U82" si="36">S80+T80</f>
        <v>7.8840136095198696</v>
      </c>
      <c r="V80" s="10">
        <v>10.67</v>
      </c>
      <c r="W80" s="6">
        <v>0.24401107270759448</v>
      </c>
      <c r="X80" s="17">
        <f t="shared" ref="X80:X82" si="37">V80+W80</f>
        <v>10.914011072707595</v>
      </c>
    </row>
    <row r="81" spans="1:24" x14ac:dyDescent="0.35">
      <c r="A81" t="s">
        <v>41</v>
      </c>
      <c r="B81" s="2">
        <v>2128</v>
      </c>
      <c r="C81" t="s">
        <v>123</v>
      </c>
      <c r="D81" s="2">
        <f t="shared" si="29"/>
        <v>2128</v>
      </c>
      <c r="E81" s="10">
        <v>5.59</v>
      </c>
      <c r="F81" s="6">
        <v>0.20927042155770592</v>
      </c>
      <c r="G81" s="17">
        <f t="shared" si="30"/>
        <v>5.799270421557706</v>
      </c>
      <c r="H81" s="15">
        <v>8.3999999999999986</v>
      </c>
      <c r="I81" s="10">
        <v>8.129999999999999</v>
      </c>
      <c r="J81" s="6">
        <v>0.12163145305705925</v>
      </c>
      <c r="K81" s="17">
        <f t="shared" si="31"/>
        <v>8.2516314530570583</v>
      </c>
      <c r="L81" s="10">
        <v>11.26</v>
      </c>
      <c r="M81" s="6">
        <v>0.16666927988971919</v>
      </c>
      <c r="N81" s="17">
        <f t="shared" si="32"/>
        <v>11.426669279889719</v>
      </c>
      <c r="O81" s="10">
        <v>5.22</v>
      </c>
      <c r="P81" s="6">
        <v>0.17246531412668542</v>
      </c>
      <c r="Q81" s="17">
        <f t="shared" si="33"/>
        <v>5.3924653141266852</v>
      </c>
      <c r="R81" s="15">
        <v>7.96</v>
      </c>
      <c r="S81" s="10">
        <v>7.7</v>
      </c>
      <c r="T81" s="6">
        <v>0.10775389996685458</v>
      </c>
      <c r="U81" s="17">
        <f t="shared" si="36"/>
        <v>7.8077538999668548</v>
      </c>
      <c r="V81" s="10">
        <v>10.67</v>
      </c>
      <c r="W81" s="6">
        <v>0.14288662849028363</v>
      </c>
      <c r="X81" s="17">
        <f t="shared" si="37"/>
        <v>10.812886628490283</v>
      </c>
    </row>
    <row r="82" spans="1:24" x14ac:dyDescent="0.35">
      <c r="A82" t="s">
        <v>41</v>
      </c>
      <c r="B82" s="2">
        <v>2145</v>
      </c>
      <c r="C82" t="s">
        <v>124</v>
      </c>
      <c r="D82" s="2">
        <f t="shared" si="29"/>
        <v>2145</v>
      </c>
      <c r="E82" s="10">
        <v>5.59</v>
      </c>
      <c r="F82" s="6">
        <v>0.16285562715731119</v>
      </c>
      <c r="G82" s="17">
        <f t="shared" si="30"/>
        <v>5.7528556271573112</v>
      </c>
      <c r="H82" s="15">
        <v>8.3999999999999986</v>
      </c>
      <c r="I82" s="10">
        <v>8.129999999999999</v>
      </c>
      <c r="J82" s="6">
        <v>9.4654387600936474E-2</v>
      </c>
      <c r="K82" s="17">
        <f t="shared" si="31"/>
        <v>8.2246543876009355</v>
      </c>
      <c r="L82" s="10">
        <v>11.26</v>
      </c>
      <c r="M82" s="6">
        <v>0.12970324338133019</v>
      </c>
      <c r="N82" s="17">
        <f t="shared" si="32"/>
        <v>11.38970324338133</v>
      </c>
      <c r="O82" s="10">
        <v>5.22</v>
      </c>
      <c r="P82" s="6">
        <v>0.16834795164368099</v>
      </c>
      <c r="Q82" s="17">
        <f t="shared" si="33"/>
        <v>5.3883479516436807</v>
      </c>
      <c r="R82" s="15">
        <v>7.96</v>
      </c>
      <c r="S82" s="10">
        <v>7.7</v>
      </c>
      <c r="T82" s="6">
        <v>0.10518143537894709</v>
      </c>
      <c r="U82" s="17">
        <f t="shared" si="36"/>
        <v>7.8051814353789473</v>
      </c>
      <c r="V82" s="10">
        <v>10.67</v>
      </c>
      <c r="W82" s="6">
        <v>0.13947540899450184</v>
      </c>
      <c r="X82" s="17">
        <f t="shared" si="37"/>
        <v>10.809475408994501</v>
      </c>
    </row>
    <row r="83" spans="1:24" x14ac:dyDescent="0.35">
      <c r="A83" t="s">
        <v>41</v>
      </c>
      <c r="B83" s="2">
        <v>3023</v>
      </c>
      <c r="C83" t="s">
        <v>125</v>
      </c>
      <c r="D83" s="2">
        <f t="shared" si="29"/>
        <v>3023</v>
      </c>
      <c r="E83" s="43"/>
      <c r="F83" s="44"/>
      <c r="G83" s="45"/>
      <c r="H83" s="46"/>
      <c r="I83" s="43"/>
      <c r="J83" s="44"/>
      <c r="K83" s="45"/>
      <c r="L83" s="43"/>
      <c r="M83" s="44"/>
      <c r="N83" s="45"/>
      <c r="O83" s="43"/>
      <c r="P83" s="44"/>
      <c r="Q83" s="45"/>
      <c r="R83" s="46"/>
      <c r="S83" s="43"/>
      <c r="T83" s="44"/>
      <c r="U83" s="45"/>
      <c r="V83" s="43"/>
      <c r="W83" s="44"/>
      <c r="X83" s="45"/>
    </row>
    <row r="84" spans="1:24" x14ac:dyDescent="0.35">
      <c r="A84" t="s">
        <v>43</v>
      </c>
      <c r="B84" s="2">
        <v>2199</v>
      </c>
      <c r="C84" t="s">
        <v>126</v>
      </c>
      <c r="D84" s="2">
        <f t="shared" si="29"/>
        <v>2199</v>
      </c>
      <c r="E84" s="10">
        <v>5.59</v>
      </c>
      <c r="F84" s="6">
        <v>0.40863641109577964</v>
      </c>
      <c r="G84" s="17">
        <f t="shared" si="30"/>
        <v>5.9986364110957791</v>
      </c>
      <c r="H84" s="15">
        <v>8.3999999999999986</v>
      </c>
      <c r="I84" s="10">
        <v>8.129999999999999</v>
      </c>
      <c r="J84" s="6">
        <v>0.2375063959201853</v>
      </c>
      <c r="K84" s="17">
        <f t="shared" si="31"/>
        <v>8.3675063959201843</v>
      </c>
      <c r="L84" s="10">
        <v>11.26</v>
      </c>
      <c r="M84" s="6">
        <v>0.32544954140307519</v>
      </c>
      <c r="N84" s="17">
        <f t="shared" si="32"/>
        <v>11.585449541403076</v>
      </c>
      <c r="O84" s="10">
        <v>5.22</v>
      </c>
      <c r="P84" s="6">
        <v>0.3699298739080632</v>
      </c>
      <c r="Q84" s="17">
        <f t="shared" si="33"/>
        <v>5.589929873908063</v>
      </c>
      <c r="R84" s="15">
        <v>7.96</v>
      </c>
      <c r="S84" s="10">
        <v>7.7</v>
      </c>
      <c r="T84" s="6">
        <v>0.23112653988695442</v>
      </c>
      <c r="U84" s="17">
        <f t="shared" ref="U84:U86" si="38">S84+T84</f>
        <v>7.9311265398869546</v>
      </c>
      <c r="V84" s="10">
        <v>10.67</v>
      </c>
      <c r="W84" s="6">
        <v>0.30648546192637616</v>
      </c>
      <c r="X84" s="17">
        <f t="shared" ref="X84:X86" si="39">V84+W84</f>
        <v>10.976485461926377</v>
      </c>
    </row>
    <row r="85" spans="1:24" x14ac:dyDescent="0.35">
      <c r="A85" t="s">
        <v>43</v>
      </c>
      <c r="B85" s="2">
        <v>2179</v>
      </c>
      <c r="C85" t="s">
        <v>127</v>
      </c>
      <c r="D85" s="2">
        <f t="shared" si="29"/>
        <v>2179</v>
      </c>
      <c r="E85" s="10">
        <v>5.59</v>
      </c>
      <c r="F85" s="6">
        <v>0.29379436624963723</v>
      </c>
      <c r="G85" s="17">
        <f t="shared" si="30"/>
        <v>5.8837943662496368</v>
      </c>
      <c r="H85" s="15">
        <v>8.3999999999999986</v>
      </c>
      <c r="I85" s="10">
        <v>8.129999999999999</v>
      </c>
      <c r="J85" s="6">
        <v>0.17075821546946202</v>
      </c>
      <c r="K85" s="17">
        <f t="shared" si="31"/>
        <v>8.300758215469461</v>
      </c>
      <c r="L85" s="10">
        <v>11.26</v>
      </c>
      <c r="M85" s="6">
        <v>0.23398641122793573</v>
      </c>
      <c r="N85" s="17">
        <f t="shared" si="32"/>
        <v>11.493986411227935</v>
      </c>
      <c r="O85" s="10">
        <v>5.22</v>
      </c>
      <c r="P85" s="6">
        <v>0.26467390413590053</v>
      </c>
      <c r="Q85" s="17">
        <f t="shared" si="33"/>
        <v>5.4846739041359003</v>
      </c>
      <c r="R85" s="15">
        <v>7.96</v>
      </c>
      <c r="S85" s="10">
        <v>7.7</v>
      </c>
      <c r="T85" s="6">
        <v>0.16536436160672974</v>
      </c>
      <c r="U85" s="17">
        <f t="shared" si="38"/>
        <v>7.8653643616067299</v>
      </c>
      <c r="V85" s="10">
        <v>10.67</v>
      </c>
      <c r="W85" s="6">
        <v>0.2192811478187276</v>
      </c>
      <c r="X85" s="17">
        <f t="shared" si="39"/>
        <v>10.889281147818728</v>
      </c>
    </row>
    <row r="86" spans="1:24" x14ac:dyDescent="0.35">
      <c r="A86" t="s">
        <v>43</v>
      </c>
      <c r="B86" s="2">
        <v>2048</v>
      </c>
      <c r="C86" t="s">
        <v>128</v>
      </c>
      <c r="D86" s="2">
        <f t="shared" si="29"/>
        <v>2048</v>
      </c>
      <c r="E86" s="10">
        <v>5.59</v>
      </c>
      <c r="F86" s="6">
        <v>0.32686519021557303</v>
      </c>
      <c r="G86" s="17">
        <f t="shared" si="30"/>
        <v>5.9168651902155727</v>
      </c>
      <c r="H86" s="15">
        <v>8.3999999999999986</v>
      </c>
      <c r="I86" s="10">
        <v>8.129999999999999</v>
      </c>
      <c r="J86" s="6">
        <v>0.18997954765153935</v>
      </c>
      <c r="K86" s="17">
        <f t="shared" si="31"/>
        <v>8.3199795476515384</v>
      </c>
      <c r="L86" s="10">
        <v>11.26</v>
      </c>
      <c r="M86" s="6">
        <v>0.26032487317159925</v>
      </c>
      <c r="N86" s="17">
        <f t="shared" si="32"/>
        <v>11.520324873171599</v>
      </c>
      <c r="O86" s="10">
        <v>5.22</v>
      </c>
      <c r="P86" s="6">
        <v>0.31148741333039265</v>
      </c>
      <c r="Q86" s="17">
        <f t="shared" si="33"/>
        <v>5.5314874133303924</v>
      </c>
      <c r="R86" s="15">
        <v>7.96</v>
      </c>
      <c r="S86" s="10">
        <v>7.7</v>
      </c>
      <c r="T86" s="6">
        <v>0.19461267183073616</v>
      </c>
      <c r="U86" s="17">
        <f t="shared" si="38"/>
        <v>7.8946126718307363</v>
      </c>
      <c r="V86" s="10">
        <v>10.67</v>
      </c>
      <c r="W86" s="6">
        <v>0.25806601679022301</v>
      </c>
      <c r="X86" s="17">
        <f t="shared" si="39"/>
        <v>10.928066016790224</v>
      </c>
    </row>
    <row r="87" spans="1:24" x14ac:dyDescent="0.35">
      <c r="A87" t="s">
        <v>43</v>
      </c>
      <c r="B87" s="2">
        <v>2192</v>
      </c>
      <c r="C87" t="s">
        <v>129</v>
      </c>
      <c r="D87" s="2">
        <f t="shared" si="29"/>
        <v>2192</v>
      </c>
      <c r="E87" s="43"/>
      <c r="F87" s="44"/>
      <c r="G87" s="45"/>
      <c r="H87" s="46"/>
      <c r="I87" s="43"/>
      <c r="J87" s="44"/>
      <c r="K87" s="45"/>
      <c r="L87" s="43"/>
      <c r="M87" s="44"/>
      <c r="N87" s="45"/>
      <c r="O87" s="43"/>
      <c r="P87" s="44"/>
      <c r="Q87" s="45"/>
      <c r="R87" s="46"/>
      <c r="S87" s="43"/>
      <c r="T87" s="44"/>
      <c r="U87" s="45"/>
      <c r="V87" s="43"/>
      <c r="W87" s="44"/>
      <c r="X87" s="45"/>
    </row>
    <row r="88" spans="1:24" x14ac:dyDescent="0.35">
      <c r="A88" t="s">
        <v>43</v>
      </c>
      <c r="B88" s="2">
        <v>2014</v>
      </c>
      <c r="C88" t="s">
        <v>130</v>
      </c>
      <c r="D88" s="2">
        <f t="shared" si="29"/>
        <v>2014</v>
      </c>
      <c r="E88" s="10">
        <v>5.59</v>
      </c>
      <c r="F88" s="6">
        <v>0.41977615874215435</v>
      </c>
      <c r="G88" s="17">
        <f t="shared" si="30"/>
        <v>6.0097761587421541</v>
      </c>
      <c r="H88" s="15">
        <v>8.3999999999999986</v>
      </c>
      <c r="I88" s="10">
        <v>8.129999999999999</v>
      </c>
      <c r="J88" s="6">
        <v>0.24398101066456945</v>
      </c>
      <c r="K88" s="17">
        <f t="shared" si="31"/>
        <v>8.3739810106645685</v>
      </c>
      <c r="L88" s="10">
        <v>11.26</v>
      </c>
      <c r="M88" s="6">
        <v>0.33432151298286839</v>
      </c>
      <c r="N88" s="17">
        <f t="shared" si="32"/>
        <v>11.594321512982868</v>
      </c>
      <c r="O88" s="10">
        <v>5.22</v>
      </c>
      <c r="P88" s="6">
        <v>0.39514461575164361</v>
      </c>
      <c r="Q88" s="17">
        <f t="shared" si="33"/>
        <v>5.6151446157516434</v>
      </c>
      <c r="R88" s="15">
        <v>7.96</v>
      </c>
      <c r="S88" s="10">
        <v>7.7</v>
      </c>
      <c r="T88" s="6">
        <v>0.24688028133734807</v>
      </c>
      <c r="U88" s="17">
        <f t="shared" ref="U88:U95" si="40">S88+T88</f>
        <v>7.9468802813373483</v>
      </c>
      <c r="V88" s="10">
        <v>10.67</v>
      </c>
      <c r="W88" s="6">
        <v>0.32737582412375799</v>
      </c>
      <c r="X88" s="17">
        <f t="shared" ref="X88:X95" si="41">V88+W88</f>
        <v>10.997375824123758</v>
      </c>
    </row>
    <row r="89" spans="1:24" x14ac:dyDescent="0.35">
      <c r="A89" t="s">
        <v>43</v>
      </c>
      <c r="B89" s="2">
        <v>2185</v>
      </c>
      <c r="C89" t="s">
        <v>131</v>
      </c>
      <c r="D89" s="2">
        <f t="shared" si="29"/>
        <v>2185</v>
      </c>
      <c r="E89" s="10">
        <v>5.59</v>
      </c>
      <c r="F89" s="6">
        <v>0.42757269400665565</v>
      </c>
      <c r="G89" s="17">
        <f t="shared" si="30"/>
        <v>6.0175726940066552</v>
      </c>
      <c r="H89" s="15">
        <v>8.3999999999999986</v>
      </c>
      <c r="I89" s="10">
        <v>8.129999999999999</v>
      </c>
      <c r="J89" s="6">
        <v>0.24851249241594431</v>
      </c>
      <c r="K89" s="17">
        <f t="shared" si="31"/>
        <v>8.3785124924159433</v>
      </c>
      <c r="L89" s="10">
        <v>11.26</v>
      </c>
      <c r="M89" s="6">
        <v>0.34053086655276538</v>
      </c>
      <c r="N89" s="17">
        <f t="shared" si="32"/>
        <v>11.600530866552765</v>
      </c>
      <c r="O89" s="10">
        <v>5.22</v>
      </c>
      <c r="P89" s="6">
        <v>0.39784910458758738</v>
      </c>
      <c r="Q89" s="17">
        <f t="shared" si="33"/>
        <v>5.6178491045875871</v>
      </c>
      <c r="R89" s="15">
        <v>7.96</v>
      </c>
      <c r="S89" s="10">
        <v>7.7</v>
      </c>
      <c r="T89" s="6">
        <v>0.24856999972813298</v>
      </c>
      <c r="U89" s="17">
        <f t="shared" si="40"/>
        <v>7.9485699997281332</v>
      </c>
      <c r="V89" s="10">
        <v>10.67</v>
      </c>
      <c r="W89" s="6">
        <v>0.32961648781148961</v>
      </c>
      <c r="X89" s="17">
        <f t="shared" si="41"/>
        <v>10.99961648781149</v>
      </c>
    </row>
    <row r="90" spans="1:24" x14ac:dyDescent="0.35">
      <c r="A90" t="s">
        <v>41</v>
      </c>
      <c r="B90" s="2">
        <v>5206</v>
      </c>
      <c r="C90" t="s">
        <v>132</v>
      </c>
      <c r="D90" s="2">
        <f t="shared" si="29"/>
        <v>5206</v>
      </c>
      <c r="E90" s="10">
        <v>5.59</v>
      </c>
      <c r="F90" s="6">
        <v>0.12252796301089919</v>
      </c>
      <c r="G90" s="17">
        <f t="shared" si="30"/>
        <v>5.7125279630108992</v>
      </c>
      <c r="H90" s="15">
        <v>8.3999999999999986</v>
      </c>
      <c r="I90" s="10">
        <v>8.129999999999999</v>
      </c>
      <c r="J90" s="6">
        <v>7.1215270555704535E-2</v>
      </c>
      <c r="K90" s="17">
        <f t="shared" si="31"/>
        <v>8.2012152705557035</v>
      </c>
      <c r="L90" s="10">
        <v>11.26</v>
      </c>
      <c r="M90" s="6">
        <v>9.7585128864803389E-2</v>
      </c>
      <c r="N90" s="17">
        <f t="shared" si="32"/>
        <v>11.357585128864804</v>
      </c>
      <c r="O90" s="10">
        <v>5.22</v>
      </c>
      <c r="P90" s="6">
        <v>0.1163729757161347</v>
      </c>
      <c r="Q90" s="17">
        <f t="shared" si="33"/>
        <v>5.3363729757161344</v>
      </c>
      <c r="R90" s="15">
        <v>7.96</v>
      </c>
      <c r="S90" s="10">
        <v>7.7</v>
      </c>
      <c r="T90" s="6">
        <v>7.2708253982628257E-2</v>
      </c>
      <c r="U90" s="17">
        <f t="shared" si="40"/>
        <v>7.7727082539826284</v>
      </c>
      <c r="V90" s="10">
        <v>10.67</v>
      </c>
      <c r="W90" s="6">
        <v>9.6414353634726987E-2</v>
      </c>
      <c r="X90" s="17">
        <f t="shared" si="41"/>
        <v>10.766414353634726</v>
      </c>
    </row>
    <row r="91" spans="1:24" x14ac:dyDescent="0.35">
      <c r="A91" t="s">
        <v>43</v>
      </c>
      <c r="B91" s="2">
        <v>2170</v>
      </c>
      <c r="C91" t="s">
        <v>133</v>
      </c>
      <c r="D91" s="2">
        <f t="shared" si="29"/>
        <v>2170</v>
      </c>
      <c r="E91" s="10">
        <v>5.59</v>
      </c>
      <c r="F91" s="6">
        <v>0.17098595577406292</v>
      </c>
      <c r="G91" s="17">
        <f t="shared" si="30"/>
        <v>5.7609859557740624</v>
      </c>
      <c r="H91" s="15">
        <v>8.3999999999999986</v>
      </c>
      <c r="I91" s="10">
        <v>8.129999999999999</v>
      </c>
      <c r="J91" s="6">
        <v>9.9379872020548987E-2</v>
      </c>
      <c r="K91" s="17">
        <f t="shared" si="31"/>
        <v>8.229379872020548</v>
      </c>
      <c r="L91" s="10">
        <v>11.26</v>
      </c>
      <c r="M91" s="6">
        <v>0.13617846695244018</v>
      </c>
      <c r="N91" s="17">
        <f t="shared" si="32"/>
        <v>11.39617846695244</v>
      </c>
      <c r="O91" s="10">
        <v>5.22</v>
      </c>
      <c r="P91" s="6">
        <v>0.16805080939024819</v>
      </c>
      <c r="Q91" s="17">
        <f t="shared" si="33"/>
        <v>5.3880508093902479</v>
      </c>
      <c r="R91" s="15">
        <v>7.96</v>
      </c>
      <c r="S91" s="10">
        <v>7.7</v>
      </c>
      <c r="T91" s="6">
        <v>0.10499578547368049</v>
      </c>
      <c r="U91" s="17">
        <f t="shared" si="40"/>
        <v>7.8049957854736807</v>
      </c>
      <c r="V91" s="10">
        <v>10.67</v>
      </c>
      <c r="W91" s="6">
        <v>0.1392292277509897</v>
      </c>
      <c r="X91" s="17">
        <f t="shared" si="41"/>
        <v>10.80922922775099</v>
      </c>
    </row>
    <row r="92" spans="1:24" x14ac:dyDescent="0.35">
      <c r="A92" t="s">
        <v>41</v>
      </c>
      <c r="B92" s="2">
        <v>2054</v>
      </c>
      <c r="C92" t="s">
        <v>134</v>
      </c>
      <c r="D92" s="2">
        <f t="shared" si="29"/>
        <v>2054</v>
      </c>
      <c r="E92" s="10">
        <v>5.59</v>
      </c>
      <c r="F92" s="6">
        <v>0.41440816336984898</v>
      </c>
      <c r="G92" s="17">
        <f t="shared" si="30"/>
        <v>6.0044081633698489</v>
      </c>
      <c r="H92" s="15">
        <v>8.3999999999999986</v>
      </c>
      <c r="I92" s="10">
        <v>8.129999999999999</v>
      </c>
      <c r="J92" s="6">
        <v>0.24086103853414187</v>
      </c>
      <c r="K92" s="17">
        <f t="shared" si="31"/>
        <v>8.3708610385341409</v>
      </c>
      <c r="L92" s="10">
        <v>11.26</v>
      </c>
      <c r="M92" s="6">
        <v>0.33004630834544357</v>
      </c>
      <c r="N92" s="17">
        <f t="shared" si="32"/>
        <v>11.590046308345443</v>
      </c>
      <c r="O92" s="10">
        <v>5.22</v>
      </c>
      <c r="P92" s="6">
        <v>0.37703073565215295</v>
      </c>
      <c r="Q92" s="17">
        <f t="shared" si="33"/>
        <v>5.5970307356521527</v>
      </c>
      <c r="R92" s="15">
        <v>7.96</v>
      </c>
      <c r="S92" s="10">
        <v>7.7</v>
      </c>
      <c r="T92" s="6">
        <v>0.23556303775540766</v>
      </c>
      <c r="U92" s="17">
        <f t="shared" si="40"/>
        <v>7.9355630377554078</v>
      </c>
      <c r="V92" s="10">
        <v>10.67</v>
      </c>
      <c r="W92" s="6">
        <v>0.31236851104912067</v>
      </c>
      <c r="X92" s="17">
        <f t="shared" si="41"/>
        <v>10.98236851104912</v>
      </c>
    </row>
    <row r="93" spans="1:24" x14ac:dyDescent="0.35">
      <c r="A93" t="s">
        <v>41</v>
      </c>
      <c r="B93" s="2">
        <v>2197</v>
      </c>
      <c r="C93" t="s">
        <v>135</v>
      </c>
      <c r="D93" s="2">
        <f t="shared" si="29"/>
        <v>2197</v>
      </c>
      <c r="E93" s="10">
        <v>5.59</v>
      </c>
      <c r="F93" s="6">
        <v>0.24687798265757691</v>
      </c>
      <c r="G93" s="17">
        <f t="shared" si="30"/>
        <v>5.836877982657577</v>
      </c>
      <c r="H93" s="15">
        <v>8.3999999999999986</v>
      </c>
      <c r="I93" s="10">
        <v>8.129999999999999</v>
      </c>
      <c r="J93" s="6">
        <v>0.14348960903019581</v>
      </c>
      <c r="K93" s="17">
        <f t="shared" si="31"/>
        <v>8.2734896090301948</v>
      </c>
      <c r="L93" s="10">
        <v>11.26</v>
      </c>
      <c r="M93" s="6">
        <v>0.19662096143397451</v>
      </c>
      <c r="N93" s="17">
        <f t="shared" si="32"/>
        <v>11.456620961433975</v>
      </c>
      <c r="O93" s="10">
        <v>5.22</v>
      </c>
      <c r="P93" s="6">
        <v>0.22705400765841066</v>
      </c>
      <c r="Q93" s="17">
        <f t="shared" si="33"/>
        <v>5.4470540076584104</v>
      </c>
      <c r="R93" s="15">
        <v>7.96</v>
      </c>
      <c r="S93" s="10">
        <v>7.7</v>
      </c>
      <c r="T93" s="6">
        <v>0.14186005739225305</v>
      </c>
      <c r="U93" s="17">
        <f t="shared" si="40"/>
        <v>7.8418600573922532</v>
      </c>
      <c r="V93" s="10">
        <v>10.67</v>
      </c>
      <c r="W93" s="6">
        <v>0.1881131752675089</v>
      </c>
      <c r="X93" s="17">
        <f t="shared" si="41"/>
        <v>10.858113175267508</v>
      </c>
    </row>
    <row r="94" spans="1:24" x14ac:dyDescent="0.35">
      <c r="A94" t="s">
        <v>43</v>
      </c>
      <c r="B94" s="2">
        <v>5205</v>
      </c>
      <c r="C94" t="s">
        <v>136</v>
      </c>
      <c r="D94" s="2">
        <f t="shared" si="29"/>
        <v>5205</v>
      </c>
      <c r="E94" s="10">
        <v>5.59</v>
      </c>
      <c r="F94" s="6">
        <v>0.10858040503056665</v>
      </c>
      <c r="G94" s="17">
        <f t="shared" si="30"/>
        <v>5.6985804050305662</v>
      </c>
      <c r="H94" s="15">
        <v>8.3999999999999986</v>
      </c>
      <c r="I94" s="10">
        <v>8.129999999999999</v>
      </c>
      <c r="J94" s="6">
        <v>6.3108716443950996E-2</v>
      </c>
      <c r="K94" s="17">
        <f t="shared" si="31"/>
        <v>8.19310871644395</v>
      </c>
      <c r="L94" s="10">
        <v>11.26</v>
      </c>
      <c r="M94" s="6">
        <v>8.6476881783469906E-2</v>
      </c>
      <c r="N94" s="17">
        <f t="shared" si="32"/>
        <v>11.34647688178347</v>
      </c>
      <c r="O94" s="10">
        <v>5.22</v>
      </c>
      <c r="P94" s="6">
        <v>0.10183399469778376</v>
      </c>
      <c r="Q94" s="17">
        <f t="shared" si="33"/>
        <v>5.3218339946977835</v>
      </c>
      <c r="R94" s="15">
        <v>7.96</v>
      </c>
      <c r="S94" s="10">
        <v>7.7</v>
      </c>
      <c r="T94" s="6">
        <v>6.3624511095177638E-2</v>
      </c>
      <c r="U94" s="17">
        <f t="shared" si="40"/>
        <v>7.7636245110951778</v>
      </c>
      <c r="V94" s="10">
        <v>10.67</v>
      </c>
      <c r="W94" s="6">
        <v>8.4368874281603223E-2</v>
      </c>
      <c r="X94" s="17">
        <f t="shared" si="41"/>
        <v>10.754368874281603</v>
      </c>
    </row>
    <row r="95" spans="1:24" x14ac:dyDescent="0.35">
      <c r="A95" t="s">
        <v>43</v>
      </c>
      <c r="B95" s="2">
        <v>2130</v>
      </c>
      <c r="C95" t="s">
        <v>137</v>
      </c>
      <c r="D95" s="2">
        <f t="shared" si="29"/>
        <v>2130</v>
      </c>
      <c r="E95" s="10">
        <v>5.59</v>
      </c>
      <c r="F95" s="6">
        <v>0.15254462205367902</v>
      </c>
      <c r="G95" s="17">
        <f t="shared" si="30"/>
        <v>5.7425446220536784</v>
      </c>
      <c r="H95" s="15">
        <v>8.3999999999999986</v>
      </c>
      <c r="I95" s="10">
        <v>8.129999999999999</v>
      </c>
      <c r="J95" s="6">
        <v>8.8661457426399082E-2</v>
      </c>
      <c r="K95" s="17">
        <f t="shared" si="31"/>
        <v>8.2186614574263981</v>
      </c>
      <c r="L95" s="10">
        <v>11.26</v>
      </c>
      <c r="M95" s="6">
        <v>0.12149126530765543</v>
      </c>
      <c r="N95" s="17">
        <f t="shared" si="32"/>
        <v>11.381491265307655</v>
      </c>
      <c r="O95" s="10">
        <v>5.22</v>
      </c>
      <c r="P95" s="6">
        <v>0.1314722241244084</v>
      </c>
      <c r="Q95" s="17">
        <f t="shared" si="33"/>
        <v>5.3514722241244082</v>
      </c>
      <c r="R95" s="15">
        <v>7.96</v>
      </c>
      <c r="S95" s="10">
        <v>7.7</v>
      </c>
      <c r="T95" s="6">
        <v>8.2142040423298646E-2</v>
      </c>
      <c r="U95" s="17">
        <f t="shared" si="40"/>
        <v>7.7821420404232988</v>
      </c>
      <c r="V95" s="10">
        <v>10.67</v>
      </c>
      <c r="W95" s="6">
        <v>0.10892401544843339</v>
      </c>
      <c r="X95" s="17">
        <f t="shared" si="41"/>
        <v>10.778924015448434</v>
      </c>
    </row>
    <row r="96" spans="1:24" x14ac:dyDescent="0.35">
      <c r="A96" t="s">
        <v>43</v>
      </c>
      <c r="B96" s="2">
        <v>3353</v>
      </c>
      <c r="C96" t="s">
        <v>138</v>
      </c>
      <c r="D96" s="2">
        <f t="shared" si="29"/>
        <v>3353</v>
      </c>
      <c r="E96" s="43"/>
      <c r="F96" s="44"/>
      <c r="G96" s="45"/>
      <c r="H96" s="46"/>
      <c r="I96" s="43"/>
      <c r="J96" s="44"/>
      <c r="K96" s="45"/>
      <c r="L96" s="43"/>
      <c r="M96" s="44"/>
      <c r="N96" s="45"/>
      <c r="O96" s="43"/>
      <c r="P96" s="44"/>
      <c r="Q96" s="45"/>
      <c r="R96" s="46"/>
      <c r="S96" s="43"/>
      <c r="T96" s="44"/>
      <c r="U96" s="45"/>
      <c r="V96" s="43"/>
      <c r="W96" s="44"/>
      <c r="X96" s="45"/>
    </row>
    <row r="97" spans="1:24" x14ac:dyDescent="0.35">
      <c r="A97" t="s">
        <v>43</v>
      </c>
      <c r="B97" s="2">
        <v>3372</v>
      </c>
      <c r="C97" t="s">
        <v>139</v>
      </c>
      <c r="D97" s="2">
        <f t="shared" si="29"/>
        <v>3372</v>
      </c>
      <c r="E97" s="10">
        <v>5.59</v>
      </c>
      <c r="F97" s="6">
        <v>0.36369213073689494</v>
      </c>
      <c r="G97" s="17">
        <f t="shared" si="30"/>
        <v>5.9536921307368944</v>
      </c>
      <c r="H97" s="15">
        <v>8.3999999999999986</v>
      </c>
      <c r="I97" s="10">
        <v>8.129999999999999</v>
      </c>
      <c r="J97" s="6">
        <v>0.2113840014532542</v>
      </c>
      <c r="K97" s="17">
        <f t="shared" si="31"/>
        <v>8.3413840014532532</v>
      </c>
      <c r="L97" s="10">
        <v>11.26</v>
      </c>
      <c r="M97" s="6">
        <v>0.28965478861475069</v>
      </c>
      <c r="N97" s="17">
        <f t="shared" si="32"/>
        <v>11.549654788614751</v>
      </c>
      <c r="O97" s="10">
        <v>5.22</v>
      </c>
      <c r="P97" s="6">
        <v>0.3373368097443441</v>
      </c>
      <c r="Q97" s="17">
        <f t="shared" si="33"/>
        <v>5.5573368097443439</v>
      </c>
      <c r="R97" s="15">
        <v>7.96</v>
      </c>
      <c r="S97" s="10">
        <v>7.7</v>
      </c>
      <c r="T97" s="6">
        <v>0.21076294315361555</v>
      </c>
      <c r="U97" s="17">
        <f t="shared" ref="U97" si="42">S97+T97</f>
        <v>7.9107629431536157</v>
      </c>
      <c r="V97" s="10">
        <v>10.67</v>
      </c>
      <c r="W97" s="6">
        <v>0.2794821800880643</v>
      </c>
      <c r="X97" s="17">
        <f t="shared" ref="X97" si="43">V97+W97</f>
        <v>10.949482180088065</v>
      </c>
    </row>
    <row r="98" spans="1:24" x14ac:dyDescent="0.35">
      <c r="A98" t="s">
        <v>43</v>
      </c>
      <c r="B98" s="2">
        <v>3375</v>
      </c>
      <c r="C98" t="s">
        <v>140</v>
      </c>
      <c r="D98" s="2">
        <f t="shared" si="29"/>
        <v>3375</v>
      </c>
      <c r="E98" s="43"/>
      <c r="F98" s="44"/>
      <c r="G98" s="45"/>
      <c r="H98" s="46"/>
      <c r="I98" s="43"/>
      <c r="J98" s="44"/>
      <c r="K98" s="45"/>
      <c r="L98" s="43"/>
      <c r="M98" s="44"/>
      <c r="N98" s="45"/>
      <c r="O98" s="43"/>
      <c r="P98" s="44"/>
      <c r="Q98" s="45"/>
      <c r="R98" s="46"/>
      <c r="S98" s="43"/>
      <c r="T98" s="44"/>
      <c r="U98" s="45"/>
      <c r="V98" s="43"/>
      <c r="W98" s="44"/>
      <c r="X98" s="45"/>
    </row>
    <row r="99" spans="1:24" x14ac:dyDescent="0.35">
      <c r="A99" t="s">
        <v>43</v>
      </c>
      <c r="B99" s="2">
        <v>2064</v>
      </c>
      <c r="C99" t="s">
        <v>141</v>
      </c>
      <c r="D99" s="2">
        <f t="shared" si="29"/>
        <v>2064</v>
      </c>
      <c r="E99" s="10">
        <v>5.59</v>
      </c>
      <c r="F99" s="6">
        <v>0.36506799456359823</v>
      </c>
      <c r="G99" s="17">
        <f t="shared" si="30"/>
        <v>5.9550679945635983</v>
      </c>
      <c r="H99" s="15">
        <v>8.3999999999999986</v>
      </c>
      <c r="I99" s="10">
        <v>8.129999999999999</v>
      </c>
      <c r="J99" s="6">
        <v>0.21218367730767973</v>
      </c>
      <c r="K99" s="17">
        <f t="shared" si="31"/>
        <v>8.3421836773076787</v>
      </c>
      <c r="L99" s="10">
        <v>11.26</v>
      </c>
      <c r="M99" s="6">
        <v>0.29075056139790079</v>
      </c>
      <c r="N99" s="17">
        <f t="shared" si="32"/>
        <v>11.550750561397901</v>
      </c>
      <c r="O99" s="10">
        <v>5.22</v>
      </c>
      <c r="P99" s="6">
        <v>0.33137006787164403</v>
      </c>
      <c r="Q99" s="17">
        <f t="shared" si="33"/>
        <v>5.5513700678716438</v>
      </c>
      <c r="R99" s="15">
        <v>7.96</v>
      </c>
      <c r="S99" s="10">
        <v>7.7</v>
      </c>
      <c r="T99" s="6">
        <v>0.20703502281021446</v>
      </c>
      <c r="U99" s="17">
        <f t="shared" ref="U99:U104" si="44">S99+T99</f>
        <v>7.9070350228102146</v>
      </c>
      <c r="V99" s="10">
        <v>10.67</v>
      </c>
      <c r="W99" s="6">
        <v>0.2745387482911828</v>
      </c>
      <c r="X99" s="17">
        <f t="shared" ref="X99:X104" si="45">V99+W99</f>
        <v>10.944538748291183</v>
      </c>
    </row>
    <row r="100" spans="1:24" x14ac:dyDescent="0.35">
      <c r="A100" t="s">
        <v>43</v>
      </c>
      <c r="B100" s="2">
        <v>2132</v>
      </c>
      <c r="C100" t="s">
        <v>142</v>
      </c>
      <c r="D100" s="2">
        <f t="shared" si="29"/>
        <v>2132</v>
      </c>
      <c r="E100" s="10">
        <v>5.59</v>
      </c>
      <c r="F100" s="6">
        <v>0.37883145933992857</v>
      </c>
      <c r="G100" s="17">
        <f t="shared" si="30"/>
        <v>5.9688314593399285</v>
      </c>
      <c r="H100" s="15">
        <v>8.3999999999999986</v>
      </c>
      <c r="I100" s="10">
        <v>8.129999999999999</v>
      </c>
      <c r="J100" s="6">
        <v>0.22018324124702815</v>
      </c>
      <c r="K100" s="17">
        <f t="shared" si="31"/>
        <v>8.3501832412470272</v>
      </c>
      <c r="L100" s="10">
        <v>11.26</v>
      </c>
      <c r="M100" s="6">
        <v>0.30171213210020703</v>
      </c>
      <c r="N100" s="17">
        <f t="shared" si="32"/>
        <v>11.561712132100206</v>
      </c>
      <c r="O100" s="10">
        <v>5.22</v>
      </c>
      <c r="P100" s="6">
        <v>0.35010159941593333</v>
      </c>
      <c r="Q100" s="17">
        <f t="shared" si="33"/>
        <v>5.5701015994159331</v>
      </c>
      <c r="R100" s="15">
        <v>7.96</v>
      </c>
      <c r="S100" s="10">
        <v>7.7</v>
      </c>
      <c r="T100" s="6">
        <v>0.21873816914982402</v>
      </c>
      <c r="U100" s="17">
        <f t="shared" si="44"/>
        <v>7.9187381691498242</v>
      </c>
      <c r="V100" s="10">
        <v>10.67</v>
      </c>
      <c r="W100" s="6">
        <v>0.29005777945113492</v>
      </c>
      <c r="X100" s="17">
        <f t="shared" si="45"/>
        <v>10.960057779451136</v>
      </c>
    </row>
    <row r="101" spans="1:24" x14ac:dyDescent="0.35">
      <c r="A101" t="s">
        <v>41</v>
      </c>
      <c r="B101" s="2">
        <v>3377</v>
      </c>
      <c r="C101" t="s">
        <v>143</v>
      </c>
      <c r="D101" s="2">
        <f t="shared" si="29"/>
        <v>3377</v>
      </c>
      <c r="E101" s="10">
        <v>5.59</v>
      </c>
      <c r="F101" s="6">
        <v>0.37763535897143846</v>
      </c>
      <c r="G101" s="17">
        <f t="shared" si="30"/>
        <v>5.9676353589714379</v>
      </c>
      <c r="H101" s="15">
        <v>8.3999999999999986</v>
      </c>
      <c r="I101" s="10">
        <v>8.129999999999999</v>
      </c>
      <c r="J101" s="6">
        <v>0.21948804700105917</v>
      </c>
      <c r="K101" s="17">
        <f t="shared" si="31"/>
        <v>8.3494880470010582</v>
      </c>
      <c r="L101" s="10">
        <v>11.26</v>
      </c>
      <c r="M101" s="6">
        <v>0.30075952765737507</v>
      </c>
      <c r="N101" s="17">
        <f t="shared" si="32"/>
        <v>11.560759527657375</v>
      </c>
      <c r="O101" s="10">
        <v>5.22</v>
      </c>
      <c r="P101" s="6">
        <v>0.33565808319604784</v>
      </c>
      <c r="Q101" s="17">
        <f t="shared" si="33"/>
        <v>5.5556580831960476</v>
      </c>
      <c r="R101" s="15">
        <v>7.96</v>
      </c>
      <c r="S101" s="10">
        <v>7.7</v>
      </c>
      <c r="T101" s="6">
        <v>0.20971410295647352</v>
      </c>
      <c r="U101" s="17">
        <f t="shared" si="44"/>
        <v>7.9097141029564737</v>
      </c>
      <c r="V101" s="10">
        <v>10.67</v>
      </c>
      <c r="W101" s="6">
        <v>0.27809135901539461</v>
      </c>
      <c r="X101" s="17">
        <f t="shared" si="45"/>
        <v>10.948091359015395</v>
      </c>
    </row>
    <row r="102" spans="1:24" x14ac:dyDescent="0.35">
      <c r="A102" t="s">
        <v>41</v>
      </c>
      <c r="B102" s="2">
        <v>2101</v>
      </c>
      <c r="C102" t="s">
        <v>144</v>
      </c>
      <c r="D102" s="2">
        <f t="shared" si="29"/>
        <v>2101</v>
      </c>
      <c r="E102" s="10">
        <v>5.59</v>
      </c>
      <c r="F102" s="6">
        <v>0.26086686913089696</v>
      </c>
      <c r="G102" s="17">
        <f t="shared" si="30"/>
        <v>5.8508668691308969</v>
      </c>
      <c r="H102" s="15">
        <v>8.3999999999999986</v>
      </c>
      <c r="I102" s="10">
        <v>8.129999999999999</v>
      </c>
      <c r="J102" s="6">
        <v>0.1516201892207345</v>
      </c>
      <c r="K102" s="17">
        <f t="shared" si="31"/>
        <v>8.2816201892207335</v>
      </c>
      <c r="L102" s="10">
        <v>11.26</v>
      </c>
      <c r="M102" s="6">
        <v>0.2077620842280532</v>
      </c>
      <c r="N102" s="17">
        <f t="shared" si="32"/>
        <v>11.467762084228053</v>
      </c>
      <c r="O102" s="10">
        <v>5.22</v>
      </c>
      <c r="P102" s="6">
        <v>0.24267872616162922</v>
      </c>
      <c r="Q102" s="17">
        <f t="shared" si="33"/>
        <v>5.462678726161629</v>
      </c>
      <c r="R102" s="15">
        <v>7.96</v>
      </c>
      <c r="S102" s="10">
        <v>7.7</v>
      </c>
      <c r="T102" s="6">
        <v>0.1516221307667962</v>
      </c>
      <c r="U102" s="17">
        <f t="shared" si="44"/>
        <v>7.8516221307667964</v>
      </c>
      <c r="V102" s="10">
        <v>10.67</v>
      </c>
      <c r="W102" s="6">
        <v>0.20105820669119973</v>
      </c>
      <c r="X102" s="17">
        <f t="shared" si="45"/>
        <v>10.871058206691199</v>
      </c>
    </row>
    <row r="103" spans="1:24" x14ac:dyDescent="0.35">
      <c r="A103" t="s">
        <v>43</v>
      </c>
      <c r="B103" s="2">
        <v>2115</v>
      </c>
      <c r="C103" t="s">
        <v>145</v>
      </c>
      <c r="D103" s="2">
        <f t="shared" si="29"/>
        <v>2115</v>
      </c>
      <c r="E103" s="10">
        <v>5.59</v>
      </c>
      <c r="F103" s="6">
        <v>0.1280733102843078</v>
      </c>
      <c r="G103" s="17">
        <f t="shared" si="30"/>
        <v>5.718073310284308</v>
      </c>
      <c r="H103" s="15">
        <v>8.3999999999999986</v>
      </c>
      <c r="I103" s="10">
        <v>8.129999999999999</v>
      </c>
      <c r="J103" s="6">
        <v>7.4438319389695806E-2</v>
      </c>
      <c r="K103" s="17">
        <f t="shared" si="31"/>
        <v>8.2044383193896948</v>
      </c>
      <c r="L103" s="10">
        <v>11.26</v>
      </c>
      <c r="M103" s="6">
        <v>0.10200160572433205</v>
      </c>
      <c r="N103" s="17">
        <f t="shared" si="32"/>
        <v>11.362001605724332</v>
      </c>
      <c r="O103" s="10">
        <v>5.22</v>
      </c>
      <c r="P103" s="6">
        <v>0.12801343275088328</v>
      </c>
      <c r="Q103" s="17">
        <f t="shared" si="33"/>
        <v>5.348013432750883</v>
      </c>
      <c r="R103" s="15">
        <v>7.96</v>
      </c>
      <c r="S103" s="10">
        <v>7.7</v>
      </c>
      <c r="T103" s="6">
        <v>7.9981039161406642E-2</v>
      </c>
      <c r="U103" s="17">
        <f t="shared" si="44"/>
        <v>7.7799810391614068</v>
      </c>
      <c r="V103" s="10">
        <v>10.67</v>
      </c>
      <c r="W103" s="6">
        <v>0.10605842149939319</v>
      </c>
      <c r="X103" s="17">
        <f t="shared" si="45"/>
        <v>10.776058421499393</v>
      </c>
    </row>
    <row r="104" spans="1:24" x14ac:dyDescent="0.35">
      <c r="A104" t="s">
        <v>43</v>
      </c>
      <c r="B104" s="2">
        <v>2086</v>
      </c>
      <c r="C104" t="s">
        <v>146</v>
      </c>
      <c r="D104" s="2">
        <f t="shared" si="29"/>
        <v>2086</v>
      </c>
      <c r="E104" s="10">
        <v>5.59</v>
      </c>
      <c r="F104" s="6">
        <v>0.34403562061135035</v>
      </c>
      <c r="G104" s="17">
        <f t="shared" si="30"/>
        <v>5.9340356206113505</v>
      </c>
      <c r="H104" s="15">
        <v>8.3999999999999986</v>
      </c>
      <c r="I104" s="10">
        <v>8.129999999999999</v>
      </c>
      <c r="J104" s="6">
        <v>0.19995929806545654</v>
      </c>
      <c r="K104" s="17">
        <f t="shared" si="31"/>
        <v>8.3299592980654555</v>
      </c>
      <c r="L104" s="10">
        <v>11.26</v>
      </c>
      <c r="M104" s="6">
        <v>0.27399984410086836</v>
      </c>
      <c r="N104" s="17">
        <f t="shared" si="32"/>
        <v>11.533999844100869</v>
      </c>
      <c r="O104" s="10">
        <v>5.22</v>
      </c>
      <c r="P104" s="6">
        <v>0.30557649334626902</v>
      </c>
      <c r="Q104" s="17">
        <f t="shared" si="33"/>
        <v>5.5255764933462688</v>
      </c>
      <c r="R104" s="15">
        <v>7.96</v>
      </c>
      <c r="S104" s="10">
        <v>7.7</v>
      </c>
      <c r="T104" s="6">
        <v>0.19091962711593879</v>
      </c>
      <c r="U104" s="17">
        <f t="shared" si="44"/>
        <v>7.890919627115939</v>
      </c>
      <c r="V104" s="10">
        <v>10.67</v>
      </c>
      <c r="W104" s="6">
        <v>0.25316883429707532</v>
      </c>
      <c r="X104" s="17">
        <f t="shared" si="45"/>
        <v>10.923168834297075</v>
      </c>
    </row>
    <row r="105" spans="1:24" x14ac:dyDescent="0.35">
      <c r="A105" t="s">
        <v>60</v>
      </c>
      <c r="B105" s="2">
        <v>2000</v>
      </c>
      <c r="C105" t="s">
        <v>147</v>
      </c>
      <c r="D105" s="2">
        <f t="shared" si="29"/>
        <v>2000</v>
      </c>
      <c r="E105" s="43"/>
      <c r="F105" s="44"/>
      <c r="G105" s="45"/>
      <c r="H105" s="46"/>
      <c r="I105" s="43"/>
      <c r="J105" s="44"/>
      <c r="K105" s="45"/>
      <c r="L105" s="43"/>
      <c r="M105" s="44"/>
      <c r="N105" s="45"/>
      <c r="O105" s="43"/>
      <c r="P105" s="44"/>
      <c r="Q105" s="45"/>
      <c r="R105" s="46"/>
      <c r="S105" s="43"/>
      <c r="T105" s="44"/>
      <c r="U105" s="45"/>
      <c r="V105" s="43"/>
      <c r="W105" s="44"/>
      <c r="X105" s="45"/>
    </row>
    <row r="106" spans="1:24" x14ac:dyDescent="0.35">
      <c r="A106" t="s">
        <v>43</v>
      </c>
      <c r="B106" s="2">
        <v>2031</v>
      </c>
      <c r="C106" t="s">
        <v>148</v>
      </c>
      <c r="D106" s="2">
        <f t="shared" si="29"/>
        <v>2031</v>
      </c>
      <c r="E106" s="10">
        <v>5.59</v>
      </c>
      <c r="F106" s="6">
        <v>0.39611908595760614</v>
      </c>
      <c r="G106" s="17">
        <f t="shared" si="30"/>
        <v>5.9861190859576059</v>
      </c>
      <c r="H106" s="15">
        <v>8.3999999999999986</v>
      </c>
      <c r="I106" s="10">
        <v>8.129999999999999</v>
      </c>
      <c r="J106" s="6">
        <v>0.23023110940389735</v>
      </c>
      <c r="K106" s="17">
        <f t="shared" si="31"/>
        <v>8.3602311094038964</v>
      </c>
      <c r="L106" s="10">
        <v>11.26</v>
      </c>
      <c r="M106" s="6">
        <v>0.31548043152618027</v>
      </c>
      <c r="N106" s="17">
        <f t="shared" si="32"/>
        <v>11.575480431526181</v>
      </c>
      <c r="O106" s="10">
        <v>5.22</v>
      </c>
      <c r="P106" s="6">
        <v>0.35489819373350162</v>
      </c>
      <c r="Q106" s="17">
        <f t="shared" si="33"/>
        <v>5.5748981937335014</v>
      </c>
      <c r="R106" s="15">
        <v>7.96</v>
      </c>
      <c r="S106" s="10">
        <v>7.7</v>
      </c>
      <c r="T106" s="6">
        <v>0.22173500040116156</v>
      </c>
      <c r="U106" s="17">
        <f t="shared" ref="U106:U109" si="46">S106+T106</f>
        <v>7.9217350004011617</v>
      </c>
      <c r="V106" s="10">
        <v>10.67</v>
      </c>
      <c r="W106" s="6">
        <v>0.29403174724505204</v>
      </c>
      <c r="X106" s="17">
        <f t="shared" ref="X106:X109" si="47">V106+W106</f>
        <v>10.964031747245052</v>
      </c>
    </row>
    <row r="107" spans="1:24" x14ac:dyDescent="0.35">
      <c r="A107" t="s">
        <v>41</v>
      </c>
      <c r="B107" s="2">
        <v>3365</v>
      </c>
      <c r="C107" t="s">
        <v>149</v>
      </c>
      <c r="D107" s="2">
        <f t="shared" si="29"/>
        <v>3365</v>
      </c>
      <c r="E107" s="10">
        <v>5.59</v>
      </c>
      <c r="F107" s="6">
        <v>0.20884858343521154</v>
      </c>
      <c r="G107" s="17">
        <f t="shared" si="30"/>
        <v>5.7988485834352117</v>
      </c>
      <c r="H107" s="15">
        <v>8.3999999999999986</v>
      </c>
      <c r="I107" s="10">
        <v>8.129999999999999</v>
      </c>
      <c r="J107" s="6">
        <v>0.12138627356332776</v>
      </c>
      <c r="K107" s="17">
        <f t="shared" si="31"/>
        <v>8.2513862735633268</v>
      </c>
      <c r="L107" s="10">
        <v>11.26</v>
      </c>
      <c r="M107" s="6">
        <v>0.16633331643221441</v>
      </c>
      <c r="N107" s="17">
        <f t="shared" si="32"/>
        <v>11.426333316432213</v>
      </c>
      <c r="O107" s="10">
        <v>5.22</v>
      </c>
      <c r="P107" s="6">
        <v>0.20571718665703376</v>
      </c>
      <c r="Q107" s="17">
        <f t="shared" si="33"/>
        <v>5.4257171866570335</v>
      </c>
      <c r="R107" s="15">
        <v>7.96</v>
      </c>
      <c r="S107" s="10">
        <v>7.7</v>
      </c>
      <c r="T107" s="6">
        <v>0.12852915056480096</v>
      </c>
      <c r="U107" s="17">
        <f t="shared" si="46"/>
        <v>7.8285291505648011</v>
      </c>
      <c r="V107" s="10">
        <v>10.67</v>
      </c>
      <c r="W107" s="6">
        <v>0.17043568806974382</v>
      </c>
      <c r="X107" s="17">
        <f t="shared" si="47"/>
        <v>10.840435688069745</v>
      </c>
    </row>
    <row r="108" spans="1:24" x14ac:dyDescent="0.35">
      <c r="A108" t="s">
        <v>41</v>
      </c>
      <c r="B108" s="2">
        <v>5202</v>
      </c>
      <c r="C108" t="s">
        <v>150</v>
      </c>
      <c r="D108" s="2">
        <f t="shared" si="29"/>
        <v>5202</v>
      </c>
      <c r="E108" s="10">
        <v>5.59</v>
      </c>
      <c r="F108" s="6">
        <v>0.18538303422088054</v>
      </c>
      <c r="G108" s="17">
        <f t="shared" si="30"/>
        <v>5.7753830342208801</v>
      </c>
      <c r="H108" s="15">
        <v>8.3999999999999986</v>
      </c>
      <c r="I108" s="10">
        <v>8.129999999999999</v>
      </c>
      <c r="J108" s="6">
        <v>0.10774769782177174</v>
      </c>
      <c r="K108" s="17">
        <f t="shared" si="31"/>
        <v>8.2377476978217707</v>
      </c>
      <c r="L108" s="10">
        <v>11.26</v>
      </c>
      <c r="M108" s="6">
        <v>0.14764470386261769</v>
      </c>
      <c r="N108" s="17">
        <f t="shared" si="32"/>
        <v>11.407644703862617</v>
      </c>
      <c r="O108" s="10">
        <v>5.22</v>
      </c>
      <c r="P108" s="6">
        <v>0.17091516618702407</v>
      </c>
      <c r="Q108" s="17">
        <f t="shared" si="33"/>
        <v>5.3909151661870238</v>
      </c>
      <c r="R108" s="15">
        <v>7.96</v>
      </c>
      <c r="S108" s="10">
        <v>7.7</v>
      </c>
      <c r="T108" s="6">
        <v>0.10678539146038268</v>
      </c>
      <c r="U108" s="17">
        <f t="shared" si="46"/>
        <v>7.8067853914603829</v>
      </c>
      <c r="V108" s="10">
        <v>10.67</v>
      </c>
      <c r="W108" s="6">
        <v>0.14160233666725167</v>
      </c>
      <c r="X108" s="17">
        <f t="shared" si="47"/>
        <v>10.811602336667251</v>
      </c>
    </row>
    <row r="109" spans="1:24" x14ac:dyDescent="0.35">
      <c r="A109" t="s">
        <v>43</v>
      </c>
      <c r="B109" s="2">
        <v>2003</v>
      </c>
      <c r="C109" t="s">
        <v>151</v>
      </c>
      <c r="D109" s="2">
        <f t="shared" si="29"/>
        <v>2003</v>
      </c>
      <c r="E109" s="10">
        <v>5.59</v>
      </c>
      <c r="F109" s="6">
        <v>0.51908228726492922</v>
      </c>
      <c r="G109" s="17">
        <f t="shared" si="30"/>
        <v>6.1090822872649291</v>
      </c>
      <c r="H109" s="15">
        <v>8.4316994629146631</v>
      </c>
      <c r="I109" s="10">
        <v>8.129999999999999</v>
      </c>
      <c r="J109" s="6">
        <v>0.3016994629146641</v>
      </c>
      <c r="K109" s="17">
        <f t="shared" si="31"/>
        <v>8.4316994629146631</v>
      </c>
      <c r="L109" s="10">
        <v>11.26</v>
      </c>
      <c r="M109" s="6">
        <v>0.4134113328531242</v>
      </c>
      <c r="N109" s="17">
        <f t="shared" si="32"/>
        <v>11.673411332853124</v>
      </c>
      <c r="O109" s="10">
        <v>5.22</v>
      </c>
      <c r="P109" s="6">
        <v>0.48198781419412651</v>
      </c>
      <c r="Q109" s="17">
        <f t="shared" si="33"/>
        <v>5.7019878141941263</v>
      </c>
      <c r="R109" s="15">
        <v>8.001138410217532</v>
      </c>
      <c r="S109" s="10">
        <v>7.7</v>
      </c>
      <c r="T109" s="6">
        <v>0.30113841021753185</v>
      </c>
      <c r="U109" s="17">
        <f t="shared" si="46"/>
        <v>8.001138410217532</v>
      </c>
      <c r="V109" s="10">
        <v>10.67</v>
      </c>
      <c r="W109" s="6">
        <v>0.39932526116052919</v>
      </c>
      <c r="X109" s="17">
        <f t="shared" si="47"/>
        <v>11.069325261160529</v>
      </c>
    </row>
    <row r="110" spans="1:24" x14ac:dyDescent="0.35">
      <c r="A110" t="s">
        <v>41</v>
      </c>
      <c r="B110" s="2">
        <v>2140</v>
      </c>
      <c r="C110" t="s">
        <v>152</v>
      </c>
      <c r="D110" s="2">
        <f t="shared" si="29"/>
        <v>2140</v>
      </c>
      <c r="E110" s="43"/>
      <c r="F110" s="44"/>
      <c r="G110" s="45"/>
      <c r="H110" s="46"/>
      <c r="I110" s="43"/>
      <c r="J110" s="44"/>
      <c r="K110" s="45"/>
      <c r="L110" s="43"/>
      <c r="M110" s="44"/>
      <c r="N110" s="45"/>
      <c r="O110" s="43"/>
      <c r="P110" s="44"/>
      <c r="Q110" s="45"/>
      <c r="R110" s="46"/>
      <c r="S110" s="43"/>
      <c r="T110" s="44"/>
      <c r="U110" s="45"/>
      <c r="V110" s="43"/>
      <c r="W110" s="44"/>
      <c r="X110" s="45"/>
    </row>
    <row r="111" spans="1:24" x14ac:dyDescent="0.35">
      <c r="A111" t="s">
        <v>41</v>
      </c>
      <c r="B111" s="2">
        <v>2174</v>
      </c>
      <c r="C111" t="s">
        <v>153</v>
      </c>
      <c r="D111" s="2">
        <f t="shared" si="29"/>
        <v>2174</v>
      </c>
      <c r="E111" s="10">
        <v>5.59</v>
      </c>
      <c r="F111" s="6">
        <v>8.8808117051972599E-2</v>
      </c>
      <c r="G111" s="17">
        <f t="shared" si="30"/>
        <v>5.6788081170519726</v>
      </c>
      <c r="H111" s="15">
        <v>8.3999999999999986</v>
      </c>
      <c r="I111" s="10">
        <v>8.129999999999999</v>
      </c>
      <c r="J111" s="6">
        <v>5.1616733086749633E-2</v>
      </c>
      <c r="K111" s="17">
        <f t="shared" si="31"/>
        <v>8.1816167330867486</v>
      </c>
      <c r="L111" s="10">
        <v>11.26</v>
      </c>
      <c r="M111" s="6">
        <v>7.0729637906913737E-2</v>
      </c>
      <c r="N111" s="17">
        <f t="shared" si="32"/>
        <v>11.330729637906913</v>
      </c>
      <c r="O111" s="10">
        <v>5.22</v>
      </c>
      <c r="P111" s="6">
        <v>8.3823875182235774E-2</v>
      </c>
      <c r="Q111" s="17">
        <f t="shared" si="33"/>
        <v>5.3038238751822355</v>
      </c>
      <c r="R111" s="15">
        <v>7.96</v>
      </c>
      <c r="S111" s="10">
        <v>7.7</v>
      </c>
      <c r="T111" s="6">
        <v>5.2372046810759798E-2</v>
      </c>
      <c r="U111" s="17">
        <f t="shared" ref="U111:U112" si="48">S111+T111</f>
        <v>7.75237204681076</v>
      </c>
      <c r="V111" s="10">
        <v>10.67</v>
      </c>
      <c r="W111" s="6">
        <v>6.9447577561674106E-2</v>
      </c>
      <c r="X111" s="17">
        <f t="shared" ref="X111:X112" si="49">V111+W111</f>
        <v>10.739447577561673</v>
      </c>
    </row>
    <row r="112" spans="1:24" x14ac:dyDescent="0.35">
      <c r="A112" t="s">
        <v>41</v>
      </c>
      <c r="B112" s="2">
        <v>2055</v>
      </c>
      <c r="C112" t="s">
        <v>154</v>
      </c>
      <c r="D112" s="2">
        <f t="shared" si="29"/>
        <v>2055</v>
      </c>
      <c r="E112" s="10">
        <v>5.59</v>
      </c>
      <c r="F112" s="6">
        <v>0.19633872312808098</v>
      </c>
      <c r="G112" s="17">
        <f t="shared" si="30"/>
        <v>5.7863387231280807</v>
      </c>
      <c r="H112" s="15">
        <v>8.3999999999999986</v>
      </c>
      <c r="I112" s="10">
        <v>8.129999999999999</v>
      </c>
      <c r="J112" s="6">
        <v>0.11411533011330199</v>
      </c>
      <c r="K112" s="17">
        <f t="shared" si="31"/>
        <v>8.244115330113301</v>
      </c>
      <c r="L112" s="10">
        <v>11.26</v>
      </c>
      <c r="M112" s="6">
        <v>0.15637011889162958</v>
      </c>
      <c r="N112" s="17">
        <f t="shared" si="32"/>
        <v>11.41637011889163</v>
      </c>
      <c r="O112" s="10">
        <v>5.22</v>
      </c>
      <c r="P112" s="6">
        <v>0.167948309989713</v>
      </c>
      <c r="Q112" s="17">
        <f t="shared" si="33"/>
        <v>5.3879483099897127</v>
      </c>
      <c r="R112" s="15">
        <v>7.96</v>
      </c>
      <c r="S112" s="10">
        <v>7.7</v>
      </c>
      <c r="T112" s="6">
        <v>0.10493174542603256</v>
      </c>
      <c r="U112" s="17">
        <f t="shared" si="48"/>
        <v>7.8049317454260327</v>
      </c>
      <c r="V112" s="10">
        <v>10.67</v>
      </c>
      <c r="W112" s="6">
        <v>0.13914430738197808</v>
      </c>
      <c r="X112" s="17">
        <f t="shared" si="49"/>
        <v>10.809144307381978</v>
      </c>
    </row>
    <row r="113" spans="1:24" x14ac:dyDescent="0.35">
      <c r="A113" t="s">
        <v>43</v>
      </c>
      <c r="B113" s="2">
        <v>2178</v>
      </c>
      <c r="C113" t="s">
        <v>155</v>
      </c>
      <c r="D113" s="2">
        <f t="shared" si="29"/>
        <v>2178</v>
      </c>
      <c r="E113" s="43"/>
      <c r="F113" s="44"/>
      <c r="G113" s="45"/>
      <c r="H113" s="46"/>
      <c r="I113" s="43"/>
      <c r="J113" s="44"/>
      <c r="K113" s="45"/>
      <c r="L113" s="43"/>
      <c r="M113" s="44"/>
      <c r="N113" s="45"/>
      <c r="O113" s="43"/>
      <c r="P113" s="44"/>
      <c r="Q113" s="45"/>
      <c r="R113" s="46"/>
      <c r="S113" s="43"/>
      <c r="T113" s="44"/>
      <c r="U113" s="45"/>
      <c r="V113" s="43"/>
      <c r="W113" s="44"/>
      <c r="X113" s="45"/>
    </row>
    <row r="114" spans="1:24" x14ac:dyDescent="0.35">
      <c r="A114" t="s">
        <v>43</v>
      </c>
      <c r="B114" s="2">
        <v>3366</v>
      </c>
      <c r="C114" t="s">
        <v>156</v>
      </c>
      <c r="D114" s="2">
        <f t="shared" si="29"/>
        <v>3366</v>
      </c>
      <c r="E114" s="10">
        <v>5.59</v>
      </c>
      <c r="F114" s="6">
        <v>0.22808335977381447</v>
      </c>
      <c r="G114" s="17">
        <f t="shared" si="30"/>
        <v>5.818083359773814</v>
      </c>
      <c r="H114" s="15">
        <v>8.3999999999999986</v>
      </c>
      <c r="I114" s="10">
        <v>8.129999999999999</v>
      </c>
      <c r="J114" s="6">
        <v>0.13256585324348436</v>
      </c>
      <c r="K114" s="17">
        <f t="shared" si="31"/>
        <v>8.2625658532434834</v>
      </c>
      <c r="L114" s="10">
        <v>11.26</v>
      </c>
      <c r="M114" s="6">
        <v>0.18165241701620588</v>
      </c>
      <c r="N114" s="17">
        <f t="shared" si="32"/>
        <v>11.441652417016206</v>
      </c>
      <c r="O114" s="10">
        <v>5.22</v>
      </c>
      <c r="P114" s="6">
        <v>0.2010939976753674</v>
      </c>
      <c r="Q114" s="17">
        <f t="shared" si="33"/>
        <v>5.4210939976753671</v>
      </c>
      <c r="R114" s="15">
        <v>7.96</v>
      </c>
      <c r="S114" s="10">
        <v>7.7</v>
      </c>
      <c r="T114" s="6">
        <v>0.12564065496750931</v>
      </c>
      <c r="U114" s="17">
        <f t="shared" ref="U114:U120" si="50">S114+T114</f>
        <v>7.8256406549675095</v>
      </c>
      <c r="V114" s="10">
        <v>10.67</v>
      </c>
      <c r="W114" s="6">
        <v>0.16660539153757753</v>
      </c>
      <c r="X114" s="17">
        <f t="shared" ref="X114:X120" si="51">V114+W114</f>
        <v>10.836605391537578</v>
      </c>
    </row>
    <row r="115" spans="1:24" x14ac:dyDescent="0.35">
      <c r="A115" t="s">
        <v>43</v>
      </c>
      <c r="B115" s="2">
        <v>2077</v>
      </c>
      <c r="C115" t="s">
        <v>157</v>
      </c>
      <c r="D115" s="2">
        <f t="shared" si="29"/>
        <v>2077</v>
      </c>
      <c r="E115" s="10">
        <v>5.59</v>
      </c>
      <c r="F115" s="6">
        <v>0.34517253988664892</v>
      </c>
      <c r="G115" s="17">
        <f t="shared" si="30"/>
        <v>5.9351725398866488</v>
      </c>
      <c r="H115" s="15">
        <v>8.3999999999999986</v>
      </c>
      <c r="I115" s="10">
        <v>8.129999999999999</v>
      </c>
      <c r="J115" s="6">
        <v>0.20062009518105661</v>
      </c>
      <c r="K115" s="17">
        <f t="shared" si="31"/>
        <v>8.3306200951810556</v>
      </c>
      <c r="L115" s="10">
        <v>11.26</v>
      </c>
      <c r="M115" s="6">
        <v>0.2749053156381327</v>
      </c>
      <c r="N115" s="17">
        <f t="shared" si="32"/>
        <v>11.534905315638133</v>
      </c>
      <c r="O115" s="10">
        <v>5.22</v>
      </c>
      <c r="P115" s="6">
        <v>0.28817332342373891</v>
      </c>
      <c r="Q115" s="17">
        <f t="shared" si="33"/>
        <v>5.5081733234237387</v>
      </c>
      <c r="R115" s="15">
        <v>7.96</v>
      </c>
      <c r="S115" s="10">
        <v>7.7</v>
      </c>
      <c r="T115" s="6">
        <v>0.18004641400303445</v>
      </c>
      <c r="U115" s="17">
        <f t="shared" si="50"/>
        <v>7.8800464140030346</v>
      </c>
      <c r="V115" s="10">
        <v>10.67</v>
      </c>
      <c r="W115" s="6">
        <v>0.23875035275254722</v>
      </c>
      <c r="X115" s="17">
        <f t="shared" si="51"/>
        <v>10.908750352752547</v>
      </c>
    </row>
    <row r="116" spans="1:24" x14ac:dyDescent="0.35">
      <c r="A116" t="s">
        <v>41</v>
      </c>
      <c r="B116" s="2">
        <v>2146</v>
      </c>
      <c r="C116" t="s">
        <v>158</v>
      </c>
      <c r="D116" s="2">
        <f t="shared" si="29"/>
        <v>2146</v>
      </c>
      <c r="E116" s="10">
        <v>5.59</v>
      </c>
      <c r="F116" s="6">
        <v>0.10376904725118441</v>
      </c>
      <c r="G116" s="17">
        <f t="shared" si="30"/>
        <v>5.6937690472511839</v>
      </c>
      <c r="H116" s="15">
        <v>8.3999999999999986</v>
      </c>
      <c r="I116" s="10">
        <v>8.129999999999999</v>
      </c>
      <c r="J116" s="6">
        <v>6.0312274955935052E-2</v>
      </c>
      <c r="K116" s="17">
        <f t="shared" si="31"/>
        <v>8.1903122749559341</v>
      </c>
      <c r="L116" s="10">
        <v>11.26</v>
      </c>
      <c r="M116" s="6">
        <v>8.2644973067284203E-2</v>
      </c>
      <c r="N116" s="17">
        <f t="shared" si="32"/>
        <v>11.342644973067284</v>
      </c>
      <c r="O116" s="10">
        <v>5.22</v>
      </c>
      <c r="P116" s="6">
        <v>9.8816720134867531E-2</v>
      </c>
      <c r="Q116" s="17">
        <f t="shared" si="33"/>
        <v>5.3188167201348673</v>
      </c>
      <c r="R116" s="15">
        <v>7.96</v>
      </c>
      <c r="S116" s="10">
        <v>7.7</v>
      </c>
      <c r="T116" s="6">
        <v>6.1739361619348898E-2</v>
      </c>
      <c r="U116" s="17">
        <f t="shared" si="50"/>
        <v>7.7617393616193491</v>
      </c>
      <c r="V116" s="10">
        <v>10.67</v>
      </c>
      <c r="W116" s="6">
        <v>8.1869076530235341E-2</v>
      </c>
      <c r="X116" s="17">
        <f t="shared" si="51"/>
        <v>10.751869076530236</v>
      </c>
    </row>
    <row r="117" spans="1:24" x14ac:dyDescent="0.35">
      <c r="A117" t="s">
        <v>43</v>
      </c>
      <c r="B117" s="2">
        <v>2023</v>
      </c>
      <c r="C117" t="s">
        <v>159</v>
      </c>
      <c r="D117" s="2">
        <f t="shared" si="29"/>
        <v>2023</v>
      </c>
      <c r="E117" s="10">
        <v>5.59</v>
      </c>
      <c r="F117" s="6">
        <v>0.40289040705060641</v>
      </c>
      <c r="G117" s="17">
        <f t="shared" si="30"/>
        <v>5.9928904070506066</v>
      </c>
      <c r="H117" s="15">
        <v>8.3999999999999986</v>
      </c>
      <c r="I117" s="10">
        <v>8.129999999999999</v>
      </c>
      <c r="J117" s="6">
        <v>0.23416671866496941</v>
      </c>
      <c r="K117" s="17">
        <f t="shared" si="31"/>
        <v>8.3641667186649684</v>
      </c>
      <c r="L117" s="10">
        <v>11.26</v>
      </c>
      <c r="M117" s="6">
        <v>0.3208732806813766</v>
      </c>
      <c r="N117" s="17">
        <f t="shared" si="32"/>
        <v>11.580873280681377</v>
      </c>
      <c r="O117" s="10">
        <v>5.22</v>
      </c>
      <c r="P117" s="6">
        <v>0.43495638957038008</v>
      </c>
      <c r="Q117" s="17">
        <f t="shared" si="33"/>
        <v>5.6549563895703798</v>
      </c>
      <c r="R117" s="15">
        <v>7.9717539934705597</v>
      </c>
      <c r="S117" s="10">
        <v>7.7</v>
      </c>
      <c r="T117" s="6">
        <v>0.27175399347055951</v>
      </c>
      <c r="U117" s="17">
        <f t="shared" si="50"/>
        <v>7.9717539934705597</v>
      </c>
      <c r="V117" s="10">
        <v>10.67</v>
      </c>
      <c r="W117" s="6">
        <v>0.36035980425451342</v>
      </c>
      <c r="X117" s="17">
        <f t="shared" si="51"/>
        <v>11.030359804254513</v>
      </c>
    </row>
    <row r="118" spans="1:24" x14ac:dyDescent="0.35">
      <c r="A118" t="s">
        <v>43</v>
      </c>
      <c r="B118" s="2">
        <v>2025</v>
      </c>
      <c r="C118" t="s">
        <v>160</v>
      </c>
      <c r="D118" s="2">
        <f t="shared" si="29"/>
        <v>2025</v>
      </c>
      <c r="E118" s="10">
        <v>5.59</v>
      </c>
      <c r="F118" s="6">
        <v>0.46746179425362466</v>
      </c>
      <c r="G118" s="17">
        <f t="shared" si="30"/>
        <v>6.0574617942536246</v>
      </c>
      <c r="H118" s="15">
        <v>8.4016967316015077</v>
      </c>
      <c r="I118" s="10">
        <v>8.129999999999999</v>
      </c>
      <c r="J118" s="6">
        <v>0.27169673160150865</v>
      </c>
      <c r="K118" s="17">
        <f t="shared" si="31"/>
        <v>8.4016967316015077</v>
      </c>
      <c r="L118" s="10">
        <v>11.26</v>
      </c>
      <c r="M118" s="6">
        <v>0.37229952461887922</v>
      </c>
      <c r="N118" s="17">
        <f t="shared" si="32"/>
        <v>11.63229952461888</v>
      </c>
      <c r="O118" s="10">
        <v>5.22</v>
      </c>
      <c r="P118" s="6">
        <v>0.42950624155579042</v>
      </c>
      <c r="Q118" s="17">
        <f t="shared" si="33"/>
        <v>5.6495062415557902</v>
      </c>
      <c r="R118" s="15">
        <v>7.9683488350878298</v>
      </c>
      <c r="S118" s="10">
        <v>7.7</v>
      </c>
      <c r="T118" s="6">
        <v>0.26834883508782958</v>
      </c>
      <c r="U118" s="17">
        <f t="shared" si="50"/>
        <v>7.9683488350878298</v>
      </c>
      <c r="V118" s="10">
        <v>10.67</v>
      </c>
      <c r="W118" s="6">
        <v>0.35584436636062577</v>
      </c>
      <c r="X118" s="17">
        <f t="shared" si="51"/>
        <v>11.025844366360626</v>
      </c>
    </row>
    <row r="119" spans="1:24" x14ac:dyDescent="0.35">
      <c r="A119" t="s">
        <v>43</v>
      </c>
      <c r="B119" s="2">
        <v>3369</v>
      </c>
      <c r="C119" t="s">
        <v>161</v>
      </c>
      <c r="D119" s="2">
        <f t="shared" si="29"/>
        <v>3369</v>
      </c>
      <c r="E119" s="10">
        <v>5.59</v>
      </c>
      <c r="F119" s="6">
        <v>0.36205249069263812</v>
      </c>
      <c r="G119" s="17">
        <f t="shared" si="30"/>
        <v>5.9520524906926378</v>
      </c>
      <c r="H119" s="15">
        <v>8.3999999999999986</v>
      </c>
      <c r="I119" s="10">
        <v>8.129999999999999</v>
      </c>
      <c r="J119" s="6">
        <v>0.21043101430212197</v>
      </c>
      <c r="K119" s="17">
        <f t="shared" si="31"/>
        <v>8.340431014302121</v>
      </c>
      <c r="L119" s="10">
        <v>11.26</v>
      </c>
      <c r="M119" s="6">
        <v>0.28834893774802361</v>
      </c>
      <c r="N119" s="17">
        <f t="shared" si="32"/>
        <v>11.548348937748024</v>
      </c>
      <c r="O119" s="10">
        <v>5.22</v>
      </c>
      <c r="P119" s="6">
        <v>0.30969296389316536</v>
      </c>
      <c r="Q119" s="17">
        <f t="shared" si="33"/>
        <v>5.5296929638931651</v>
      </c>
      <c r="R119" s="15">
        <v>7.96</v>
      </c>
      <c r="S119" s="10">
        <v>7.7</v>
      </c>
      <c r="T119" s="6">
        <v>0.19349152962509919</v>
      </c>
      <c r="U119" s="17">
        <f t="shared" si="50"/>
        <v>7.8934915296250994</v>
      </c>
      <c r="V119" s="10">
        <v>10.67</v>
      </c>
      <c r="W119" s="6">
        <v>0.25657931987313737</v>
      </c>
      <c r="X119" s="17">
        <f t="shared" si="51"/>
        <v>10.926579319873138</v>
      </c>
    </row>
    <row r="120" spans="1:24" x14ac:dyDescent="0.35">
      <c r="A120" t="s">
        <v>43</v>
      </c>
      <c r="B120" s="2">
        <v>3333</v>
      </c>
      <c r="C120" t="s">
        <v>162</v>
      </c>
      <c r="D120" s="2">
        <f t="shared" si="29"/>
        <v>3333</v>
      </c>
      <c r="E120" s="10">
        <v>5.59</v>
      </c>
      <c r="F120" s="6">
        <v>0.23289041612596365</v>
      </c>
      <c r="G120" s="17">
        <f t="shared" si="30"/>
        <v>5.8228904161259631</v>
      </c>
      <c r="H120" s="15">
        <v>8.3999999999999986</v>
      </c>
      <c r="I120" s="10">
        <v>8.129999999999999</v>
      </c>
      <c r="J120" s="6">
        <v>0.13535979641598495</v>
      </c>
      <c r="K120" s="17">
        <f t="shared" si="31"/>
        <v>8.265359796415984</v>
      </c>
      <c r="L120" s="10">
        <v>11.26</v>
      </c>
      <c r="M120" s="6">
        <v>0.18548088684827263</v>
      </c>
      <c r="N120" s="17">
        <f t="shared" si="32"/>
        <v>11.445480886848273</v>
      </c>
      <c r="O120" s="10">
        <v>5.22</v>
      </c>
      <c r="P120" s="6">
        <v>0.22459235511895148</v>
      </c>
      <c r="Q120" s="17">
        <f t="shared" si="33"/>
        <v>5.4445923551189512</v>
      </c>
      <c r="R120" s="15">
        <v>7.96</v>
      </c>
      <c r="S120" s="10">
        <v>7.7</v>
      </c>
      <c r="T120" s="6">
        <v>0.14032205619886629</v>
      </c>
      <c r="U120" s="17">
        <f t="shared" si="50"/>
        <v>7.8403220561988665</v>
      </c>
      <c r="V120" s="10">
        <v>10.67</v>
      </c>
      <c r="W120" s="6">
        <v>0.18607370387906477</v>
      </c>
      <c r="X120" s="17">
        <f t="shared" si="51"/>
        <v>10.856073703879066</v>
      </c>
    </row>
    <row r="121" spans="1:24" x14ac:dyDescent="0.35">
      <c r="A121" t="s">
        <v>43</v>
      </c>
      <c r="B121" s="2">
        <v>3373</v>
      </c>
      <c r="C121" t="s">
        <v>163</v>
      </c>
      <c r="D121" s="2">
        <f t="shared" si="29"/>
        <v>3373</v>
      </c>
      <c r="E121" s="43"/>
      <c r="F121" s="44"/>
      <c r="G121" s="45"/>
      <c r="H121" s="46"/>
      <c r="I121" s="43"/>
      <c r="J121" s="44"/>
      <c r="K121" s="45"/>
      <c r="L121" s="43"/>
      <c r="M121" s="44"/>
      <c r="N121" s="45"/>
      <c r="O121" s="43"/>
      <c r="P121" s="44"/>
      <c r="Q121" s="45"/>
      <c r="R121" s="46"/>
      <c r="S121" s="43"/>
      <c r="T121" s="44"/>
      <c r="U121" s="45"/>
      <c r="V121" s="43"/>
      <c r="W121" s="44"/>
      <c r="X121" s="45"/>
    </row>
    <row r="122" spans="1:24" x14ac:dyDescent="0.35">
      <c r="A122" t="s">
        <v>43</v>
      </c>
      <c r="B122" s="2">
        <v>3334</v>
      </c>
      <c r="C122" t="s">
        <v>164</v>
      </c>
      <c r="D122" s="2">
        <f t="shared" si="29"/>
        <v>3334</v>
      </c>
      <c r="E122" s="43"/>
      <c r="F122" s="44"/>
      <c r="G122" s="45"/>
      <c r="H122" s="46"/>
      <c r="I122" s="43"/>
      <c r="J122" s="44"/>
      <c r="K122" s="45"/>
      <c r="L122" s="43"/>
      <c r="M122" s="44"/>
      <c r="N122" s="45"/>
      <c r="O122" s="43"/>
      <c r="P122" s="44"/>
      <c r="Q122" s="45"/>
      <c r="R122" s="46"/>
      <c r="S122" s="43"/>
      <c r="T122" s="44"/>
      <c r="U122" s="45"/>
      <c r="V122" s="43"/>
      <c r="W122" s="44"/>
      <c r="X122" s="45"/>
    </row>
    <row r="123" spans="1:24" x14ac:dyDescent="0.35">
      <c r="A123" t="s">
        <v>43</v>
      </c>
      <c r="B123" s="2">
        <v>3335</v>
      </c>
      <c r="C123" t="s">
        <v>165</v>
      </c>
      <c r="D123" s="2">
        <f t="shared" si="29"/>
        <v>3335</v>
      </c>
      <c r="E123" s="10">
        <v>5.59</v>
      </c>
      <c r="F123" s="6">
        <v>0.44860157829146163</v>
      </c>
      <c r="G123" s="17">
        <f t="shared" si="30"/>
        <v>6.0386015782914617</v>
      </c>
      <c r="H123" s="15">
        <v>8.3999999999999986</v>
      </c>
      <c r="I123" s="10">
        <v>8.129999999999999</v>
      </c>
      <c r="J123" s="6">
        <v>0.26073484566911453</v>
      </c>
      <c r="K123" s="17">
        <f t="shared" si="31"/>
        <v>8.3907348456691135</v>
      </c>
      <c r="L123" s="10">
        <v>11.26</v>
      </c>
      <c r="M123" s="6">
        <v>0.35727878758783715</v>
      </c>
      <c r="N123" s="17">
        <f t="shared" si="32"/>
        <v>11.617278787587837</v>
      </c>
      <c r="O123" s="10">
        <v>5.22</v>
      </c>
      <c r="P123" s="6">
        <v>0.39982509240725062</v>
      </c>
      <c r="Q123" s="17">
        <f t="shared" si="33"/>
        <v>5.6198250924072504</v>
      </c>
      <c r="R123" s="15">
        <v>7.96</v>
      </c>
      <c r="S123" s="10">
        <v>7.7</v>
      </c>
      <c r="T123" s="6">
        <v>0.24980456311487487</v>
      </c>
      <c r="U123" s="17">
        <f t="shared" ref="U123:U126" si="52">S123+T123</f>
        <v>7.949804563114875</v>
      </c>
      <c r="V123" s="10">
        <v>10.67</v>
      </c>
      <c r="W123" s="6">
        <v>0.33125358986244186</v>
      </c>
      <c r="X123" s="17">
        <f t="shared" ref="X123:X126" si="53">V123+W123</f>
        <v>11.001253589862442</v>
      </c>
    </row>
    <row r="124" spans="1:24" x14ac:dyDescent="0.35">
      <c r="A124" t="s">
        <v>43</v>
      </c>
      <c r="B124" s="2">
        <v>3354</v>
      </c>
      <c r="C124" t="s">
        <v>166</v>
      </c>
      <c r="D124" s="2">
        <f t="shared" si="29"/>
        <v>3354</v>
      </c>
      <c r="E124" s="10">
        <v>5.59</v>
      </c>
      <c r="F124" s="6">
        <v>0.3140217730953388</v>
      </c>
      <c r="G124" s="17">
        <f t="shared" si="30"/>
        <v>5.904021773095339</v>
      </c>
      <c r="H124" s="15">
        <v>8.3999999999999986</v>
      </c>
      <c r="I124" s="10">
        <v>8.129999999999999</v>
      </c>
      <c r="J124" s="6">
        <v>0.18251473231569193</v>
      </c>
      <c r="K124" s="17">
        <f t="shared" si="31"/>
        <v>8.3125147323156909</v>
      </c>
      <c r="L124" s="10">
        <v>11.26</v>
      </c>
      <c r="M124" s="6">
        <v>0.25009604427378185</v>
      </c>
      <c r="N124" s="17">
        <f t="shared" si="32"/>
        <v>11.510096044273782</v>
      </c>
      <c r="O124" s="10">
        <v>5.22</v>
      </c>
      <c r="P124" s="6">
        <v>0.27012982329132829</v>
      </c>
      <c r="Q124" s="17">
        <f t="shared" si="33"/>
        <v>5.490129823291328</v>
      </c>
      <c r="R124" s="15">
        <v>7.96</v>
      </c>
      <c r="S124" s="10">
        <v>7.7</v>
      </c>
      <c r="T124" s="6">
        <v>0.16877313092103297</v>
      </c>
      <c r="U124" s="17">
        <f t="shared" si="52"/>
        <v>7.8687731309210331</v>
      </c>
      <c r="V124" s="10">
        <v>10.67</v>
      </c>
      <c r="W124" s="6">
        <v>0.22380136161474681</v>
      </c>
      <c r="X124" s="17">
        <f t="shared" si="53"/>
        <v>10.893801361614747</v>
      </c>
    </row>
    <row r="125" spans="1:24" x14ac:dyDescent="0.35">
      <c r="A125" t="s">
        <v>43</v>
      </c>
      <c r="B125" s="2">
        <v>3351</v>
      </c>
      <c r="C125" t="s">
        <v>167</v>
      </c>
      <c r="D125" s="2">
        <f t="shared" si="29"/>
        <v>3351</v>
      </c>
      <c r="E125" s="10">
        <v>5.59</v>
      </c>
      <c r="F125" s="6">
        <v>0.18897863207402643</v>
      </c>
      <c r="G125" s="17">
        <f t="shared" si="30"/>
        <v>5.7789786320740264</v>
      </c>
      <c r="H125" s="15">
        <v>8.3999999999999986</v>
      </c>
      <c r="I125" s="10">
        <v>8.129999999999999</v>
      </c>
      <c r="J125" s="6">
        <v>0.10983752027071247</v>
      </c>
      <c r="K125" s="17">
        <f t="shared" si="31"/>
        <v>8.2398375202707115</v>
      </c>
      <c r="L125" s="10">
        <v>11.26</v>
      </c>
      <c r="M125" s="6">
        <v>0.15050833814676559</v>
      </c>
      <c r="N125" s="17">
        <f t="shared" si="32"/>
        <v>11.410508338146766</v>
      </c>
      <c r="O125" s="10">
        <v>5.22</v>
      </c>
      <c r="P125" s="6">
        <v>0.1781319025169168</v>
      </c>
      <c r="Q125" s="17">
        <f t="shared" si="33"/>
        <v>5.3981319025169165</v>
      </c>
      <c r="R125" s="15">
        <v>7.96</v>
      </c>
      <c r="S125" s="10">
        <v>7.7</v>
      </c>
      <c r="T125" s="6">
        <v>0.11129429670483848</v>
      </c>
      <c r="U125" s="17">
        <f t="shared" si="52"/>
        <v>7.8112942967048387</v>
      </c>
      <c r="V125" s="10">
        <v>10.67</v>
      </c>
      <c r="W125" s="6">
        <v>0.14758137620732781</v>
      </c>
      <c r="X125" s="17">
        <f t="shared" si="53"/>
        <v>10.817581376207327</v>
      </c>
    </row>
    <row r="126" spans="1:24" x14ac:dyDescent="0.35">
      <c r="A126" t="s">
        <v>43</v>
      </c>
      <c r="B126" s="2">
        <v>2032</v>
      </c>
      <c r="C126" t="s">
        <v>168</v>
      </c>
      <c r="D126" s="2">
        <f t="shared" si="29"/>
        <v>2032</v>
      </c>
      <c r="E126" s="10">
        <v>5.59</v>
      </c>
      <c r="F126" s="6">
        <v>0.32068380110816164</v>
      </c>
      <c r="G126" s="17">
        <f t="shared" si="30"/>
        <v>5.9106838011081617</v>
      </c>
      <c r="H126" s="15">
        <v>8.3999999999999986</v>
      </c>
      <c r="I126" s="10">
        <v>8.129999999999999</v>
      </c>
      <c r="J126" s="6">
        <v>0.18638681775747123</v>
      </c>
      <c r="K126" s="17">
        <f t="shared" si="31"/>
        <v>8.3163868177574702</v>
      </c>
      <c r="L126" s="10">
        <v>11.26</v>
      </c>
      <c r="M126" s="6">
        <v>0.25540185558545886</v>
      </c>
      <c r="N126" s="17">
        <f t="shared" si="32"/>
        <v>11.515401855585459</v>
      </c>
      <c r="O126" s="10">
        <v>5.22</v>
      </c>
      <c r="P126" s="6">
        <v>0.3023330899481298</v>
      </c>
      <c r="Q126" s="17">
        <f t="shared" si="33"/>
        <v>5.5223330899481295</v>
      </c>
      <c r="R126" s="15">
        <v>7.96</v>
      </c>
      <c r="S126" s="10">
        <v>7.7</v>
      </c>
      <c r="T126" s="6">
        <v>0.18889320239962348</v>
      </c>
      <c r="U126" s="17">
        <f t="shared" si="52"/>
        <v>7.8888932023996237</v>
      </c>
      <c r="V126" s="10">
        <v>10.67</v>
      </c>
      <c r="W126" s="6">
        <v>0.25048168275727872</v>
      </c>
      <c r="X126" s="17">
        <f t="shared" si="53"/>
        <v>10.920481682757279</v>
      </c>
    </row>
    <row r="127" spans="1:24" x14ac:dyDescent="0.35">
      <c r="A127" t="s">
        <v>43</v>
      </c>
      <c r="B127" s="2">
        <v>3352</v>
      </c>
      <c r="C127" t="s">
        <v>169</v>
      </c>
      <c r="D127" s="2">
        <f t="shared" si="29"/>
        <v>3352</v>
      </c>
      <c r="E127" s="43"/>
      <c r="F127" s="44"/>
      <c r="G127" s="45"/>
      <c r="H127" s="46"/>
      <c r="I127" s="43"/>
      <c r="J127" s="44"/>
      <c r="K127" s="45"/>
      <c r="L127" s="43"/>
      <c r="M127" s="44"/>
      <c r="N127" s="45"/>
      <c r="O127" s="43"/>
      <c r="P127" s="44"/>
      <c r="Q127" s="45"/>
      <c r="R127" s="46"/>
      <c r="S127" s="43"/>
      <c r="T127" s="44"/>
      <c r="U127" s="45"/>
      <c r="V127" s="43"/>
      <c r="W127" s="44"/>
      <c r="X127" s="45"/>
    </row>
    <row r="128" spans="1:24" x14ac:dyDescent="0.35">
      <c r="A128" t="s">
        <v>43</v>
      </c>
      <c r="B128" s="2">
        <v>5208</v>
      </c>
      <c r="C128" t="s">
        <v>170</v>
      </c>
      <c r="D128" s="2">
        <f t="shared" si="29"/>
        <v>5208</v>
      </c>
      <c r="E128" s="10">
        <v>5.59</v>
      </c>
      <c r="F128" s="6">
        <v>0.31114259904764746</v>
      </c>
      <c r="G128" s="17">
        <f t="shared" si="30"/>
        <v>5.9011425990476472</v>
      </c>
      <c r="H128" s="15">
        <v>8.3999999999999986</v>
      </c>
      <c r="I128" s="10">
        <v>8.129999999999999</v>
      </c>
      <c r="J128" s="6">
        <v>0.1808413067846395</v>
      </c>
      <c r="K128" s="17">
        <f t="shared" si="31"/>
        <v>8.3108413067846385</v>
      </c>
      <c r="L128" s="10">
        <v>11.26</v>
      </c>
      <c r="M128" s="6">
        <v>0.24780299547237061</v>
      </c>
      <c r="N128" s="17">
        <f t="shared" si="32"/>
        <v>11.507802995472371</v>
      </c>
      <c r="O128" s="10">
        <v>5.22</v>
      </c>
      <c r="P128" s="6">
        <v>0.30398798042334629</v>
      </c>
      <c r="Q128" s="17">
        <f t="shared" si="33"/>
        <v>5.523987980423346</v>
      </c>
      <c r="R128" s="15">
        <v>7.96</v>
      </c>
      <c r="S128" s="10">
        <v>7.7</v>
      </c>
      <c r="T128" s="6">
        <v>0.1899271505640252</v>
      </c>
      <c r="U128" s="17">
        <f t="shared" ref="U128" si="54">S128+T128</f>
        <v>7.8899271505640254</v>
      </c>
      <c r="V128" s="10">
        <v>10.67</v>
      </c>
      <c r="W128" s="6">
        <v>0.2518527553354547</v>
      </c>
      <c r="X128" s="17">
        <f t="shared" ref="X128" si="55">V128+W128</f>
        <v>10.921852755335454</v>
      </c>
    </row>
    <row r="129" spans="1:24" x14ac:dyDescent="0.35">
      <c r="A129" t="s">
        <v>43</v>
      </c>
      <c r="B129" s="2">
        <v>3367</v>
      </c>
      <c r="C129" t="s">
        <v>171</v>
      </c>
      <c r="D129" s="2">
        <f t="shared" si="29"/>
        <v>3367</v>
      </c>
      <c r="E129" s="43"/>
      <c r="F129" s="44"/>
      <c r="G129" s="45"/>
      <c r="H129" s="46"/>
      <c r="I129" s="43"/>
      <c r="J129" s="44"/>
      <c r="K129" s="45"/>
      <c r="L129" s="43"/>
      <c r="M129" s="44"/>
      <c r="N129" s="45"/>
      <c r="O129" s="43"/>
      <c r="P129" s="44"/>
      <c r="Q129" s="45"/>
      <c r="R129" s="46"/>
      <c r="S129" s="43"/>
      <c r="T129" s="44"/>
      <c r="U129" s="45"/>
      <c r="V129" s="43"/>
      <c r="W129" s="44"/>
      <c r="X129" s="45"/>
    </row>
    <row r="130" spans="1:24" x14ac:dyDescent="0.35">
      <c r="A130" t="s">
        <v>43</v>
      </c>
      <c r="B130" s="2">
        <v>3338</v>
      </c>
      <c r="C130" t="s">
        <v>172</v>
      </c>
      <c r="D130" s="2">
        <f t="shared" si="29"/>
        <v>3338</v>
      </c>
      <c r="E130" s="10">
        <v>5.59</v>
      </c>
      <c r="F130" s="6">
        <v>0.39147808712982513</v>
      </c>
      <c r="G130" s="17">
        <f t="shared" si="30"/>
        <v>5.9814780871298252</v>
      </c>
      <c r="H130" s="15">
        <v>8.3999999999999986</v>
      </c>
      <c r="I130" s="10">
        <v>8.129999999999999</v>
      </c>
      <c r="J130" s="6">
        <v>0.22753368042567423</v>
      </c>
      <c r="K130" s="17">
        <f t="shared" si="31"/>
        <v>8.3575336804256732</v>
      </c>
      <c r="L130" s="10">
        <v>11.26</v>
      </c>
      <c r="M130" s="6">
        <v>0.31178422394857913</v>
      </c>
      <c r="N130" s="17">
        <f t="shared" si="32"/>
        <v>11.57178422394858</v>
      </c>
      <c r="O130" s="10">
        <v>5.22</v>
      </c>
      <c r="P130" s="6">
        <v>0.37182564457350509</v>
      </c>
      <c r="Q130" s="17">
        <f t="shared" si="33"/>
        <v>5.5918256445735048</v>
      </c>
      <c r="R130" s="15">
        <v>7.96</v>
      </c>
      <c r="S130" s="10">
        <v>7.7</v>
      </c>
      <c r="T130" s="6">
        <v>0.2323109852410683</v>
      </c>
      <c r="U130" s="17">
        <f t="shared" ref="U130:U131" si="56">S130+T130</f>
        <v>7.9323109852410685</v>
      </c>
      <c r="V130" s="10">
        <v>10.67</v>
      </c>
      <c r="W130" s="6">
        <v>0.30805610393524646</v>
      </c>
      <c r="X130" s="17">
        <f t="shared" ref="X130:X131" si="57">V130+W130</f>
        <v>10.978056103935247</v>
      </c>
    </row>
    <row r="131" spans="1:24" x14ac:dyDescent="0.35">
      <c r="A131" t="s">
        <v>43</v>
      </c>
      <c r="B131" s="2">
        <v>3370</v>
      </c>
      <c r="C131" t="s">
        <v>173</v>
      </c>
      <c r="D131" s="2">
        <f t="shared" si="29"/>
        <v>3370</v>
      </c>
      <c r="E131" s="10">
        <v>5.59</v>
      </c>
      <c r="F131" s="6">
        <v>0.2859096590563413</v>
      </c>
      <c r="G131" s="17">
        <f t="shared" si="30"/>
        <v>5.8759096590563411</v>
      </c>
      <c r="H131" s="15">
        <v>8.3999999999999986</v>
      </c>
      <c r="I131" s="10">
        <v>8.129999999999999</v>
      </c>
      <c r="J131" s="6">
        <v>0.16617548819327332</v>
      </c>
      <c r="K131" s="17">
        <f t="shared" si="31"/>
        <v>8.2961754881932723</v>
      </c>
      <c r="L131" s="10">
        <v>11.26</v>
      </c>
      <c r="M131" s="6">
        <v>0.22770682385703597</v>
      </c>
      <c r="N131" s="17">
        <f t="shared" si="32"/>
        <v>11.487706823857035</v>
      </c>
      <c r="O131" s="10">
        <v>5.22</v>
      </c>
      <c r="P131" s="6">
        <v>0.24974600049131812</v>
      </c>
      <c r="Q131" s="17">
        <f t="shared" si="33"/>
        <v>5.4697460004913179</v>
      </c>
      <c r="R131" s="15">
        <v>7.96</v>
      </c>
      <c r="S131" s="10">
        <v>7.7</v>
      </c>
      <c r="T131" s="6">
        <v>0.15603764968474465</v>
      </c>
      <c r="U131" s="17">
        <f t="shared" si="56"/>
        <v>7.8560376496847448</v>
      </c>
      <c r="V131" s="10">
        <v>10.67</v>
      </c>
      <c r="W131" s="6">
        <v>0.20691342252721037</v>
      </c>
      <c r="X131" s="17">
        <f t="shared" si="57"/>
        <v>10.87691342252721</v>
      </c>
    </row>
    <row r="132" spans="1:24" x14ac:dyDescent="0.35">
      <c r="A132" t="s">
        <v>41</v>
      </c>
      <c r="B132" s="2">
        <v>3021</v>
      </c>
      <c r="C132" t="s">
        <v>174</v>
      </c>
      <c r="D132" s="2">
        <f t="shared" si="29"/>
        <v>3021</v>
      </c>
      <c r="E132" s="43"/>
      <c r="F132" s="44"/>
      <c r="G132" s="45"/>
      <c r="H132" s="46"/>
      <c r="I132" s="43"/>
      <c r="J132" s="44"/>
      <c r="K132" s="45"/>
      <c r="L132" s="43"/>
      <c r="M132" s="44"/>
      <c r="N132" s="45"/>
      <c r="O132" s="43"/>
      <c r="P132" s="44"/>
      <c r="Q132" s="45"/>
      <c r="R132" s="46"/>
      <c r="S132" s="43"/>
      <c r="T132" s="44"/>
      <c r="U132" s="45"/>
      <c r="V132" s="43"/>
      <c r="W132" s="44"/>
      <c r="X132" s="45"/>
    </row>
    <row r="133" spans="1:24" x14ac:dyDescent="0.35">
      <c r="A133" t="s">
        <v>43</v>
      </c>
      <c r="B133" s="2">
        <v>3347</v>
      </c>
      <c r="C133" t="s">
        <v>175</v>
      </c>
      <c r="D133" s="2">
        <f t="shared" si="29"/>
        <v>3347</v>
      </c>
      <c r="E133" s="10">
        <v>5.59</v>
      </c>
      <c r="F133" s="6">
        <v>0.39866601970377546</v>
      </c>
      <c r="G133" s="17">
        <f t="shared" si="30"/>
        <v>5.9886660197037749</v>
      </c>
      <c r="H133" s="15">
        <v>8.3999999999999986</v>
      </c>
      <c r="I133" s="10">
        <v>8.129999999999999</v>
      </c>
      <c r="J133" s="6">
        <v>0.23171143146434048</v>
      </c>
      <c r="K133" s="17">
        <f t="shared" si="31"/>
        <v>8.3617114314643395</v>
      </c>
      <c r="L133" s="10">
        <v>11.26</v>
      </c>
      <c r="M133" s="6">
        <v>0.31750887319379612</v>
      </c>
      <c r="N133" s="17">
        <f t="shared" si="32"/>
        <v>11.577508873193796</v>
      </c>
      <c r="O133" s="10">
        <v>5.22</v>
      </c>
      <c r="P133" s="6">
        <v>0.35749167682300254</v>
      </c>
      <c r="Q133" s="17">
        <f t="shared" si="33"/>
        <v>5.5774916768230023</v>
      </c>
      <c r="R133" s="15">
        <v>7.96</v>
      </c>
      <c r="S133" s="10">
        <v>7.7</v>
      </c>
      <c r="T133" s="6">
        <v>0.22335536485122542</v>
      </c>
      <c r="U133" s="17">
        <f t="shared" ref="U133:U136" si="58">S133+T133</f>
        <v>7.9233553648512256</v>
      </c>
      <c r="V133" s="10">
        <v>10.67</v>
      </c>
      <c r="W133" s="6">
        <v>0.29618044231094948</v>
      </c>
      <c r="X133" s="17">
        <f t="shared" ref="X133:X136" si="59">V133+W133</f>
        <v>10.96618044231095</v>
      </c>
    </row>
    <row r="134" spans="1:24" x14ac:dyDescent="0.35">
      <c r="A134" t="s">
        <v>43</v>
      </c>
      <c r="B134" s="2">
        <v>3355</v>
      </c>
      <c r="C134" t="s">
        <v>176</v>
      </c>
      <c r="D134" s="2">
        <f t="shared" ref="D134:D164" si="60">B134</f>
        <v>3355</v>
      </c>
      <c r="E134" s="10">
        <v>5.59</v>
      </c>
      <c r="F134" s="6">
        <v>0.33293787715250345</v>
      </c>
      <c r="G134" s="17">
        <f t="shared" ref="G134:G162" si="61">E134+F134</f>
        <v>5.9229378771525036</v>
      </c>
      <c r="H134" s="15">
        <v>8.3999999999999986</v>
      </c>
      <c r="I134" s="10">
        <v>8.129999999999999</v>
      </c>
      <c r="J134" s="6">
        <v>0.19350909802898641</v>
      </c>
      <c r="K134" s="17">
        <f t="shared" ref="K134:K162" si="62">I134+J134</f>
        <v>8.3235090980289854</v>
      </c>
      <c r="L134" s="10">
        <v>11.26</v>
      </c>
      <c r="M134" s="6">
        <v>0.26516131710890473</v>
      </c>
      <c r="N134" s="17">
        <f t="shared" ref="N134:N162" si="63">L134+M134</f>
        <v>11.525161317108905</v>
      </c>
      <c r="O134" s="10">
        <v>5.22</v>
      </c>
      <c r="P134" s="6">
        <v>0.30282553646442434</v>
      </c>
      <c r="Q134" s="17">
        <f t="shared" ref="Q134:Q162" si="64">O134+P134</f>
        <v>5.5228255364644241</v>
      </c>
      <c r="R134" s="15">
        <v>7.96</v>
      </c>
      <c r="S134" s="10">
        <v>7.7</v>
      </c>
      <c r="T134" s="6">
        <v>0.18920087483012615</v>
      </c>
      <c r="U134" s="17">
        <f t="shared" si="58"/>
        <v>7.8892008748301263</v>
      </c>
      <c r="V134" s="10">
        <v>10.67</v>
      </c>
      <c r="W134" s="6">
        <v>0.25088967345003549</v>
      </c>
      <c r="X134" s="17">
        <f t="shared" si="59"/>
        <v>10.920889673450036</v>
      </c>
    </row>
    <row r="135" spans="1:24" x14ac:dyDescent="0.35">
      <c r="A135" t="s">
        <v>41</v>
      </c>
      <c r="B135" s="2">
        <v>3013</v>
      </c>
      <c r="C135" t="s">
        <v>177</v>
      </c>
      <c r="D135" s="2">
        <f t="shared" si="60"/>
        <v>3013</v>
      </c>
      <c r="E135" s="10">
        <v>5.59</v>
      </c>
      <c r="F135" s="6">
        <v>0.28004928042215166</v>
      </c>
      <c r="G135" s="17">
        <f t="shared" si="61"/>
        <v>5.8700492804221511</v>
      </c>
      <c r="H135" s="15">
        <v>8.3999999999999986</v>
      </c>
      <c r="I135" s="10">
        <v>8.129999999999999</v>
      </c>
      <c r="J135" s="6">
        <v>0.16276933552476081</v>
      </c>
      <c r="K135" s="17">
        <f t="shared" si="62"/>
        <v>8.2927693355247598</v>
      </c>
      <c r="L135" s="10">
        <v>11.26</v>
      </c>
      <c r="M135" s="6">
        <v>0.22303946424230675</v>
      </c>
      <c r="N135" s="17">
        <f t="shared" si="63"/>
        <v>11.483039464242307</v>
      </c>
      <c r="O135" s="10">
        <v>5.22</v>
      </c>
      <c r="P135" s="6">
        <v>0.27389127054213791</v>
      </c>
      <c r="Q135" s="17">
        <f t="shared" si="64"/>
        <v>5.4938912705421377</v>
      </c>
      <c r="R135" s="15">
        <v>7.96</v>
      </c>
      <c r="S135" s="10">
        <v>7.7</v>
      </c>
      <c r="T135" s="6">
        <v>0.17112322169344285</v>
      </c>
      <c r="U135" s="17">
        <f t="shared" si="58"/>
        <v>7.871123221693443</v>
      </c>
      <c r="V135" s="10">
        <v>10.67</v>
      </c>
      <c r="W135" s="6">
        <v>0.22691771030135385</v>
      </c>
      <c r="X135" s="17">
        <f t="shared" si="59"/>
        <v>10.896917710301354</v>
      </c>
    </row>
    <row r="136" spans="1:24" x14ac:dyDescent="0.35">
      <c r="A136" t="s">
        <v>43</v>
      </c>
      <c r="B136" s="2">
        <v>2010</v>
      </c>
      <c r="C136" t="s">
        <v>178</v>
      </c>
      <c r="D136" s="2">
        <f t="shared" si="60"/>
        <v>2010</v>
      </c>
      <c r="E136" s="10">
        <v>5.59</v>
      </c>
      <c r="F136" s="6">
        <v>0.49300636122102703</v>
      </c>
      <c r="G136" s="17">
        <f t="shared" si="61"/>
        <v>6.0830063612210266</v>
      </c>
      <c r="H136" s="15">
        <v>8.4165436793382931</v>
      </c>
      <c r="I136" s="10">
        <v>8.129999999999999</v>
      </c>
      <c r="J136" s="6">
        <v>0.28654367933829406</v>
      </c>
      <c r="K136" s="17">
        <f t="shared" si="62"/>
        <v>8.4165436793382931</v>
      </c>
      <c r="L136" s="10">
        <v>11.26</v>
      </c>
      <c r="M136" s="6">
        <v>0.39264383765219135</v>
      </c>
      <c r="N136" s="17">
        <f t="shared" si="63"/>
        <v>11.652643837652191</v>
      </c>
      <c r="O136" s="10">
        <v>5.22</v>
      </c>
      <c r="P136" s="6">
        <v>0.44549657098669559</v>
      </c>
      <c r="Q136" s="17">
        <f t="shared" si="64"/>
        <v>5.6654965709866953</v>
      </c>
      <c r="R136" s="15">
        <v>7.9783393164659575</v>
      </c>
      <c r="S136" s="10">
        <v>7.7</v>
      </c>
      <c r="T136" s="6">
        <v>0.27833931646595733</v>
      </c>
      <c r="U136" s="17">
        <f t="shared" si="58"/>
        <v>7.9783393164659575</v>
      </c>
      <c r="V136" s="10">
        <v>10.67</v>
      </c>
      <c r="W136" s="6">
        <v>0.36909232612461507</v>
      </c>
      <c r="X136" s="17">
        <f t="shared" si="59"/>
        <v>11.039092326124615</v>
      </c>
    </row>
    <row r="137" spans="1:24" x14ac:dyDescent="0.35">
      <c r="A137" t="s">
        <v>41</v>
      </c>
      <c r="B137" s="2">
        <v>3301</v>
      </c>
      <c r="C137" t="s">
        <v>179</v>
      </c>
      <c r="D137" s="2">
        <f t="shared" si="60"/>
        <v>3301</v>
      </c>
      <c r="E137" s="43"/>
      <c r="F137" s="44"/>
      <c r="G137" s="45"/>
      <c r="H137" s="46"/>
      <c r="I137" s="43"/>
      <c r="J137" s="44"/>
      <c r="K137" s="45"/>
      <c r="L137" s="43"/>
      <c r="M137" s="44"/>
      <c r="N137" s="45"/>
      <c r="O137" s="43"/>
      <c r="P137" s="44"/>
      <c r="Q137" s="45"/>
      <c r="R137" s="46"/>
      <c r="S137" s="43"/>
      <c r="T137" s="44"/>
      <c r="U137" s="45"/>
      <c r="V137" s="43"/>
      <c r="W137" s="44"/>
      <c r="X137" s="45"/>
    </row>
    <row r="138" spans="1:24" x14ac:dyDescent="0.35">
      <c r="A138" t="s">
        <v>43</v>
      </c>
      <c r="B138" s="2">
        <v>2022</v>
      </c>
      <c r="C138" t="s">
        <v>180</v>
      </c>
      <c r="D138" s="2">
        <f t="shared" si="60"/>
        <v>2022</v>
      </c>
      <c r="E138" s="10">
        <v>5.59</v>
      </c>
      <c r="F138" s="6">
        <v>0.37970616075643671</v>
      </c>
      <c r="G138" s="17">
        <f t="shared" si="61"/>
        <v>5.9697061607564361</v>
      </c>
      <c r="H138" s="15">
        <v>8.3999999999999986</v>
      </c>
      <c r="I138" s="10">
        <v>8.129999999999999</v>
      </c>
      <c r="J138" s="6">
        <v>0.22069163285794779</v>
      </c>
      <c r="K138" s="17">
        <f t="shared" si="62"/>
        <v>8.3506916328579468</v>
      </c>
      <c r="L138" s="10">
        <v>11.26</v>
      </c>
      <c r="M138" s="6">
        <v>0.30240876631795649</v>
      </c>
      <c r="N138" s="17">
        <f t="shared" si="63"/>
        <v>11.562408766317956</v>
      </c>
      <c r="O138" s="10">
        <v>5.22</v>
      </c>
      <c r="P138" s="6">
        <v>0.35031323052999053</v>
      </c>
      <c r="Q138" s="17">
        <f t="shared" si="64"/>
        <v>5.5703132305299903</v>
      </c>
      <c r="R138" s="15">
        <v>7.96</v>
      </c>
      <c r="S138" s="10">
        <v>7.7</v>
      </c>
      <c r="T138" s="6">
        <v>0.21887039270419884</v>
      </c>
      <c r="U138" s="17">
        <f t="shared" ref="U138:U140" si="65">S138+T138</f>
        <v>7.918870392704199</v>
      </c>
      <c r="V138" s="10">
        <v>10.67</v>
      </c>
      <c r="W138" s="6">
        <v>0.29023311535864132</v>
      </c>
      <c r="X138" s="17">
        <f t="shared" ref="X138:X140" si="66">V138+W138</f>
        <v>10.960233115358641</v>
      </c>
    </row>
    <row r="139" spans="1:24" x14ac:dyDescent="0.35">
      <c r="A139" t="s">
        <v>41</v>
      </c>
      <c r="B139" s="2">
        <v>3313</v>
      </c>
      <c r="C139" t="s">
        <v>181</v>
      </c>
      <c r="D139" s="2">
        <f t="shared" si="60"/>
        <v>3313</v>
      </c>
      <c r="E139" s="10">
        <v>5.59</v>
      </c>
      <c r="F139" s="6">
        <v>0.43026551229475313</v>
      </c>
      <c r="G139" s="17">
        <f t="shared" si="61"/>
        <v>6.0202655122947526</v>
      </c>
      <c r="H139" s="15">
        <v>8.3999999999999986</v>
      </c>
      <c r="I139" s="10">
        <v>8.129999999999999</v>
      </c>
      <c r="J139" s="6">
        <v>0.25007760520632694</v>
      </c>
      <c r="K139" s="17">
        <f t="shared" si="62"/>
        <v>8.3800776052063259</v>
      </c>
      <c r="L139" s="10">
        <v>11.26</v>
      </c>
      <c r="M139" s="6">
        <v>0.34267549353143367</v>
      </c>
      <c r="N139" s="17">
        <f t="shared" si="63"/>
        <v>11.602675493531434</v>
      </c>
      <c r="O139" s="10">
        <v>5.22</v>
      </c>
      <c r="P139" s="6">
        <v>0.39250126310201505</v>
      </c>
      <c r="Q139" s="17">
        <f t="shared" si="64"/>
        <v>5.6125012631020148</v>
      </c>
      <c r="R139" s="15">
        <v>7.96</v>
      </c>
      <c r="S139" s="10">
        <v>7.7</v>
      </c>
      <c r="T139" s="6">
        <v>0.24522875975527381</v>
      </c>
      <c r="U139" s="17">
        <f t="shared" si="65"/>
        <v>7.945228759755274</v>
      </c>
      <c r="V139" s="10">
        <v>10.67</v>
      </c>
      <c r="W139" s="6">
        <v>0.32518581168337934</v>
      </c>
      <c r="X139" s="17">
        <f t="shared" si="66"/>
        <v>10.995185811683379</v>
      </c>
    </row>
    <row r="140" spans="1:24" x14ac:dyDescent="0.35">
      <c r="A140" t="s">
        <v>43</v>
      </c>
      <c r="B140" s="2">
        <v>3371</v>
      </c>
      <c r="C140" t="s">
        <v>182</v>
      </c>
      <c r="D140" s="2">
        <f t="shared" si="60"/>
        <v>3371</v>
      </c>
      <c r="E140" s="10">
        <v>5.59</v>
      </c>
      <c r="F140" s="6">
        <v>0.16420937127009014</v>
      </c>
      <c r="G140" s="17">
        <f t="shared" si="61"/>
        <v>5.7542093712700897</v>
      </c>
      <c r="H140" s="15">
        <v>8.3999999999999986</v>
      </c>
      <c r="I140" s="10">
        <v>8.129999999999999</v>
      </c>
      <c r="J140" s="6">
        <v>9.5441206548489532E-2</v>
      </c>
      <c r="K140" s="17">
        <f t="shared" si="62"/>
        <v>8.2254412065484885</v>
      </c>
      <c r="L140" s="10">
        <v>11.26</v>
      </c>
      <c r="M140" s="6">
        <v>0.13078140356510559</v>
      </c>
      <c r="N140" s="17">
        <f t="shared" si="63"/>
        <v>11.390781403565105</v>
      </c>
      <c r="O140" s="10">
        <v>5.22</v>
      </c>
      <c r="P140" s="6">
        <v>0.15139937552776228</v>
      </c>
      <c r="Q140" s="17">
        <f t="shared" si="64"/>
        <v>5.371399375527762</v>
      </c>
      <c r="R140" s="15">
        <v>7.96</v>
      </c>
      <c r="S140" s="10">
        <v>7.7</v>
      </c>
      <c r="T140" s="6">
        <v>9.4592224311835338E-2</v>
      </c>
      <c r="U140" s="17">
        <f t="shared" si="65"/>
        <v>7.7945922243118355</v>
      </c>
      <c r="V140" s="10">
        <v>10.67</v>
      </c>
      <c r="W140" s="6">
        <v>0.12543357891594487</v>
      </c>
      <c r="X140" s="17">
        <f t="shared" si="66"/>
        <v>10.795433578915945</v>
      </c>
    </row>
    <row r="141" spans="1:24" x14ac:dyDescent="0.35">
      <c r="A141" t="s">
        <v>43</v>
      </c>
      <c r="B141" s="2">
        <v>3349</v>
      </c>
      <c r="C141" t="s">
        <v>183</v>
      </c>
      <c r="D141" s="2">
        <f t="shared" si="60"/>
        <v>3349</v>
      </c>
      <c r="E141" s="43"/>
      <c r="F141" s="44"/>
      <c r="G141" s="45"/>
      <c r="H141" s="46"/>
      <c r="I141" s="43"/>
      <c r="J141" s="44"/>
      <c r="K141" s="45"/>
      <c r="L141" s="43"/>
      <c r="M141" s="44"/>
      <c r="N141" s="45"/>
      <c r="O141" s="43"/>
      <c r="P141" s="44"/>
      <c r="Q141" s="45"/>
      <c r="R141" s="46"/>
      <c r="S141" s="43"/>
      <c r="T141" s="44"/>
      <c r="U141" s="45"/>
      <c r="V141" s="43"/>
      <c r="W141" s="44"/>
      <c r="X141" s="45"/>
    </row>
    <row r="142" spans="1:24" x14ac:dyDescent="0.35">
      <c r="A142" t="s">
        <v>43</v>
      </c>
      <c r="B142" s="2">
        <v>3350</v>
      </c>
      <c r="C142" t="s">
        <v>184</v>
      </c>
      <c r="D142" s="2">
        <f t="shared" si="60"/>
        <v>3350</v>
      </c>
      <c r="E142" s="10">
        <v>5.59</v>
      </c>
      <c r="F142" s="6">
        <v>0.24120774286645857</v>
      </c>
      <c r="G142" s="17">
        <f t="shared" si="61"/>
        <v>5.8312077428664582</v>
      </c>
      <c r="H142" s="15">
        <v>8.3999999999999986</v>
      </c>
      <c r="I142" s="10">
        <v>8.129999999999999</v>
      </c>
      <c r="J142" s="6">
        <v>0.14019396875049495</v>
      </c>
      <c r="K142" s="17">
        <f t="shared" si="62"/>
        <v>8.270193968750494</v>
      </c>
      <c r="L142" s="10">
        <v>11.26</v>
      </c>
      <c r="M142" s="6">
        <v>0.19210503017328531</v>
      </c>
      <c r="N142" s="17">
        <f t="shared" si="63"/>
        <v>11.452105030173286</v>
      </c>
      <c r="O142" s="10">
        <v>5.22</v>
      </c>
      <c r="P142" s="6">
        <v>0.22458956987125323</v>
      </c>
      <c r="Q142" s="17">
        <f t="shared" si="64"/>
        <v>5.444589569871253</v>
      </c>
      <c r="R142" s="15">
        <v>7.96</v>
      </c>
      <c r="S142" s="10">
        <v>7.7</v>
      </c>
      <c r="T142" s="6">
        <v>0.1403203160205555</v>
      </c>
      <c r="U142" s="17">
        <f t="shared" ref="U142:U143" si="67">S142+T142</f>
        <v>7.8403203160205557</v>
      </c>
      <c r="V142" s="10">
        <v>10.67</v>
      </c>
      <c r="W142" s="6">
        <v>0.18607139631013694</v>
      </c>
      <c r="X142" s="17">
        <f t="shared" ref="X142:X143" si="68">V142+W142</f>
        <v>10.856071396310137</v>
      </c>
    </row>
    <row r="143" spans="1:24" x14ac:dyDescent="0.35">
      <c r="A143" t="s">
        <v>41</v>
      </c>
      <c r="B143" s="2">
        <v>2134</v>
      </c>
      <c r="C143" t="s">
        <v>185</v>
      </c>
      <c r="D143" s="2">
        <f t="shared" si="60"/>
        <v>2134</v>
      </c>
      <c r="E143" s="10">
        <v>5.59</v>
      </c>
      <c r="F143" s="6">
        <v>0.12826911759777371</v>
      </c>
      <c r="G143" s="17">
        <f t="shared" si="61"/>
        <v>5.7182691175977736</v>
      </c>
      <c r="H143" s="15">
        <v>8.3999999999999986</v>
      </c>
      <c r="I143" s="10">
        <v>8.129999999999999</v>
      </c>
      <c r="J143" s="6">
        <v>7.4552125886059528E-2</v>
      </c>
      <c r="K143" s="17">
        <f t="shared" si="62"/>
        <v>8.2045521258860585</v>
      </c>
      <c r="L143" s="10">
        <v>11.26</v>
      </c>
      <c r="M143" s="6">
        <v>0.10215755238448231</v>
      </c>
      <c r="N143" s="17">
        <f t="shared" si="63"/>
        <v>11.362157552384483</v>
      </c>
      <c r="O143" s="10">
        <v>5.22</v>
      </c>
      <c r="P143" s="6">
        <v>0.11441936610850512</v>
      </c>
      <c r="Q143" s="17">
        <f t="shared" si="64"/>
        <v>5.3344193661085049</v>
      </c>
      <c r="R143" s="15">
        <v>7.96</v>
      </c>
      <c r="S143" s="10">
        <v>7.7</v>
      </c>
      <c r="T143" s="6">
        <v>7.148766743583046E-2</v>
      </c>
      <c r="U143" s="17">
        <f t="shared" si="67"/>
        <v>7.7714876674358306</v>
      </c>
      <c r="V143" s="10">
        <v>10.67</v>
      </c>
      <c r="W143" s="6">
        <v>9.479579680187912E-2</v>
      </c>
      <c r="X143" s="17">
        <f t="shared" si="68"/>
        <v>10.764795796801879</v>
      </c>
    </row>
    <row r="144" spans="1:24" x14ac:dyDescent="0.35">
      <c r="A144" t="s">
        <v>41</v>
      </c>
      <c r="B144" s="2">
        <v>2148</v>
      </c>
      <c r="C144" t="s">
        <v>186</v>
      </c>
      <c r="D144" s="2">
        <f t="shared" si="60"/>
        <v>2148</v>
      </c>
      <c r="E144" s="43"/>
      <c r="F144" s="44"/>
      <c r="G144" s="45"/>
      <c r="H144" s="46"/>
      <c r="I144" s="43"/>
      <c r="J144" s="44"/>
      <c r="K144" s="45"/>
      <c r="L144" s="43"/>
      <c r="M144" s="44"/>
      <c r="N144" s="45"/>
      <c r="O144" s="43"/>
      <c r="P144" s="44"/>
      <c r="Q144" s="45"/>
      <c r="R144" s="46"/>
      <c r="S144" s="43"/>
      <c r="T144" s="44"/>
      <c r="U144" s="45"/>
      <c r="V144" s="43"/>
      <c r="W144" s="44"/>
      <c r="X144" s="45"/>
    </row>
    <row r="145" spans="1:24" x14ac:dyDescent="0.35">
      <c r="A145" t="s">
        <v>41</v>
      </c>
      <c r="B145" s="2">
        <v>2081</v>
      </c>
      <c r="C145" t="s">
        <v>187</v>
      </c>
      <c r="D145" s="2">
        <f t="shared" si="60"/>
        <v>2081</v>
      </c>
      <c r="E145" s="43"/>
      <c r="F145" s="44"/>
      <c r="G145" s="45"/>
      <c r="H145" s="46"/>
      <c r="I145" s="43"/>
      <c r="J145" s="44"/>
      <c r="K145" s="45"/>
      <c r="L145" s="43"/>
      <c r="M145" s="44"/>
      <c r="N145" s="45"/>
      <c r="O145" s="43"/>
      <c r="P145" s="44"/>
      <c r="Q145" s="45"/>
      <c r="R145" s="46"/>
      <c r="S145" s="43"/>
      <c r="T145" s="44"/>
      <c r="U145" s="45"/>
      <c r="V145" s="43"/>
      <c r="W145" s="44"/>
      <c r="X145" s="45"/>
    </row>
    <row r="146" spans="1:24" x14ac:dyDescent="0.35">
      <c r="A146" t="s">
        <v>41</v>
      </c>
      <c r="B146" s="2">
        <v>2057</v>
      </c>
      <c r="C146" t="s">
        <v>188</v>
      </c>
      <c r="D146" s="2">
        <f t="shared" si="60"/>
        <v>2057</v>
      </c>
      <c r="E146" s="10">
        <v>5.59</v>
      </c>
      <c r="F146" s="6">
        <v>0.24250746812779034</v>
      </c>
      <c r="G146" s="17">
        <f t="shared" si="61"/>
        <v>5.8325074681277904</v>
      </c>
      <c r="H146" s="15">
        <v>8.3999999999999986</v>
      </c>
      <c r="I146" s="10">
        <v>8.129999999999999</v>
      </c>
      <c r="J146" s="6">
        <v>0.1409493912807509</v>
      </c>
      <c r="K146" s="17">
        <f t="shared" si="62"/>
        <v>8.2709493912807499</v>
      </c>
      <c r="L146" s="10">
        <v>11.26</v>
      </c>
      <c r="M146" s="6">
        <v>0.19314016632387035</v>
      </c>
      <c r="N146" s="17">
        <f t="shared" si="63"/>
        <v>11.45314016632387</v>
      </c>
      <c r="O146" s="10">
        <v>5.22</v>
      </c>
      <c r="P146" s="6">
        <v>0.23444553078531172</v>
      </c>
      <c r="Q146" s="17">
        <f t="shared" si="64"/>
        <v>5.4544455307853115</v>
      </c>
      <c r="R146" s="15">
        <v>7.96</v>
      </c>
      <c r="S146" s="10">
        <v>7.7</v>
      </c>
      <c r="T146" s="6">
        <v>0.14647816268069214</v>
      </c>
      <c r="U146" s="17">
        <f t="shared" ref="U146:U147" si="69">S146+T146</f>
        <v>7.8464781626806923</v>
      </c>
      <c r="V146" s="10">
        <v>10.67</v>
      </c>
      <c r="W146" s="6">
        <v>0.19423702926807943</v>
      </c>
      <c r="X146" s="17">
        <f t="shared" ref="X146:X147" si="70">V146+W146</f>
        <v>10.864237029268079</v>
      </c>
    </row>
    <row r="147" spans="1:24" x14ac:dyDescent="0.35">
      <c r="A147" t="s">
        <v>41</v>
      </c>
      <c r="B147" s="2">
        <v>2058</v>
      </c>
      <c r="C147" t="s">
        <v>189</v>
      </c>
      <c r="D147" s="2">
        <f t="shared" si="60"/>
        <v>2058</v>
      </c>
      <c r="E147" s="10">
        <v>5.59</v>
      </c>
      <c r="F147" s="6">
        <v>0.11878244481322035</v>
      </c>
      <c r="G147" s="17">
        <f t="shared" si="61"/>
        <v>5.7087824448132203</v>
      </c>
      <c r="H147" s="15">
        <v>8.3999999999999986</v>
      </c>
      <c r="I147" s="10">
        <v>8.129999999999999</v>
      </c>
      <c r="J147" s="6">
        <v>6.9038312626892306E-2</v>
      </c>
      <c r="K147" s="17">
        <f t="shared" si="62"/>
        <v>8.1990383126268913</v>
      </c>
      <c r="L147" s="10">
        <v>11.26</v>
      </c>
      <c r="M147" s="6">
        <v>9.4602088088638944E-2</v>
      </c>
      <c r="N147" s="17">
        <f t="shared" si="63"/>
        <v>11.354602088088638</v>
      </c>
      <c r="O147" s="10">
        <v>5.22</v>
      </c>
      <c r="P147" s="6">
        <v>0.12580127566521604</v>
      </c>
      <c r="Q147" s="17">
        <f t="shared" si="64"/>
        <v>5.3458012756652158</v>
      </c>
      <c r="R147" s="15">
        <v>7.96</v>
      </c>
      <c r="S147" s="10">
        <v>7.7</v>
      </c>
      <c r="T147" s="6">
        <v>7.8598916321745982E-2</v>
      </c>
      <c r="U147" s="17">
        <f t="shared" si="69"/>
        <v>7.7785989163217462</v>
      </c>
      <c r="V147" s="10">
        <v>10.67</v>
      </c>
      <c r="W147" s="6">
        <v>0.10422565884956564</v>
      </c>
      <c r="X147" s="17">
        <f t="shared" si="70"/>
        <v>10.774225658849566</v>
      </c>
    </row>
    <row r="148" spans="1:24" x14ac:dyDescent="0.35">
      <c r="A148" t="s">
        <v>43</v>
      </c>
      <c r="B148" s="2">
        <v>3368</v>
      </c>
      <c r="C148" t="s">
        <v>190</v>
      </c>
      <c r="D148" s="2">
        <f t="shared" si="60"/>
        <v>3368</v>
      </c>
      <c r="E148" s="43"/>
      <c r="F148" s="44"/>
      <c r="G148" s="45"/>
      <c r="H148" s="46"/>
      <c r="I148" s="43"/>
      <c r="J148" s="44"/>
      <c r="K148" s="45"/>
      <c r="L148" s="43"/>
      <c r="M148" s="44"/>
      <c r="N148" s="45"/>
      <c r="O148" s="43"/>
      <c r="P148" s="44"/>
      <c r="Q148" s="45"/>
      <c r="R148" s="46"/>
      <c r="S148" s="43"/>
      <c r="T148" s="44"/>
      <c r="U148" s="45"/>
      <c r="V148" s="43"/>
      <c r="W148" s="44"/>
      <c r="X148" s="45"/>
    </row>
    <row r="149" spans="1:24" x14ac:dyDescent="0.35">
      <c r="A149" t="s">
        <v>43</v>
      </c>
      <c r="B149" s="2">
        <v>2060</v>
      </c>
      <c r="C149" t="s">
        <v>191</v>
      </c>
      <c r="D149" s="2">
        <f t="shared" si="60"/>
        <v>2060</v>
      </c>
      <c r="E149" s="10">
        <v>5.59</v>
      </c>
      <c r="F149" s="6">
        <v>0.42677950175630458</v>
      </c>
      <c r="G149" s="17">
        <f t="shared" si="61"/>
        <v>6.0167795017563046</v>
      </c>
      <c r="H149" s="15">
        <v>8.3999999999999986</v>
      </c>
      <c r="I149" s="10">
        <v>8.129999999999999</v>
      </c>
      <c r="J149" s="6">
        <v>0.24805147529594507</v>
      </c>
      <c r="K149" s="17">
        <f t="shared" si="62"/>
        <v>8.3780514752959441</v>
      </c>
      <c r="L149" s="10">
        <v>11.26</v>
      </c>
      <c r="M149" s="6">
        <v>0.33989914864595688</v>
      </c>
      <c r="N149" s="17">
        <f t="shared" si="63"/>
        <v>11.599899148645957</v>
      </c>
      <c r="O149" s="10">
        <v>5.22</v>
      </c>
      <c r="P149" s="6">
        <v>0.39159776273749447</v>
      </c>
      <c r="Q149" s="17">
        <f t="shared" si="64"/>
        <v>5.6115977627374942</v>
      </c>
      <c r="R149" s="15">
        <v>7.96</v>
      </c>
      <c r="S149" s="10">
        <v>7.7</v>
      </c>
      <c r="T149" s="6">
        <v>0.2446642681529374</v>
      </c>
      <c r="U149" s="17">
        <f t="shared" ref="U149:U150" si="71">S149+T149</f>
        <v>7.9446642681529376</v>
      </c>
      <c r="V149" s="10">
        <v>10.67</v>
      </c>
      <c r="W149" s="6">
        <v>0.32443726342739443</v>
      </c>
      <c r="X149" s="17">
        <f t="shared" ref="X149:X150" si="72">V149+W149</f>
        <v>10.994437263427395</v>
      </c>
    </row>
    <row r="150" spans="1:24" x14ac:dyDescent="0.35">
      <c r="A150" t="s">
        <v>43</v>
      </c>
      <c r="B150" s="2">
        <v>2061</v>
      </c>
      <c r="C150" t="s">
        <v>192</v>
      </c>
      <c r="D150" s="2">
        <f t="shared" si="60"/>
        <v>2061</v>
      </c>
      <c r="E150" s="10">
        <v>5.59</v>
      </c>
      <c r="F150" s="6">
        <v>0.1993234882905269</v>
      </c>
      <c r="G150" s="17">
        <f t="shared" si="61"/>
        <v>5.7893234882905267</v>
      </c>
      <c r="H150" s="15">
        <v>8.3999999999999986</v>
      </c>
      <c r="I150" s="10">
        <v>8.129999999999999</v>
      </c>
      <c r="J150" s="6">
        <v>0.11585012632495229</v>
      </c>
      <c r="K150" s="17">
        <f t="shared" si="62"/>
        <v>8.2458501263249513</v>
      </c>
      <c r="L150" s="10">
        <v>11.26</v>
      </c>
      <c r="M150" s="6">
        <v>0.15874726839505965</v>
      </c>
      <c r="N150" s="17">
        <f t="shared" si="63"/>
        <v>11.418747268395059</v>
      </c>
      <c r="O150" s="10">
        <v>5.22</v>
      </c>
      <c r="P150" s="6">
        <v>0.18326918537795489</v>
      </c>
      <c r="Q150" s="17">
        <f t="shared" si="64"/>
        <v>5.4032691853779546</v>
      </c>
      <c r="R150" s="15">
        <v>7.96</v>
      </c>
      <c r="S150" s="10">
        <v>7.7</v>
      </c>
      <c r="T150" s="6">
        <v>0.11450399123866895</v>
      </c>
      <c r="U150" s="17">
        <f t="shared" si="71"/>
        <v>7.8145039912386691</v>
      </c>
      <c r="V150" s="10">
        <v>10.67</v>
      </c>
      <c r="W150" s="6">
        <v>0.15183759654797865</v>
      </c>
      <c r="X150" s="17">
        <f t="shared" si="72"/>
        <v>10.821837596547979</v>
      </c>
    </row>
    <row r="151" spans="1:24" x14ac:dyDescent="0.35">
      <c r="A151" t="s">
        <v>43</v>
      </c>
      <c r="B151" s="2">
        <v>2200</v>
      </c>
      <c r="C151" t="s">
        <v>193</v>
      </c>
      <c r="D151" s="2">
        <f t="shared" si="60"/>
        <v>2200</v>
      </c>
      <c r="E151" s="43"/>
      <c r="F151" s="44"/>
      <c r="G151" s="45"/>
      <c r="H151" s="46"/>
      <c r="I151" s="43"/>
      <c r="J151" s="44"/>
      <c r="K151" s="45"/>
      <c r="L151" s="43"/>
      <c r="M151" s="44"/>
      <c r="N151" s="45"/>
      <c r="O151" s="43"/>
      <c r="P151" s="44"/>
      <c r="Q151" s="45"/>
      <c r="R151" s="46"/>
      <c r="S151" s="43"/>
      <c r="T151" s="44"/>
      <c r="U151" s="45"/>
      <c r="V151" s="43"/>
      <c r="W151" s="44"/>
      <c r="X151" s="45"/>
    </row>
    <row r="152" spans="1:24" x14ac:dyDescent="0.35">
      <c r="A152" t="s">
        <v>43</v>
      </c>
      <c r="B152" s="2">
        <v>3362</v>
      </c>
      <c r="C152" t="s">
        <v>194</v>
      </c>
      <c r="D152" s="2">
        <f t="shared" si="60"/>
        <v>3362</v>
      </c>
      <c r="E152" s="10">
        <v>5.59</v>
      </c>
      <c r="F152" s="6">
        <v>0.13800954878452079</v>
      </c>
      <c r="G152" s="17">
        <f t="shared" si="61"/>
        <v>5.7280095487845211</v>
      </c>
      <c r="H152" s="15">
        <v>8.3999999999999986</v>
      </c>
      <c r="I152" s="10">
        <v>8.129999999999999</v>
      </c>
      <c r="J152" s="6">
        <v>8.0213428108249829E-2</v>
      </c>
      <c r="K152" s="17">
        <f t="shared" si="62"/>
        <v>8.2102134281082488</v>
      </c>
      <c r="L152" s="10">
        <v>11.26</v>
      </c>
      <c r="M152" s="6">
        <v>0.10991511486738369</v>
      </c>
      <c r="N152" s="17">
        <f t="shared" si="63"/>
        <v>11.369915114867384</v>
      </c>
      <c r="O152" s="10">
        <v>5.22</v>
      </c>
      <c r="P152" s="6">
        <v>0.12138727264004601</v>
      </c>
      <c r="Q152" s="17">
        <f t="shared" si="64"/>
        <v>5.3413872726400458</v>
      </c>
      <c r="R152" s="15">
        <v>7.96</v>
      </c>
      <c r="S152" s="10">
        <v>7.7</v>
      </c>
      <c r="T152" s="6">
        <v>7.5841112686235057E-2</v>
      </c>
      <c r="U152" s="17">
        <f t="shared" ref="U152:U162" si="73">S152+T152</f>
        <v>7.7758411126862352</v>
      </c>
      <c r="V152" s="10">
        <v>10.67</v>
      </c>
      <c r="W152" s="6">
        <v>0.1005686765072924</v>
      </c>
      <c r="X152" s="17">
        <f t="shared" ref="X152:X162" si="74">V152+W152</f>
        <v>10.770568676507292</v>
      </c>
    </row>
    <row r="153" spans="1:24" x14ac:dyDescent="0.35">
      <c r="A153" t="s">
        <v>43</v>
      </c>
      <c r="B153" s="2">
        <v>2135</v>
      </c>
      <c r="C153" t="s">
        <v>195</v>
      </c>
      <c r="D153" s="2">
        <f t="shared" si="60"/>
        <v>2135</v>
      </c>
      <c r="E153" s="10">
        <v>5.59</v>
      </c>
      <c r="F153" s="6">
        <v>0.37662794264722088</v>
      </c>
      <c r="G153" s="17">
        <f t="shared" si="61"/>
        <v>5.9666279426472206</v>
      </c>
      <c r="H153" s="15">
        <v>8.3999999999999986</v>
      </c>
      <c r="I153" s="10">
        <v>8.129999999999999</v>
      </c>
      <c r="J153" s="6">
        <v>0.21890251919039727</v>
      </c>
      <c r="K153" s="17">
        <f t="shared" si="62"/>
        <v>8.3489025191903963</v>
      </c>
      <c r="L153" s="10">
        <v>11.26</v>
      </c>
      <c r="M153" s="6">
        <v>0.299957195925868</v>
      </c>
      <c r="N153" s="17">
        <f t="shared" si="63"/>
        <v>11.559957195925868</v>
      </c>
      <c r="O153" s="10">
        <v>5.22</v>
      </c>
      <c r="P153" s="6">
        <v>0.36236785782861247</v>
      </c>
      <c r="Q153" s="17">
        <f t="shared" si="64"/>
        <v>5.5823678578286122</v>
      </c>
      <c r="R153" s="15">
        <v>7.96</v>
      </c>
      <c r="S153" s="10">
        <v>7.7</v>
      </c>
      <c r="T153" s="6">
        <v>0.2264019203205061</v>
      </c>
      <c r="U153" s="17">
        <f t="shared" si="73"/>
        <v>7.9264019203205063</v>
      </c>
      <c r="V153" s="10">
        <v>10.67</v>
      </c>
      <c r="W153" s="6">
        <v>0.30022034771276107</v>
      </c>
      <c r="X153" s="17">
        <f t="shared" si="74"/>
        <v>10.970220347712761</v>
      </c>
    </row>
    <row r="154" spans="1:24" x14ac:dyDescent="0.35">
      <c r="A154" t="s">
        <v>41</v>
      </c>
      <c r="B154" s="2">
        <v>2071</v>
      </c>
      <c r="C154" t="s">
        <v>196</v>
      </c>
      <c r="D154" s="2">
        <f t="shared" si="60"/>
        <v>2071</v>
      </c>
      <c r="E154" s="10">
        <v>5.59</v>
      </c>
      <c r="F154" s="6">
        <v>0.21165738153928698</v>
      </c>
      <c r="G154" s="17">
        <f t="shared" si="61"/>
        <v>5.8016573815392869</v>
      </c>
      <c r="H154" s="15">
        <v>8.3999999999999986</v>
      </c>
      <c r="I154" s="10">
        <v>8.129999999999999</v>
      </c>
      <c r="J154" s="6">
        <v>0.1230187948168453</v>
      </c>
      <c r="K154" s="17">
        <f t="shared" si="62"/>
        <v>8.2530187948168443</v>
      </c>
      <c r="L154" s="10">
        <v>11.26</v>
      </c>
      <c r="M154" s="6">
        <v>0.16857032026587704</v>
      </c>
      <c r="N154" s="17">
        <f t="shared" si="63"/>
        <v>11.428570320265877</v>
      </c>
      <c r="O154" s="10">
        <v>5.22</v>
      </c>
      <c r="P154" s="6">
        <v>0.20139872826550942</v>
      </c>
      <c r="Q154" s="17">
        <f t="shared" si="64"/>
        <v>5.4213987282655092</v>
      </c>
      <c r="R154" s="15">
        <v>7.96</v>
      </c>
      <c r="S154" s="10">
        <v>7.7</v>
      </c>
      <c r="T154" s="6">
        <v>0.12583104584292837</v>
      </c>
      <c r="U154" s="17">
        <f t="shared" si="73"/>
        <v>7.8258310458429285</v>
      </c>
      <c r="V154" s="10">
        <v>10.67</v>
      </c>
      <c r="W154" s="6">
        <v>0.16685785980058687</v>
      </c>
      <c r="X154" s="17">
        <f t="shared" si="74"/>
        <v>10.836857859800586</v>
      </c>
    </row>
    <row r="155" spans="1:24" x14ac:dyDescent="0.35">
      <c r="A155" t="s">
        <v>43</v>
      </c>
      <c r="B155" s="2">
        <v>2193</v>
      </c>
      <c r="C155" t="s">
        <v>197</v>
      </c>
      <c r="D155" s="2">
        <f t="shared" si="60"/>
        <v>2193</v>
      </c>
      <c r="E155" s="10">
        <v>5.59</v>
      </c>
      <c r="F155" s="6">
        <v>0.44101405685917361</v>
      </c>
      <c r="G155" s="17">
        <f t="shared" si="61"/>
        <v>6.0310140568591732</v>
      </c>
      <c r="H155" s="15">
        <v>8.3999999999999986</v>
      </c>
      <c r="I155" s="10">
        <v>8.129999999999999</v>
      </c>
      <c r="J155" s="6">
        <v>0.25632484620181728</v>
      </c>
      <c r="K155" s="17">
        <f t="shared" si="62"/>
        <v>8.3863248462018163</v>
      </c>
      <c r="L155" s="10">
        <v>11.26</v>
      </c>
      <c r="M155" s="6">
        <v>0.35123589920480192</v>
      </c>
      <c r="N155" s="17">
        <f t="shared" si="63"/>
        <v>11.611235899204802</v>
      </c>
      <c r="O155" s="10">
        <v>5.22</v>
      </c>
      <c r="P155" s="6">
        <v>0.40919109370513596</v>
      </c>
      <c r="Q155" s="17">
        <f t="shared" si="64"/>
        <v>5.6291910937051357</v>
      </c>
      <c r="R155" s="15">
        <v>7.96</v>
      </c>
      <c r="S155" s="10">
        <v>7.7</v>
      </c>
      <c r="T155" s="6">
        <v>0.25565628024218334</v>
      </c>
      <c r="U155" s="17">
        <f t="shared" si="73"/>
        <v>7.9556562802421835</v>
      </c>
      <c r="V155" s="10">
        <v>10.67</v>
      </c>
      <c r="W155" s="6">
        <v>0.33901330392618756</v>
      </c>
      <c r="X155" s="17">
        <f t="shared" si="74"/>
        <v>11.009013303926187</v>
      </c>
    </row>
    <row r="156" spans="1:24" x14ac:dyDescent="0.35">
      <c r="A156" t="s">
        <v>43</v>
      </c>
      <c r="B156" s="2">
        <v>2028</v>
      </c>
      <c r="C156" t="s">
        <v>198</v>
      </c>
      <c r="D156" s="2">
        <f t="shared" si="60"/>
        <v>2028</v>
      </c>
      <c r="E156" s="10">
        <v>5.59</v>
      </c>
      <c r="F156" s="6">
        <v>0.42855970879206301</v>
      </c>
      <c r="G156" s="17">
        <f t="shared" si="61"/>
        <v>6.018559708792063</v>
      </c>
      <c r="H156" s="15">
        <v>8.3999999999999986</v>
      </c>
      <c r="I156" s="10">
        <v>8.129999999999999</v>
      </c>
      <c r="J156" s="6">
        <v>0.2490861625626053</v>
      </c>
      <c r="K156" s="17">
        <f t="shared" si="62"/>
        <v>8.3790861625626043</v>
      </c>
      <c r="L156" s="10">
        <v>11.26</v>
      </c>
      <c r="M156" s="6">
        <v>0.3413169495077677</v>
      </c>
      <c r="N156" s="17">
        <f t="shared" si="63"/>
        <v>11.601316949507767</v>
      </c>
      <c r="O156" s="10">
        <v>5.22</v>
      </c>
      <c r="P156" s="6">
        <v>0.39951684573515411</v>
      </c>
      <c r="Q156" s="17">
        <f t="shared" si="64"/>
        <v>5.6195168457351539</v>
      </c>
      <c r="R156" s="15">
        <v>7.96</v>
      </c>
      <c r="S156" s="10">
        <v>7.7</v>
      </c>
      <c r="T156" s="6">
        <v>0.2496119758685591</v>
      </c>
      <c r="U156" s="17">
        <f t="shared" si="73"/>
        <v>7.9496119758685593</v>
      </c>
      <c r="V156" s="10">
        <v>10.67</v>
      </c>
      <c r="W156" s="6">
        <v>0.33099820809505276</v>
      </c>
      <c r="X156" s="17">
        <f t="shared" si="74"/>
        <v>11.000998208095053</v>
      </c>
    </row>
    <row r="157" spans="1:24" x14ac:dyDescent="0.35">
      <c r="A157" t="s">
        <v>43</v>
      </c>
      <c r="B157" s="2">
        <v>2012</v>
      </c>
      <c r="C157" t="s">
        <v>199</v>
      </c>
      <c r="D157" s="2">
        <f t="shared" si="60"/>
        <v>2012</v>
      </c>
      <c r="E157" s="10">
        <v>5.59</v>
      </c>
      <c r="F157" s="6">
        <v>0.43612810482229952</v>
      </c>
      <c r="G157" s="17">
        <f t="shared" si="61"/>
        <v>6.0261281048222992</v>
      </c>
      <c r="H157" s="15">
        <v>8.3999999999999986</v>
      </c>
      <c r="I157" s="10">
        <v>8.129999999999999</v>
      </c>
      <c r="J157" s="6">
        <v>0.25348504590493093</v>
      </c>
      <c r="K157" s="17">
        <f t="shared" si="62"/>
        <v>8.3834850459049299</v>
      </c>
      <c r="L157" s="10">
        <v>11.26</v>
      </c>
      <c r="M157" s="6">
        <v>0.34734460676541962</v>
      </c>
      <c r="N157" s="17">
        <f t="shared" si="63"/>
        <v>11.60734460676542</v>
      </c>
      <c r="O157" s="10">
        <v>5.22</v>
      </c>
      <c r="P157" s="6">
        <v>0.39527801138183793</v>
      </c>
      <c r="Q157" s="17">
        <f t="shared" si="64"/>
        <v>5.6152780113818377</v>
      </c>
      <c r="R157" s="15">
        <v>7.96</v>
      </c>
      <c r="S157" s="10">
        <v>7.7</v>
      </c>
      <c r="T157" s="6">
        <v>0.24696362464751775</v>
      </c>
      <c r="U157" s="17">
        <f t="shared" si="73"/>
        <v>7.9469636246475179</v>
      </c>
      <c r="V157" s="10">
        <v>10.67</v>
      </c>
      <c r="W157" s="6">
        <v>0.3274863421404271</v>
      </c>
      <c r="X157" s="17">
        <f t="shared" si="74"/>
        <v>10.997486342140427</v>
      </c>
    </row>
    <row r="158" spans="1:24" x14ac:dyDescent="0.35">
      <c r="A158" t="s">
        <v>41</v>
      </c>
      <c r="B158" s="2">
        <v>2074</v>
      </c>
      <c r="C158" t="s">
        <v>200</v>
      </c>
      <c r="D158" s="2">
        <f t="shared" si="60"/>
        <v>2074</v>
      </c>
      <c r="E158" s="10">
        <v>5.59</v>
      </c>
      <c r="F158" s="6">
        <v>0.22907355271328858</v>
      </c>
      <c r="G158" s="17">
        <f t="shared" si="61"/>
        <v>5.8190735527132889</v>
      </c>
      <c r="H158" s="15">
        <v>8.3999999999999986</v>
      </c>
      <c r="I158" s="10">
        <v>8.129999999999999</v>
      </c>
      <c r="J158" s="6">
        <v>0.13314137027096784</v>
      </c>
      <c r="K158" s="17">
        <f t="shared" si="62"/>
        <v>8.2631413702709668</v>
      </c>
      <c r="L158" s="10">
        <v>11.26</v>
      </c>
      <c r="M158" s="6">
        <v>0.18244103351429633</v>
      </c>
      <c r="N158" s="17">
        <f t="shared" si="63"/>
        <v>11.442441033514296</v>
      </c>
      <c r="O158" s="10">
        <v>5.22</v>
      </c>
      <c r="P158" s="6">
        <v>0.20545009414150517</v>
      </c>
      <c r="Q158" s="17">
        <f t="shared" si="64"/>
        <v>5.4254500941415049</v>
      </c>
      <c r="R158" s="15">
        <v>7.96</v>
      </c>
      <c r="S158" s="10">
        <v>7.7</v>
      </c>
      <c r="T158" s="6">
        <v>0.1283622753770608</v>
      </c>
      <c r="U158" s="17">
        <f t="shared" si="73"/>
        <v>7.828362275377061</v>
      </c>
      <c r="V158" s="10">
        <v>10.67</v>
      </c>
      <c r="W158" s="6">
        <v>0.1702144028124859</v>
      </c>
      <c r="X158" s="17">
        <f t="shared" si="74"/>
        <v>10.840214402812485</v>
      </c>
    </row>
    <row r="159" spans="1:24" x14ac:dyDescent="0.35">
      <c r="A159" t="s">
        <v>43</v>
      </c>
      <c r="B159" s="2">
        <v>2117</v>
      </c>
      <c r="C159" t="s">
        <v>201</v>
      </c>
      <c r="D159" s="2">
        <f t="shared" si="60"/>
        <v>2117</v>
      </c>
      <c r="E159" s="10">
        <v>5.59</v>
      </c>
      <c r="F159" s="6">
        <v>0.14498336698768885</v>
      </c>
      <c r="G159" s="17">
        <f t="shared" si="61"/>
        <v>5.7349833669876888</v>
      </c>
      <c r="H159" s="15">
        <v>8.3999999999999986</v>
      </c>
      <c r="I159" s="10">
        <v>8.129999999999999</v>
      </c>
      <c r="J159" s="6">
        <v>8.4266728585411954E-2</v>
      </c>
      <c r="K159" s="17">
        <f t="shared" si="62"/>
        <v>8.214266728585411</v>
      </c>
      <c r="L159" s="10">
        <v>11.26</v>
      </c>
      <c r="M159" s="6">
        <v>0.11546926491117833</v>
      </c>
      <c r="N159" s="17">
        <f t="shared" si="63"/>
        <v>11.375469264911178</v>
      </c>
      <c r="O159" s="10">
        <v>5.22</v>
      </c>
      <c r="P159" s="6">
        <v>0.15217116452314361</v>
      </c>
      <c r="Q159" s="17">
        <f t="shared" si="64"/>
        <v>5.3721711645231434</v>
      </c>
      <c r="R159" s="15">
        <v>7.96</v>
      </c>
      <c r="S159" s="10">
        <v>7.7</v>
      </c>
      <c r="T159" s="6">
        <v>9.5074426343436436E-2</v>
      </c>
      <c r="U159" s="17">
        <f t="shared" si="73"/>
        <v>7.7950744263434366</v>
      </c>
      <c r="V159" s="10">
        <v>10.67</v>
      </c>
      <c r="W159" s="6">
        <v>0.12607300304981972</v>
      </c>
      <c r="X159" s="17">
        <f t="shared" si="74"/>
        <v>10.79607300304982</v>
      </c>
    </row>
    <row r="160" spans="1:24" x14ac:dyDescent="0.35">
      <c r="A160" t="s">
        <v>43</v>
      </c>
      <c r="B160" s="2">
        <v>3035</v>
      </c>
      <c r="C160" t="s">
        <v>202</v>
      </c>
      <c r="D160" s="2">
        <f t="shared" si="60"/>
        <v>3035</v>
      </c>
      <c r="E160" s="10">
        <v>5.59</v>
      </c>
      <c r="F160" s="6">
        <v>0.15414843622761332</v>
      </c>
      <c r="G160" s="17">
        <f t="shared" si="61"/>
        <v>5.7441484362276132</v>
      </c>
      <c r="H160" s="15">
        <v>8.3999999999999986</v>
      </c>
      <c r="I160" s="10">
        <v>8.129999999999999</v>
      </c>
      <c r="J160" s="6">
        <v>8.9593621269154156E-2</v>
      </c>
      <c r="K160" s="17">
        <f t="shared" si="62"/>
        <v>8.2195936212691532</v>
      </c>
      <c r="L160" s="10">
        <v>11.26</v>
      </c>
      <c r="M160" s="6">
        <v>0.12276858874298469</v>
      </c>
      <c r="N160" s="17">
        <f t="shared" si="63"/>
        <v>11.382768588742984</v>
      </c>
      <c r="O160" s="10">
        <v>5.22</v>
      </c>
      <c r="P160" s="6">
        <v>0.14414188094032543</v>
      </c>
      <c r="Q160" s="17">
        <f t="shared" si="64"/>
        <v>5.3641418809403252</v>
      </c>
      <c r="R160" s="15">
        <v>7.96</v>
      </c>
      <c r="S160" s="10">
        <v>7.7</v>
      </c>
      <c r="T160" s="6">
        <v>9.005785165926472E-2</v>
      </c>
      <c r="U160" s="17">
        <f t="shared" si="73"/>
        <v>7.7900578516592649</v>
      </c>
      <c r="V160" s="10">
        <v>10.67</v>
      </c>
      <c r="W160" s="6">
        <v>0.11942077369981048</v>
      </c>
      <c r="X160" s="17">
        <f t="shared" si="74"/>
        <v>10.78942077369981</v>
      </c>
    </row>
    <row r="161" spans="1:24" x14ac:dyDescent="0.35">
      <c r="A161" t="s">
        <v>43</v>
      </c>
      <c r="B161" s="2">
        <v>2078</v>
      </c>
      <c r="C161" t="s">
        <v>203</v>
      </c>
      <c r="D161" s="2">
        <f t="shared" si="60"/>
        <v>2078</v>
      </c>
      <c r="E161" s="10">
        <v>5.59</v>
      </c>
      <c r="F161" s="6">
        <v>0.28425627422739003</v>
      </c>
      <c r="G161" s="17">
        <f t="shared" si="61"/>
        <v>5.8742562742273901</v>
      </c>
      <c r="H161" s="15">
        <v>8.3999999999999986</v>
      </c>
      <c r="I161" s="10">
        <v>8.129999999999999</v>
      </c>
      <c r="J161" s="6">
        <v>0.16521451254039299</v>
      </c>
      <c r="K161" s="17">
        <f t="shared" si="62"/>
        <v>8.295214512540392</v>
      </c>
      <c r="L161" s="10">
        <v>11.26</v>
      </c>
      <c r="M161" s="6">
        <v>0.2263900247587074</v>
      </c>
      <c r="N161" s="17">
        <f t="shared" si="63"/>
        <v>11.486390024758707</v>
      </c>
      <c r="O161" s="10">
        <v>5.22</v>
      </c>
      <c r="P161" s="6">
        <v>0.25976485741510302</v>
      </c>
      <c r="Q161" s="17">
        <f t="shared" si="64"/>
        <v>5.4797648574151028</v>
      </c>
      <c r="R161" s="15">
        <v>7.96</v>
      </c>
      <c r="S161" s="10">
        <v>7.7</v>
      </c>
      <c r="T161" s="6">
        <v>0.16229726907872877</v>
      </c>
      <c r="U161" s="17">
        <f t="shared" si="73"/>
        <v>7.8622972690787289</v>
      </c>
      <c r="V161" s="10">
        <v>10.67</v>
      </c>
      <c r="W161" s="6">
        <v>0.21521401651078823</v>
      </c>
      <c r="X161" s="17">
        <f t="shared" si="74"/>
        <v>10.885214016510789</v>
      </c>
    </row>
    <row r="162" spans="1:24" x14ac:dyDescent="0.35">
      <c r="A162" t="s">
        <v>43</v>
      </c>
      <c r="B162" s="2">
        <v>2030</v>
      </c>
      <c r="C162" t="s">
        <v>204</v>
      </c>
      <c r="D162" s="2">
        <f t="shared" si="60"/>
        <v>2030</v>
      </c>
      <c r="E162" s="10">
        <v>5.59</v>
      </c>
      <c r="F162" s="6">
        <v>0.33694058637571694</v>
      </c>
      <c r="G162" s="17">
        <f t="shared" si="61"/>
        <v>5.926940586375717</v>
      </c>
      <c r="H162" s="15">
        <v>8.3999999999999986</v>
      </c>
      <c r="I162" s="10">
        <v>8.129999999999999</v>
      </c>
      <c r="J162" s="6">
        <v>0.1958355416915083</v>
      </c>
      <c r="K162" s="17">
        <f t="shared" si="62"/>
        <v>8.3258355416915073</v>
      </c>
      <c r="L162" s="10">
        <v>11.26</v>
      </c>
      <c r="M162" s="6">
        <v>0.26834917736516856</v>
      </c>
      <c r="N162" s="17">
        <f t="shared" si="63"/>
        <v>11.528349177365168</v>
      </c>
      <c r="O162" s="10">
        <v>5.22</v>
      </c>
      <c r="P162" s="6">
        <v>0.31877553038890394</v>
      </c>
      <c r="Q162" s="17">
        <f t="shared" si="64"/>
        <v>5.5387755303889037</v>
      </c>
      <c r="R162" s="15">
        <v>7.96</v>
      </c>
      <c r="S162" s="10">
        <v>7.7</v>
      </c>
      <c r="T162" s="6">
        <v>0.19916616611384796</v>
      </c>
      <c r="U162" s="17">
        <f t="shared" si="73"/>
        <v>7.8991661661138481</v>
      </c>
      <c r="V162" s="10">
        <v>10.67</v>
      </c>
      <c r="W162" s="6">
        <v>0.2641042039557257</v>
      </c>
      <c r="X162" s="17">
        <f t="shared" si="74"/>
        <v>10.934104203955725</v>
      </c>
    </row>
    <row r="163" spans="1:24" x14ac:dyDescent="0.35">
      <c r="A163" t="s">
        <v>41</v>
      </c>
      <c r="B163" s="2">
        <v>2100</v>
      </c>
      <c r="C163" t="s">
        <v>205</v>
      </c>
      <c r="D163" s="2">
        <f t="shared" si="60"/>
        <v>2100</v>
      </c>
      <c r="E163" s="43"/>
      <c r="F163" s="44"/>
      <c r="G163" s="45"/>
      <c r="H163" s="46"/>
      <c r="I163" s="43"/>
      <c r="J163" s="44"/>
      <c r="K163" s="45"/>
      <c r="L163" s="43"/>
      <c r="M163" s="44"/>
      <c r="N163" s="45"/>
      <c r="O163" s="43"/>
      <c r="P163" s="44"/>
      <c r="Q163" s="45"/>
      <c r="R163" s="46"/>
      <c r="S163" s="43"/>
      <c r="T163" s="44"/>
      <c r="U163" s="45"/>
      <c r="V163" s="43"/>
      <c r="W163" s="44"/>
      <c r="X163" s="45"/>
    </row>
    <row r="164" spans="1:24" x14ac:dyDescent="0.35">
      <c r="A164" t="s">
        <v>43</v>
      </c>
      <c r="B164" s="2">
        <v>3036</v>
      </c>
      <c r="C164" t="s">
        <v>206</v>
      </c>
      <c r="D164" s="2">
        <f t="shared" si="60"/>
        <v>3036</v>
      </c>
      <c r="E164" s="47"/>
      <c r="F164" s="48"/>
      <c r="G164" s="49"/>
      <c r="H164" s="50"/>
      <c r="I164" s="47"/>
      <c r="J164" s="48"/>
      <c r="K164" s="49"/>
      <c r="L164" s="47"/>
      <c r="M164" s="48"/>
      <c r="N164" s="49"/>
      <c r="O164" s="47"/>
      <c r="P164" s="48"/>
      <c r="Q164" s="49"/>
      <c r="R164" s="50"/>
      <c r="S164" s="47"/>
      <c r="T164" s="48"/>
      <c r="U164" s="49"/>
      <c r="V164" s="47"/>
      <c r="W164" s="48"/>
      <c r="X164" s="49"/>
    </row>
  </sheetData>
  <mergeCells count="8">
    <mergeCell ref="E2:N2"/>
    <mergeCell ref="E3:G3"/>
    <mergeCell ref="I3:K3"/>
    <mergeCell ref="L3:N3"/>
    <mergeCell ref="O2:X2"/>
    <mergeCell ref="O3:Q3"/>
    <mergeCell ref="S3:U3"/>
    <mergeCell ref="V3:X3"/>
  </mergeCells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B741CC-FACA-419C-8346-A5B79D786A76}">
  <sheetPr codeName="Sheet6">
    <tabColor rgb="FFFFFF00"/>
  </sheetPr>
  <dimension ref="A1:X326"/>
  <sheetViews>
    <sheetView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B18" sqref="B18"/>
    </sheetView>
  </sheetViews>
  <sheetFormatPr defaultRowHeight="14.5" x14ac:dyDescent="0.35"/>
  <cols>
    <col min="1" max="1" width="6.90625" customWidth="1"/>
    <col min="2" max="2" width="45.6328125" style="2" bestFit="1" customWidth="1"/>
    <col min="3" max="3" width="18.6328125" bestFit="1" customWidth="1"/>
    <col min="8" max="8" width="8.90625" bestFit="1" customWidth="1"/>
    <col min="10" max="10" width="8.90625" bestFit="1" customWidth="1"/>
  </cols>
  <sheetData>
    <row r="1" spans="1:24" x14ac:dyDescent="0.35">
      <c r="A1" s="1" t="s">
        <v>838</v>
      </c>
      <c r="C1" s="3"/>
    </row>
    <row r="2" spans="1:24" x14ac:dyDescent="0.35">
      <c r="B2" s="62" t="s">
        <v>842</v>
      </c>
      <c r="C2" s="3"/>
      <c r="E2" s="76" t="s">
        <v>851</v>
      </c>
      <c r="F2" s="77"/>
      <c r="G2" s="77"/>
      <c r="H2" s="77"/>
      <c r="I2" s="77"/>
      <c r="J2" s="77"/>
      <c r="K2" s="77"/>
      <c r="L2" s="77"/>
      <c r="M2" s="77"/>
      <c r="N2" s="78"/>
      <c r="O2" s="76" t="s">
        <v>13</v>
      </c>
      <c r="P2" s="77"/>
      <c r="Q2" s="77"/>
      <c r="R2" s="77"/>
      <c r="S2" s="77"/>
      <c r="T2" s="77"/>
      <c r="U2" s="77"/>
      <c r="V2" s="77"/>
      <c r="W2" s="77"/>
      <c r="X2" s="78"/>
    </row>
    <row r="3" spans="1:24" s="39" customFormat="1" x14ac:dyDescent="0.35">
      <c r="B3" s="40"/>
      <c r="C3" s="40"/>
      <c r="E3" s="73" t="s">
        <v>17</v>
      </c>
      <c r="F3" s="74"/>
      <c r="G3" s="75"/>
      <c r="H3" s="13" t="s">
        <v>18</v>
      </c>
      <c r="I3" s="73" t="s">
        <v>19</v>
      </c>
      <c r="J3" s="74"/>
      <c r="K3" s="75"/>
      <c r="L3" s="73" t="s">
        <v>20</v>
      </c>
      <c r="M3" s="74"/>
      <c r="N3" s="75"/>
      <c r="O3" s="73" t="s">
        <v>17</v>
      </c>
      <c r="P3" s="74"/>
      <c r="Q3" s="75"/>
      <c r="R3" s="13" t="s">
        <v>18</v>
      </c>
      <c r="S3" s="73" t="s">
        <v>19</v>
      </c>
      <c r="T3" s="74"/>
      <c r="U3" s="75"/>
      <c r="V3" s="73" t="s">
        <v>20</v>
      </c>
      <c r="W3" s="74"/>
      <c r="X3" s="75"/>
    </row>
    <row r="4" spans="1:24" s="41" customFormat="1" ht="41" customHeight="1" x14ac:dyDescent="0.3">
      <c r="A4" s="41" t="s">
        <v>220</v>
      </c>
      <c r="B4" s="63" t="s">
        <v>221</v>
      </c>
      <c r="C4" s="4" t="s">
        <v>1</v>
      </c>
      <c r="D4" s="42" t="s">
        <v>220</v>
      </c>
      <c r="E4" s="8" t="s">
        <v>14</v>
      </c>
      <c r="F4" s="7" t="s">
        <v>15</v>
      </c>
      <c r="G4" s="9" t="s">
        <v>16</v>
      </c>
      <c r="H4" s="14" t="s">
        <v>14</v>
      </c>
      <c r="I4" s="8" t="s">
        <v>14</v>
      </c>
      <c r="J4" s="7" t="s">
        <v>15</v>
      </c>
      <c r="K4" s="9" t="s">
        <v>16</v>
      </c>
      <c r="L4" s="8" t="s">
        <v>14</v>
      </c>
      <c r="M4" s="7" t="s">
        <v>15</v>
      </c>
      <c r="N4" s="9" t="s">
        <v>16</v>
      </c>
      <c r="O4" s="8" t="s">
        <v>14</v>
      </c>
      <c r="P4" s="7" t="s">
        <v>15</v>
      </c>
      <c r="Q4" s="9" t="s">
        <v>16</v>
      </c>
      <c r="R4" s="14" t="s">
        <v>14</v>
      </c>
      <c r="S4" s="8" t="s">
        <v>14</v>
      </c>
      <c r="T4" s="7" t="s">
        <v>15</v>
      </c>
      <c r="U4" s="9" t="s">
        <v>16</v>
      </c>
      <c r="V4" s="8" t="s">
        <v>14</v>
      </c>
      <c r="W4" s="7" t="s">
        <v>15</v>
      </c>
      <c r="X4" s="9" t="s">
        <v>16</v>
      </c>
    </row>
    <row r="5" spans="1:24" x14ac:dyDescent="0.35">
      <c r="A5" s="58">
        <v>10</v>
      </c>
      <c r="B5" s="58" t="s">
        <v>224</v>
      </c>
      <c r="C5" s="58" t="s">
        <v>225</v>
      </c>
      <c r="D5" s="2">
        <f>A5</f>
        <v>10</v>
      </c>
      <c r="E5" s="10">
        <v>5.59</v>
      </c>
      <c r="F5" s="6">
        <v>0.12</v>
      </c>
      <c r="G5" s="17">
        <f t="shared" ref="G5" si="0">E5+F5</f>
        <v>5.71</v>
      </c>
      <c r="H5" s="10">
        <v>8.4</v>
      </c>
      <c r="I5" s="10">
        <v>8.1300000000000008</v>
      </c>
      <c r="J5" s="6">
        <v>7.0000000000000007E-2</v>
      </c>
      <c r="K5" s="17">
        <f t="shared" ref="K5" si="1">I5+J5</f>
        <v>8.2000000000000011</v>
      </c>
      <c r="L5" s="10">
        <v>11.26</v>
      </c>
      <c r="M5" s="6">
        <v>0.1</v>
      </c>
      <c r="N5" s="17">
        <f t="shared" ref="N5" si="2">L5+M5</f>
        <v>11.36</v>
      </c>
      <c r="O5" s="10">
        <v>5.22</v>
      </c>
      <c r="P5" s="6">
        <v>0.11</v>
      </c>
      <c r="Q5" s="17">
        <f t="shared" ref="Q5" si="3">O5+P5</f>
        <v>5.33</v>
      </c>
      <c r="R5" s="6">
        <v>7.96</v>
      </c>
      <c r="S5" s="10">
        <v>7.7</v>
      </c>
      <c r="T5" s="6">
        <v>6.9999999999999396E-2</v>
      </c>
      <c r="U5" s="17">
        <f t="shared" ref="U5" si="4">S5+T5</f>
        <v>7.77</v>
      </c>
      <c r="V5" s="10">
        <v>10.67</v>
      </c>
      <c r="W5" s="6">
        <v>0.09</v>
      </c>
      <c r="X5" s="17">
        <f t="shared" ref="X5" si="5">V5+W5</f>
        <v>10.76</v>
      </c>
    </row>
    <row r="6" spans="1:24" x14ac:dyDescent="0.35">
      <c r="A6" s="58">
        <v>12</v>
      </c>
      <c r="B6" s="58" t="s">
        <v>228</v>
      </c>
      <c r="C6" s="58" t="s">
        <v>225</v>
      </c>
      <c r="D6" s="2">
        <f t="shared" ref="D6:D65" si="6">A6</f>
        <v>12</v>
      </c>
      <c r="E6" s="10">
        <v>5.59</v>
      </c>
      <c r="F6" s="6">
        <v>0.04</v>
      </c>
      <c r="G6" s="17">
        <f t="shared" ref="G6:G65" si="7">E6+F6</f>
        <v>5.63</v>
      </c>
      <c r="H6" s="10">
        <v>8.4</v>
      </c>
      <c r="I6" s="10">
        <v>8.1300000000000008</v>
      </c>
      <c r="J6" s="6">
        <v>0.02</v>
      </c>
      <c r="K6" s="17">
        <f t="shared" ref="K6:K65" si="8">I6+J6</f>
        <v>8.15</v>
      </c>
      <c r="L6" s="10">
        <v>11.26</v>
      </c>
      <c r="M6" s="6">
        <v>0.03</v>
      </c>
      <c r="N6" s="17">
        <f t="shared" ref="N6:N65" si="9">L6+M6</f>
        <v>11.29</v>
      </c>
      <c r="O6" s="10">
        <v>5.22</v>
      </c>
      <c r="P6" s="6">
        <v>0.03</v>
      </c>
      <c r="Q6" s="17">
        <f t="shared" ref="Q6:Q65" si="10">O6+P6</f>
        <v>5.25</v>
      </c>
      <c r="R6" s="6">
        <v>7.96</v>
      </c>
      <c r="S6" s="10">
        <v>7.7</v>
      </c>
      <c r="T6" s="6">
        <v>1.9999999999999574E-2</v>
      </c>
      <c r="U6" s="17">
        <f t="shared" ref="U6:U65" si="11">S6+T6</f>
        <v>7.72</v>
      </c>
      <c r="V6" s="10">
        <v>10.67</v>
      </c>
      <c r="W6" s="6">
        <v>0.03</v>
      </c>
      <c r="X6" s="17">
        <f t="shared" ref="X6:X65" si="12">V6+W6</f>
        <v>10.7</v>
      </c>
    </row>
    <row r="7" spans="1:24" x14ac:dyDescent="0.35">
      <c r="A7" s="58">
        <v>14</v>
      </c>
      <c r="B7" s="58" t="s">
        <v>231</v>
      </c>
      <c r="C7" s="58" t="s">
        <v>225</v>
      </c>
      <c r="D7" s="2">
        <f t="shared" si="6"/>
        <v>14</v>
      </c>
      <c r="E7" s="10">
        <v>5.59</v>
      </c>
      <c r="F7" s="6">
        <v>0.36</v>
      </c>
      <c r="G7" s="17">
        <f t="shared" si="7"/>
        <v>5.95</v>
      </c>
      <c r="H7" s="10">
        <v>8.4</v>
      </c>
      <c r="I7" s="10">
        <v>8.1300000000000008</v>
      </c>
      <c r="J7" s="6">
        <v>0.21</v>
      </c>
      <c r="K7" s="17">
        <f t="shared" si="8"/>
        <v>8.3400000000000016</v>
      </c>
      <c r="L7" s="10">
        <v>11.26</v>
      </c>
      <c r="M7" s="6">
        <v>0.28000000000000003</v>
      </c>
      <c r="N7" s="17">
        <f t="shared" si="9"/>
        <v>11.54</v>
      </c>
      <c r="O7" s="10">
        <v>5.22</v>
      </c>
      <c r="P7" s="6">
        <v>0.34</v>
      </c>
      <c r="Q7" s="17">
        <f t="shared" si="10"/>
        <v>5.56</v>
      </c>
      <c r="R7" s="6">
        <v>7.96</v>
      </c>
      <c r="S7" s="10">
        <v>7.7</v>
      </c>
      <c r="T7" s="6">
        <v>0.20999999999999996</v>
      </c>
      <c r="U7" s="17">
        <f t="shared" si="11"/>
        <v>7.91</v>
      </c>
      <c r="V7" s="10">
        <v>10.67</v>
      </c>
      <c r="W7" s="6">
        <v>0.28000000000000003</v>
      </c>
      <c r="X7" s="17">
        <f t="shared" si="12"/>
        <v>10.95</v>
      </c>
    </row>
    <row r="8" spans="1:24" x14ac:dyDescent="0.35">
      <c r="A8" s="58">
        <v>15</v>
      </c>
      <c r="B8" s="58" t="s">
        <v>234</v>
      </c>
      <c r="C8" s="58" t="s">
        <v>225</v>
      </c>
      <c r="D8" s="2">
        <f t="shared" si="6"/>
        <v>15</v>
      </c>
      <c r="E8" s="10">
        <v>5.59</v>
      </c>
      <c r="F8" s="6">
        <v>0.42</v>
      </c>
      <c r="G8" s="17">
        <f t="shared" si="7"/>
        <v>6.01</v>
      </c>
      <c r="H8" s="10">
        <v>8.4</v>
      </c>
      <c r="I8" s="10">
        <v>8.1300000000000008</v>
      </c>
      <c r="J8" s="6">
        <v>0.25</v>
      </c>
      <c r="K8" s="17">
        <f t="shared" si="8"/>
        <v>8.3800000000000008</v>
      </c>
      <c r="L8" s="10">
        <v>11.26</v>
      </c>
      <c r="M8" s="6">
        <v>0.34</v>
      </c>
      <c r="N8" s="17">
        <f t="shared" si="9"/>
        <v>11.6</v>
      </c>
      <c r="O8" s="10">
        <v>5.22</v>
      </c>
      <c r="P8" s="6">
        <v>0.39</v>
      </c>
      <c r="Q8" s="17">
        <f t="shared" si="10"/>
        <v>5.6099999999999994</v>
      </c>
      <c r="R8" s="6">
        <v>7.96</v>
      </c>
      <c r="S8" s="10">
        <v>7.7</v>
      </c>
      <c r="T8" s="6">
        <v>0.24000000000000021</v>
      </c>
      <c r="U8" s="17">
        <f t="shared" si="11"/>
        <v>7.94</v>
      </c>
      <c r="V8" s="10">
        <v>10.67</v>
      </c>
      <c r="W8" s="6">
        <v>0.32</v>
      </c>
      <c r="X8" s="17">
        <f t="shared" si="12"/>
        <v>10.99</v>
      </c>
    </row>
    <row r="9" spans="1:24" x14ac:dyDescent="0.35">
      <c r="A9" s="58">
        <v>17</v>
      </c>
      <c r="B9" s="58" t="s">
        <v>237</v>
      </c>
      <c r="C9" s="58" t="s">
        <v>225</v>
      </c>
      <c r="D9" s="2">
        <f t="shared" si="6"/>
        <v>17</v>
      </c>
      <c r="E9" s="10">
        <v>5.59</v>
      </c>
      <c r="F9" s="6">
        <v>0.23</v>
      </c>
      <c r="G9" s="17">
        <f t="shared" si="7"/>
        <v>5.82</v>
      </c>
      <c r="H9" s="10">
        <v>8.4</v>
      </c>
      <c r="I9" s="10">
        <v>8.1300000000000008</v>
      </c>
      <c r="J9" s="6">
        <v>0.13</v>
      </c>
      <c r="K9" s="17">
        <f t="shared" si="8"/>
        <v>8.2600000000000016</v>
      </c>
      <c r="L9" s="10">
        <v>11.26</v>
      </c>
      <c r="M9" s="6">
        <v>0.18</v>
      </c>
      <c r="N9" s="17">
        <f t="shared" si="9"/>
        <v>11.44</v>
      </c>
      <c r="O9" s="10">
        <v>5.22</v>
      </c>
      <c r="P9" s="6">
        <v>0.21</v>
      </c>
      <c r="Q9" s="17">
        <f t="shared" si="10"/>
        <v>5.43</v>
      </c>
      <c r="R9" s="6">
        <v>7.96</v>
      </c>
      <c r="S9" s="10">
        <v>7.7</v>
      </c>
      <c r="T9" s="6">
        <v>0.12999999999999989</v>
      </c>
      <c r="U9" s="17">
        <f t="shared" si="11"/>
        <v>7.83</v>
      </c>
      <c r="V9" s="10">
        <v>10.67</v>
      </c>
      <c r="W9" s="6">
        <v>0.17</v>
      </c>
      <c r="X9" s="17">
        <f t="shared" si="12"/>
        <v>10.84</v>
      </c>
    </row>
    <row r="10" spans="1:24" x14ac:dyDescent="0.35">
      <c r="A10" s="58">
        <v>18</v>
      </c>
      <c r="B10" s="58" t="s">
        <v>239</v>
      </c>
      <c r="C10" s="58" t="s">
        <v>225</v>
      </c>
      <c r="D10" s="2">
        <f t="shared" si="6"/>
        <v>18</v>
      </c>
      <c r="E10" s="10">
        <v>5.59</v>
      </c>
      <c r="F10" s="6">
        <v>0.36</v>
      </c>
      <c r="G10" s="17">
        <f t="shared" si="7"/>
        <v>5.95</v>
      </c>
      <c r="H10" s="10">
        <v>8.4</v>
      </c>
      <c r="I10" s="10">
        <v>8.1300000000000008</v>
      </c>
      <c r="J10" s="6">
        <v>0.21</v>
      </c>
      <c r="K10" s="17">
        <f t="shared" si="8"/>
        <v>8.3400000000000016</v>
      </c>
      <c r="L10" s="10">
        <v>11.26</v>
      </c>
      <c r="M10" s="6">
        <v>0.28999999999999998</v>
      </c>
      <c r="N10" s="17">
        <f t="shared" si="9"/>
        <v>11.549999999999999</v>
      </c>
      <c r="O10" s="10">
        <v>5.22</v>
      </c>
      <c r="P10" s="6">
        <v>0.33</v>
      </c>
      <c r="Q10" s="17">
        <f t="shared" si="10"/>
        <v>5.55</v>
      </c>
      <c r="R10" s="6">
        <v>7.96</v>
      </c>
      <c r="S10" s="10">
        <v>7.7</v>
      </c>
      <c r="T10" s="6">
        <v>0.20999999999999996</v>
      </c>
      <c r="U10" s="17">
        <f t="shared" si="11"/>
        <v>7.91</v>
      </c>
      <c r="V10" s="10">
        <v>10.67</v>
      </c>
      <c r="W10" s="6">
        <v>0.27</v>
      </c>
      <c r="X10" s="17">
        <f t="shared" si="12"/>
        <v>10.94</v>
      </c>
    </row>
    <row r="11" spans="1:24" x14ac:dyDescent="0.35">
      <c r="A11" s="58">
        <v>19</v>
      </c>
      <c r="B11" s="58" t="s">
        <v>241</v>
      </c>
      <c r="C11" s="58" t="s">
        <v>225</v>
      </c>
      <c r="D11" s="2">
        <f t="shared" si="6"/>
        <v>19</v>
      </c>
      <c r="E11" s="10">
        <v>5.59</v>
      </c>
      <c r="F11" s="6">
        <v>0.04</v>
      </c>
      <c r="G11" s="17">
        <f t="shared" si="7"/>
        <v>5.63</v>
      </c>
      <c r="H11" s="10">
        <v>8.4</v>
      </c>
      <c r="I11" s="10">
        <v>8.1300000000000008</v>
      </c>
      <c r="J11" s="6">
        <v>0.03</v>
      </c>
      <c r="K11" s="17">
        <f t="shared" si="8"/>
        <v>8.16</v>
      </c>
      <c r="L11" s="10">
        <v>11.26</v>
      </c>
      <c r="M11" s="6">
        <v>0.04</v>
      </c>
      <c r="N11" s="17">
        <f t="shared" si="9"/>
        <v>11.299999999999999</v>
      </c>
      <c r="O11" s="10">
        <v>5.22</v>
      </c>
      <c r="P11" s="6">
        <v>0.04</v>
      </c>
      <c r="Q11" s="17">
        <f t="shared" si="10"/>
        <v>5.26</v>
      </c>
      <c r="R11" s="6">
        <v>7.96</v>
      </c>
      <c r="S11" s="10">
        <v>7.7</v>
      </c>
      <c r="T11" s="6">
        <v>3.0000000000000249E-2</v>
      </c>
      <c r="U11" s="17">
        <f t="shared" si="11"/>
        <v>7.73</v>
      </c>
      <c r="V11" s="10">
        <v>10.67</v>
      </c>
      <c r="W11" s="6">
        <v>0.03</v>
      </c>
      <c r="X11" s="17">
        <f t="shared" si="12"/>
        <v>10.7</v>
      </c>
    </row>
    <row r="12" spans="1:24" x14ac:dyDescent="0.35">
      <c r="A12" s="58">
        <v>20</v>
      </c>
      <c r="B12" s="58" t="s">
        <v>243</v>
      </c>
      <c r="C12" s="58" t="s">
        <v>225</v>
      </c>
      <c r="D12" s="2">
        <f t="shared" si="6"/>
        <v>20</v>
      </c>
      <c r="E12" s="10">
        <v>5.59</v>
      </c>
      <c r="F12" s="6">
        <v>0.41</v>
      </c>
      <c r="G12" s="17">
        <f t="shared" si="7"/>
        <v>6</v>
      </c>
      <c r="H12" s="10">
        <v>8.4</v>
      </c>
      <c r="I12" s="10">
        <v>8.1300000000000008</v>
      </c>
      <c r="J12" s="6">
        <v>0.24</v>
      </c>
      <c r="K12" s="17">
        <f t="shared" si="8"/>
        <v>8.370000000000001</v>
      </c>
      <c r="L12" s="10">
        <v>11.26</v>
      </c>
      <c r="M12" s="6">
        <v>0.32</v>
      </c>
      <c r="N12" s="17">
        <f t="shared" si="9"/>
        <v>11.58</v>
      </c>
      <c r="O12" s="10">
        <v>5.22</v>
      </c>
      <c r="P12" s="6">
        <v>0.38</v>
      </c>
      <c r="Q12" s="17">
        <f t="shared" si="10"/>
        <v>5.6</v>
      </c>
      <c r="R12" s="6">
        <v>7.96</v>
      </c>
      <c r="S12" s="10">
        <v>7.7</v>
      </c>
      <c r="T12" s="6">
        <v>0.24000000000000021</v>
      </c>
      <c r="U12" s="17">
        <f t="shared" si="11"/>
        <v>7.94</v>
      </c>
      <c r="V12" s="10">
        <v>10.67</v>
      </c>
      <c r="W12" s="6">
        <v>0.31</v>
      </c>
      <c r="X12" s="17">
        <f t="shared" si="12"/>
        <v>10.98</v>
      </c>
    </row>
    <row r="13" spans="1:24" x14ac:dyDescent="0.35">
      <c r="A13" s="58">
        <v>22</v>
      </c>
      <c r="B13" s="58" t="s">
        <v>245</v>
      </c>
      <c r="C13" s="58" t="s">
        <v>225</v>
      </c>
      <c r="D13" s="2">
        <f t="shared" si="6"/>
        <v>22</v>
      </c>
      <c r="E13" s="10">
        <v>5.59</v>
      </c>
      <c r="F13" s="6">
        <v>0.15</v>
      </c>
      <c r="G13" s="17">
        <f t="shared" si="7"/>
        <v>5.74</v>
      </c>
      <c r="H13" s="10">
        <v>8.4</v>
      </c>
      <c r="I13" s="10">
        <v>8.1300000000000008</v>
      </c>
      <c r="J13" s="6">
        <v>0.09</v>
      </c>
      <c r="K13" s="17">
        <f t="shared" si="8"/>
        <v>8.2200000000000006</v>
      </c>
      <c r="L13" s="10">
        <v>11.26</v>
      </c>
      <c r="M13" s="6">
        <v>0.12</v>
      </c>
      <c r="N13" s="17">
        <f t="shared" si="9"/>
        <v>11.379999999999999</v>
      </c>
      <c r="O13" s="10">
        <v>5.22</v>
      </c>
      <c r="P13" s="6">
        <v>0.15</v>
      </c>
      <c r="Q13" s="17">
        <f t="shared" si="10"/>
        <v>5.37</v>
      </c>
      <c r="R13" s="6">
        <v>7.96</v>
      </c>
      <c r="S13" s="10">
        <v>7.7</v>
      </c>
      <c r="T13" s="6">
        <v>8.9999999999999858E-2</v>
      </c>
      <c r="U13" s="17">
        <f t="shared" si="11"/>
        <v>7.79</v>
      </c>
      <c r="V13" s="10">
        <v>10.67</v>
      </c>
      <c r="W13" s="6">
        <v>0.13</v>
      </c>
      <c r="X13" s="17">
        <f t="shared" si="12"/>
        <v>10.8</v>
      </c>
    </row>
    <row r="14" spans="1:24" x14ac:dyDescent="0.35">
      <c r="A14" s="58">
        <v>23</v>
      </c>
      <c r="B14" s="58" t="s">
        <v>247</v>
      </c>
      <c r="C14" s="58" t="s">
        <v>225</v>
      </c>
      <c r="D14" s="2">
        <f t="shared" si="6"/>
        <v>23</v>
      </c>
      <c r="E14" s="10">
        <v>5.59</v>
      </c>
      <c r="F14" s="6">
        <v>0.26</v>
      </c>
      <c r="G14" s="17">
        <f t="shared" si="7"/>
        <v>5.85</v>
      </c>
      <c r="H14" s="10">
        <v>8.4</v>
      </c>
      <c r="I14" s="10">
        <v>8.1300000000000008</v>
      </c>
      <c r="J14" s="6">
        <v>0.15</v>
      </c>
      <c r="K14" s="17">
        <f t="shared" si="8"/>
        <v>8.2800000000000011</v>
      </c>
      <c r="L14" s="10">
        <v>11.26</v>
      </c>
      <c r="M14" s="6">
        <v>0.21</v>
      </c>
      <c r="N14" s="17">
        <f t="shared" si="9"/>
        <v>11.47</v>
      </c>
      <c r="O14" s="10">
        <v>5.22</v>
      </c>
      <c r="P14" s="6">
        <v>0.24</v>
      </c>
      <c r="Q14" s="17">
        <f t="shared" si="10"/>
        <v>5.46</v>
      </c>
      <c r="R14" s="6">
        <v>7.96</v>
      </c>
      <c r="S14" s="10">
        <v>7.7</v>
      </c>
      <c r="T14" s="6">
        <v>0.14999999999999947</v>
      </c>
      <c r="U14" s="17">
        <f t="shared" si="11"/>
        <v>7.85</v>
      </c>
      <c r="V14" s="10">
        <v>10.67</v>
      </c>
      <c r="W14" s="6">
        <v>0.2</v>
      </c>
      <c r="X14" s="17">
        <f t="shared" si="12"/>
        <v>10.87</v>
      </c>
    </row>
    <row r="15" spans="1:24" x14ac:dyDescent="0.35">
      <c r="A15" s="58">
        <v>25</v>
      </c>
      <c r="B15" s="58" t="s">
        <v>249</v>
      </c>
      <c r="C15" s="58" t="s">
        <v>225</v>
      </c>
      <c r="D15" s="2">
        <f t="shared" si="6"/>
        <v>25</v>
      </c>
      <c r="E15" s="10">
        <v>5.59</v>
      </c>
      <c r="F15" s="6">
        <v>0.31</v>
      </c>
      <c r="G15" s="17">
        <f t="shared" si="7"/>
        <v>5.8999999999999995</v>
      </c>
      <c r="H15" s="10">
        <v>8.4</v>
      </c>
      <c r="I15" s="10">
        <v>8.1300000000000008</v>
      </c>
      <c r="J15" s="6">
        <v>0.18</v>
      </c>
      <c r="K15" s="17">
        <f t="shared" si="8"/>
        <v>8.31</v>
      </c>
      <c r="L15" s="10">
        <v>11.26</v>
      </c>
      <c r="M15" s="6">
        <v>0.25</v>
      </c>
      <c r="N15" s="17">
        <f t="shared" si="9"/>
        <v>11.51</v>
      </c>
      <c r="O15" s="10">
        <v>5.22</v>
      </c>
      <c r="P15" s="6">
        <v>0.28999999999999998</v>
      </c>
      <c r="Q15" s="17">
        <f t="shared" si="10"/>
        <v>5.51</v>
      </c>
      <c r="R15" s="6">
        <v>7.96</v>
      </c>
      <c r="S15" s="10">
        <v>7.7</v>
      </c>
      <c r="T15" s="6">
        <v>0.17999999999999972</v>
      </c>
      <c r="U15" s="17">
        <f t="shared" si="11"/>
        <v>7.88</v>
      </c>
      <c r="V15" s="10">
        <v>10.67</v>
      </c>
      <c r="W15" s="6">
        <v>0.24</v>
      </c>
      <c r="X15" s="17">
        <f t="shared" si="12"/>
        <v>10.91</v>
      </c>
    </row>
    <row r="16" spans="1:24" x14ac:dyDescent="0.35">
      <c r="A16" s="58">
        <v>26</v>
      </c>
      <c r="B16" s="58" t="s">
        <v>251</v>
      </c>
      <c r="C16" s="58" t="s">
        <v>225</v>
      </c>
      <c r="D16" s="2">
        <f t="shared" si="6"/>
        <v>26</v>
      </c>
      <c r="E16" s="10">
        <v>5.59</v>
      </c>
      <c r="F16" s="6">
        <v>0.09</v>
      </c>
      <c r="G16" s="17">
        <f t="shared" si="7"/>
        <v>5.68</v>
      </c>
      <c r="H16" s="10">
        <v>8.4</v>
      </c>
      <c r="I16" s="10">
        <v>8.1300000000000008</v>
      </c>
      <c r="J16" s="6">
        <v>0.05</v>
      </c>
      <c r="K16" s="17">
        <f t="shared" si="8"/>
        <v>8.1800000000000015</v>
      </c>
      <c r="L16" s="10">
        <v>11.26</v>
      </c>
      <c r="M16" s="6">
        <v>7.0000000000000007E-2</v>
      </c>
      <c r="N16" s="17">
        <f t="shared" si="9"/>
        <v>11.33</v>
      </c>
      <c r="O16" s="10">
        <v>5.22</v>
      </c>
      <c r="P16" s="6">
        <v>0.09</v>
      </c>
      <c r="Q16" s="17">
        <f t="shared" si="10"/>
        <v>5.31</v>
      </c>
      <c r="R16" s="6">
        <v>7.96</v>
      </c>
      <c r="S16" s="10">
        <v>7.7</v>
      </c>
      <c r="T16" s="6">
        <v>5.9999999999999609E-2</v>
      </c>
      <c r="U16" s="17">
        <f t="shared" si="11"/>
        <v>7.76</v>
      </c>
      <c r="V16" s="10">
        <v>10.67</v>
      </c>
      <c r="W16" s="6">
        <v>7.0000000000000007E-2</v>
      </c>
      <c r="X16" s="17">
        <f t="shared" si="12"/>
        <v>10.74</v>
      </c>
    </row>
    <row r="17" spans="1:24" x14ac:dyDescent="0.35">
      <c r="A17" s="58">
        <v>29</v>
      </c>
      <c r="B17" s="58" t="s">
        <v>253</v>
      </c>
      <c r="C17" s="58" t="s">
        <v>225</v>
      </c>
      <c r="D17" s="2">
        <f t="shared" si="6"/>
        <v>29</v>
      </c>
      <c r="E17" s="10">
        <v>5.59</v>
      </c>
      <c r="F17" s="6">
        <v>0.04</v>
      </c>
      <c r="G17" s="17">
        <f t="shared" si="7"/>
        <v>5.63</v>
      </c>
      <c r="H17" s="10">
        <v>8.4</v>
      </c>
      <c r="I17" s="10">
        <v>8.1300000000000008</v>
      </c>
      <c r="J17" s="6">
        <v>0.03</v>
      </c>
      <c r="K17" s="17">
        <f t="shared" si="8"/>
        <v>8.16</v>
      </c>
      <c r="L17" s="10">
        <v>11.26</v>
      </c>
      <c r="M17" s="6">
        <v>0.04</v>
      </c>
      <c r="N17" s="17">
        <f t="shared" si="9"/>
        <v>11.299999999999999</v>
      </c>
      <c r="O17" s="10">
        <v>5.22</v>
      </c>
      <c r="P17" s="6">
        <v>0.04</v>
      </c>
      <c r="Q17" s="17">
        <f t="shared" si="10"/>
        <v>5.26</v>
      </c>
      <c r="R17" s="6">
        <v>7.96</v>
      </c>
      <c r="S17" s="10">
        <v>7.7</v>
      </c>
      <c r="T17" s="6">
        <v>3.0000000000000249E-2</v>
      </c>
      <c r="U17" s="17">
        <f t="shared" si="11"/>
        <v>7.73</v>
      </c>
      <c r="V17" s="10">
        <v>10.67</v>
      </c>
      <c r="W17" s="6">
        <v>0.04</v>
      </c>
      <c r="X17" s="17">
        <f t="shared" si="12"/>
        <v>10.709999999999999</v>
      </c>
    </row>
    <row r="18" spans="1:24" x14ac:dyDescent="0.35">
      <c r="A18" s="58">
        <v>34</v>
      </c>
      <c r="B18" s="58" t="s">
        <v>255</v>
      </c>
      <c r="C18" s="58" t="s">
        <v>225</v>
      </c>
      <c r="D18" s="2">
        <f t="shared" si="6"/>
        <v>34</v>
      </c>
      <c r="E18" s="10">
        <v>5.59</v>
      </c>
      <c r="F18" s="6">
        <v>0.24</v>
      </c>
      <c r="G18" s="17">
        <f t="shared" si="7"/>
        <v>5.83</v>
      </c>
      <c r="H18" s="10">
        <v>8.4</v>
      </c>
      <c r="I18" s="10">
        <v>8.1300000000000008</v>
      </c>
      <c r="J18" s="6">
        <v>0.14000000000000001</v>
      </c>
      <c r="K18" s="17">
        <f t="shared" si="8"/>
        <v>8.2700000000000014</v>
      </c>
      <c r="L18" s="10">
        <v>11.26</v>
      </c>
      <c r="M18" s="6">
        <v>0.19</v>
      </c>
      <c r="N18" s="17">
        <f t="shared" si="9"/>
        <v>11.45</v>
      </c>
      <c r="O18" s="10">
        <v>5.22</v>
      </c>
      <c r="P18" s="6">
        <v>0.21</v>
      </c>
      <c r="Q18" s="17">
        <f t="shared" si="10"/>
        <v>5.43</v>
      </c>
      <c r="R18" s="6">
        <v>7.96</v>
      </c>
      <c r="S18" s="10">
        <v>7.7</v>
      </c>
      <c r="T18" s="6">
        <v>0.12999999999999989</v>
      </c>
      <c r="U18" s="17">
        <f t="shared" si="11"/>
        <v>7.83</v>
      </c>
      <c r="V18" s="10">
        <v>10.67</v>
      </c>
      <c r="W18" s="6">
        <v>0.17</v>
      </c>
      <c r="X18" s="17">
        <f t="shared" si="12"/>
        <v>10.84</v>
      </c>
    </row>
    <row r="19" spans="1:24" x14ac:dyDescent="0.35">
      <c r="A19" s="58">
        <v>42</v>
      </c>
      <c r="B19" s="58" t="s">
        <v>257</v>
      </c>
      <c r="C19" s="58" t="s">
        <v>225</v>
      </c>
      <c r="D19" s="2">
        <f t="shared" si="6"/>
        <v>42</v>
      </c>
      <c r="E19" s="10">
        <v>5.59</v>
      </c>
      <c r="F19" s="6">
        <v>0.11</v>
      </c>
      <c r="G19" s="17">
        <f t="shared" si="7"/>
        <v>5.7</v>
      </c>
      <c r="H19" s="10">
        <v>8.4</v>
      </c>
      <c r="I19" s="10">
        <v>8.1300000000000008</v>
      </c>
      <c r="J19" s="6">
        <v>0.06</v>
      </c>
      <c r="K19" s="17">
        <f t="shared" si="8"/>
        <v>8.1900000000000013</v>
      </c>
      <c r="L19" s="10">
        <v>11.26</v>
      </c>
      <c r="M19" s="6">
        <v>0.09</v>
      </c>
      <c r="N19" s="17">
        <f t="shared" si="9"/>
        <v>11.35</v>
      </c>
      <c r="O19" s="10">
        <v>5.22</v>
      </c>
      <c r="P19" s="6">
        <v>0.1</v>
      </c>
      <c r="Q19" s="17">
        <f t="shared" si="10"/>
        <v>5.3199999999999994</v>
      </c>
      <c r="R19" s="6">
        <v>7.96</v>
      </c>
      <c r="S19" s="10">
        <v>7.7</v>
      </c>
      <c r="T19" s="6">
        <v>5.9999999999999609E-2</v>
      </c>
      <c r="U19" s="17">
        <f t="shared" si="11"/>
        <v>7.76</v>
      </c>
      <c r="V19" s="10">
        <v>10.67</v>
      </c>
      <c r="W19" s="6">
        <v>0.08</v>
      </c>
      <c r="X19" s="17">
        <f t="shared" si="12"/>
        <v>10.75</v>
      </c>
    </row>
    <row r="20" spans="1:24" x14ac:dyDescent="0.35">
      <c r="A20" s="58">
        <v>43</v>
      </c>
      <c r="B20" s="58" t="s">
        <v>259</v>
      </c>
      <c r="C20" s="58" t="s">
        <v>225</v>
      </c>
      <c r="D20" s="2">
        <f t="shared" si="6"/>
        <v>43</v>
      </c>
      <c r="E20" s="10">
        <v>5.59</v>
      </c>
      <c r="F20" s="6">
        <v>0.13</v>
      </c>
      <c r="G20" s="17">
        <f t="shared" si="7"/>
        <v>5.72</v>
      </c>
      <c r="H20" s="10">
        <v>8.4</v>
      </c>
      <c r="I20" s="10">
        <v>8.1300000000000008</v>
      </c>
      <c r="J20" s="6">
        <v>7.0000000000000007E-2</v>
      </c>
      <c r="K20" s="17">
        <f t="shared" si="8"/>
        <v>8.2000000000000011</v>
      </c>
      <c r="L20" s="10">
        <v>11.26</v>
      </c>
      <c r="M20" s="6">
        <v>0.1</v>
      </c>
      <c r="N20" s="17">
        <f t="shared" si="9"/>
        <v>11.36</v>
      </c>
      <c r="O20" s="10">
        <v>5.22</v>
      </c>
      <c r="P20" s="6">
        <v>0.12</v>
      </c>
      <c r="Q20" s="17">
        <f t="shared" si="10"/>
        <v>5.34</v>
      </c>
      <c r="R20" s="6">
        <v>7.96</v>
      </c>
      <c r="S20" s="10">
        <v>7.7</v>
      </c>
      <c r="T20" s="6">
        <v>6.9999999999999396E-2</v>
      </c>
      <c r="U20" s="17">
        <f t="shared" si="11"/>
        <v>7.77</v>
      </c>
      <c r="V20" s="10">
        <v>10.67</v>
      </c>
      <c r="W20" s="6">
        <v>0.1</v>
      </c>
      <c r="X20" s="17">
        <f t="shared" si="12"/>
        <v>10.77</v>
      </c>
    </row>
    <row r="21" spans="1:24" x14ac:dyDescent="0.35">
      <c r="A21" s="58">
        <v>47</v>
      </c>
      <c r="B21" s="58" t="s">
        <v>261</v>
      </c>
      <c r="C21" s="58" t="s">
        <v>225</v>
      </c>
      <c r="D21" s="2">
        <f t="shared" si="6"/>
        <v>47</v>
      </c>
      <c r="E21" s="10">
        <v>5.59</v>
      </c>
      <c r="F21" s="6">
        <v>0.42</v>
      </c>
      <c r="G21" s="17">
        <f t="shared" si="7"/>
        <v>6.01</v>
      </c>
      <c r="H21" s="10">
        <v>8.4</v>
      </c>
      <c r="I21" s="10">
        <v>8.1300000000000008</v>
      </c>
      <c r="J21" s="6">
        <v>0.24</v>
      </c>
      <c r="K21" s="17">
        <f t="shared" si="8"/>
        <v>8.370000000000001</v>
      </c>
      <c r="L21" s="10">
        <v>11.26</v>
      </c>
      <c r="M21" s="6">
        <v>0.34</v>
      </c>
      <c r="N21" s="17">
        <f t="shared" si="9"/>
        <v>11.6</v>
      </c>
      <c r="O21" s="10">
        <v>5.22</v>
      </c>
      <c r="P21" s="6">
        <v>0.36</v>
      </c>
      <c r="Q21" s="17">
        <f t="shared" si="10"/>
        <v>5.58</v>
      </c>
      <c r="R21" s="6">
        <v>7.96</v>
      </c>
      <c r="S21" s="10">
        <v>7.7</v>
      </c>
      <c r="T21" s="6">
        <v>0.21999999999999975</v>
      </c>
      <c r="U21" s="17">
        <f t="shared" si="11"/>
        <v>7.92</v>
      </c>
      <c r="V21" s="10">
        <v>10.67</v>
      </c>
      <c r="W21" s="6">
        <v>0.3</v>
      </c>
      <c r="X21" s="17">
        <f t="shared" si="12"/>
        <v>10.97</v>
      </c>
    </row>
    <row r="22" spans="1:24" x14ac:dyDescent="0.35">
      <c r="A22" s="58">
        <v>50</v>
      </c>
      <c r="B22" s="58" t="s">
        <v>263</v>
      </c>
      <c r="C22" s="58" t="s">
        <v>225</v>
      </c>
      <c r="D22" s="2">
        <f t="shared" si="6"/>
        <v>50</v>
      </c>
      <c r="E22" s="10">
        <v>5.59</v>
      </c>
      <c r="F22" s="6">
        <v>0.38</v>
      </c>
      <c r="G22" s="17">
        <f t="shared" si="7"/>
        <v>5.97</v>
      </c>
      <c r="H22" s="10">
        <v>8.4</v>
      </c>
      <c r="I22" s="10">
        <v>8.1300000000000008</v>
      </c>
      <c r="J22" s="6">
        <v>0.22</v>
      </c>
      <c r="K22" s="17">
        <f t="shared" si="8"/>
        <v>8.3500000000000014</v>
      </c>
      <c r="L22" s="10">
        <v>11.26</v>
      </c>
      <c r="M22" s="6">
        <v>0.31</v>
      </c>
      <c r="N22" s="17">
        <f t="shared" si="9"/>
        <v>11.57</v>
      </c>
      <c r="O22" s="10">
        <v>5.22</v>
      </c>
      <c r="P22" s="6">
        <v>0.35</v>
      </c>
      <c r="Q22" s="17">
        <f t="shared" si="10"/>
        <v>5.5699999999999994</v>
      </c>
      <c r="R22" s="6">
        <v>7.96</v>
      </c>
      <c r="S22" s="10">
        <v>7.7</v>
      </c>
      <c r="T22" s="6">
        <v>0.21999999999999975</v>
      </c>
      <c r="U22" s="17">
        <f t="shared" si="11"/>
        <v>7.92</v>
      </c>
      <c r="V22" s="10">
        <v>10.67</v>
      </c>
      <c r="W22" s="6">
        <v>0.28999999999999998</v>
      </c>
      <c r="X22" s="17">
        <f t="shared" si="12"/>
        <v>10.959999999999999</v>
      </c>
    </row>
    <row r="23" spans="1:24" x14ac:dyDescent="0.35">
      <c r="A23" s="58">
        <v>51</v>
      </c>
      <c r="B23" s="58" t="s">
        <v>265</v>
      </c>
      <c r="C23" s="58" t="s">
        <v>225</v>
      </c>
      <c r="D23" s="2">
        <f t="shared" si="6"/>
        <v>51</v>
      </c>
      <c r="E23" s="10">
        <v>5.59</v>
      </c>
      <c r="F23" s="6">
        <v>0.04</v>
      </c>
      <c r="G23" s="17">
        <f t="shared" si="7"/>
        <v>5.63</v>
      </c>
      <c r="H23" s="10">
        <v>8.4</v>
      </c>
      <c r="I23" s="10">
        <v>8.1300000000000008</v>
      </c>
      <c r="J23" s="6">
        <v>0.02</v>
      </c>
      <c r="K23" s="17">
        <f t="shared" si="8"/>
        <v>8.15</v>
      </c>
      <c r="L23" s="10">
        <v>11.26</v>
      </c>
      <c r="M23" s="6">
        <v>0.03</v>
      </c>
      <c r="N23" s="17">
        <f t="shared" si="9"/>
        <v>11.29</v>
      </c>
      <c r="O23" s="10">
        <v>5.22</v>
      </c>
      <c r="P23" s="6">
        <v>0.05</v>
      </c>
      <c r="Q23" s="17">
        <f t="shared" si="10"/>
        <v>5.27</v>
      </c>
      <c r="R23" s="6">
        <v>7.96</v>
      </c>
      <c r="S23" s="10">
        <v>7.7</v>
      </c>
      <c r="T23" s="6">
        <v>3.0000000000000249E-2</v>
      </c>
      <c r="U23" s="17">
        <f t="shared" si="11"/>
        <v>7.73</v>
      </c>
      <c r="V23" s="10">
        <v>10.67</v>
      </c>
      <c r="W23" s="6">
        <v>0.04</v>
      </c>
      <c r="X23" s="17">
        <f t="shared" si="12"/>
        <v>10.709999999999999</v>
      </c>
    </row>
    <row r="24" spans="1:24" x14ac:dyDescent="0.35">
      <c r="A24" s="58">
        <v>52</v>
      </c>
      <c r="B24" s="58" t="s">
        <v>267</v>
      </c>
      <c r="C24" s="58" t="s">
        <v>268</v>
      </c>
      <c r="D24" s="2">
        <f t="shared" si="6"/>
        <v>52</v>
      </c>
      <c r="E24" s="10">
        <v>5.59</v>
      </c>
      <c r="F24" s="6">
        <v>0.41</v>
      </c>
      <c r="G24" s="17">
        <f t="shared" si="7"/>
        <v>6</v>
      </c>
      <c r="H24" s="10">
        <v>8.4</v>
      </c>
      <c r="I24" s="10">
        <v>8.1300000000000008</v>
      </c>
      <c r="J24" s="6">
        <v>0.24</v>
      </c>
      <c r="K24" s="17">
        <f t="shared" si="8"/>
        <v>8.370000000000001</v>
      </c>
      <c r="L24" s="10">
        <v>11.26</v>
      </c>
      <c r="M24" s="6">
        <v>0.33</v>
      </c>
      <c r="N24" s="17">
        <f t="shared" si="9"/>
        <v>11.59</v>
      </c>
      <c r="O24" s="10">
        <v>5.22</v>
      </c>
      <c r="P24" s="6">
        <v>0.4</v>
      </c>
      <c r="Q24" s="17">
        <f t="shared" si="10"/>
        <v>5.62</v>
      </c>
      <c r="R24" s="6">
        <v>7.96</v>
      </c>
      <c r="S24" s="10">
        <v>7.7</v>
      </c>
      <c r="T24" s="6">
        <v>0.25</v>
      </c>
      <c r="U24" s="17">
        <f t="shared" si="11"/>
        <v>7.95</v>
      </c>
      <c r="V24" s="10">
        <v>10.67</v>
      </c>
      <c r="W24" s="6">
        <v>0.33</v>
      </c>
      <c r="X24" s="17">
        <f t="shared" si="12"/>
        <v>11</v>
      </c>
    </row>
    <row r="25" spans="1:24" x14ac:dyDescent="0.35">
      <c r="A25" s="58">
        <v>55</v>
      </c>
      <c r="B25" s="58" t="s">
        <v>270</v>
      </c>
      <c r="C25" s="58" t="s">
        <v>225</v>
      </c>
      <c r="D25" s="2">
        <f t="shared" si="6"/>
        <v>55</v>
      </c>
      <c r="E25" s="10">
        <v>5.59</v>
      </c>
      <c r="F25" s="6">
        <v>0.1</v>
      </c>
      <c r="G25" s="17">
        <f t="shared" si="7"/>
        <v>5.6899999999999995</v>
      </c>
      <c r="H25" s="10">
        <v>8.4</v>
      </c>
      <c r="I25" s="10">
        <v>8.1300000000000008</v>
      </c>
      <c r="J25" s="6">
        <v>0.06</v>
      </c>
      <c r="K25" s="17">
        <f t="shared" si="8"/>
        <v>8.1900000000000013</v>
      </c>
      <c r="L25" s="10">
        <v>11.26</v>
      </c>
      <c r="M25" s="6">
        <v>0.08</v>
      </c>
      <c r="N25" s="17">
        <f t="shared" si="9"/>
        <v>11.34</v>
      </c>
      <c r="O25" s="10">
        <v>5.22</v>
      </c>
      <c r="P25" s="6">
        <v>0.09</v>
      </c>
      <c r="Q25" s="17">
        <f t="shared" si="10"/>
        <v>5.31</v>
      </c>
      <c r="R25" s="6">
        <v>7.96</v>
      </c>
      <c r="S25" s="10">
        <v>7.7</v>
      </c>
      <c r="T25" s="6">
        <v>5.9999999999999609E-2</v>
      </c>
      <c r="U25" s="17">
        <f t="shared" si="11"/>
        <v>7.76</v>
      </c>
      <c r="V25" s="10">
        <v>10.67</v>
      </c>
      <c r="W25" s="6">
        <v>0.08</v>
      </c>
      <c r="X25" s="17">
        <f t="shared" si="12"/>
        <v>10.75</v>
      </c>
    </row>
    <row r="26" spans="1:24" x14ac:dyDescent="0.35">
      <c r="A26" s="58">
        <v>56</v>
      </c>
      <c r="B26" s="58" t="s">
        <v>272</v>
      </c>
      <c r="C26" s="58" t="s">
        <v>225</v>
      </c>
      <c r="D26" s="2">
        <f t="shared" si="6"/>
        <v>56</v>
      </c>
      <c r="E26" s="10">
        <v>5.59</v>
      </c>
      <c r="F26" s="6">
        <v>0.04</v>
      </c>
      <c r="G26" s="17">
        <f t="shared" si="7"/>
        <v>5.63</v>
      </c>
      <c r="H26" s="10">
        <v>8.4</v>
      </c>
      <c r="I26" s="10">
        <v>8.1300000000000008</v>
      </c>
      <c r="J26" s="6">
        <v>0.02</v>
      </c>
      <c r="K26" s="17">
        <f t="shared" si="8"/>
        <v>8.15</v>
      </c>
      <c r="L26" s="10">
        <v>11.26</v>
      </c>
      <c r="M26" s="6">
        <v>0.03</v>
      </c>
      <c r="N26" s="17">
        <f t="shared" si="9"/>
        <v>11.29</v>
      </c>
      <c r="O26" s="10">
        <v>5.22</v>
      </c>
      <c r="P26" s="6">
        <v>0.04</v>
      </c>
      <c r="Q26" s="17">
        <f t="shared" si="10"/>
        <v>5.26</v>
      </c>
      <c r="R26" s="6">
        <v>7.96</v>
      </c>
      <c r="S26" s="10">
        <v>7.7</v>
      </c>
      <c r="T26" s="6">
        <v>1.9999999999999574E-2</v>
      </c>
      <c r="U26" s="17">
        <f t="shared" si="11"/>
        <v>7.72</v>
      </c>
      <c r="V26" s="10">
        <v>10.67</v>
      </c>
      <c r="W26" s="6">
        <v>0.03</v>
      </c>
      <c r="X26" s="17">
        <f t="shared" si="12"/>
        <v>10.7</v>
      </c>
    </row>
    <row r="27" spans="1:24" x14ac:dyDescent="0.35">
      <c r="A27" s="58">
        <v>64</v>
      </c>
      <c r="B27" s="58" t="s">
        <v>274</v>
      </c>
      <c r="C27" s="58" t="s">
        <v>225</v>
      </c>
      <c r="D27" s="2">
        <f t="shared" si="6"/>
        <v>64</v>
      </c>
      <c r="E27" s="10">
        <v>5.59</v>
      </c>
      <c r="F27" s="6">
        <v>0.26</v>
      </c>
      <c r="G27" s="17">
        <f t="shared" si="7"/>
        <v>5.85</v>
      </c>
      <c r="H27" s="10">
        <v>8.4</v>
      </c>
      <c r="I27" s="10">
        <v>8.1300000000000008</v>
      </c>
      <c r="J27" s="6">
        <v>0.15</v>
      </c>
      <c r="K27" s="17">
        <f t="shared" si="8"/>
        <v>8.2800000000000011</v>
      </c>
      <c r="L27" s="10">
        <v>11.26</v>
      </c>
      <c r="M27" s="6">
        <v>0.2</v>
      </c>
      <c r="N27" s="17">
        <f t="shared" si="9"/>
        <v>11.459999999999999</v>
      </c>
      <c r="O27" s="10">
        <v>5.22</v>
      </c>
      <c r="P27" s="6">
        <v>0.24</v>
      </c>
      <c r="Q27" s="17">
        <f t="shared" si="10"/>
        <v>5.46</v>
      </c>
      <c r="R27" s="6">
        <v>7.96</v>
      </c>
      <c r="S27" s="10">
        <v>7.7</v>
      </c>
      <c r="T27" s="6">
        <v>0.14999999999999947</v>
      </c>
      <c r="U27" s="17">
        <f t="shared" si="11"/>
        <v>7.85</v>
      </c>
      <c r="V27" s="10">
        <v>10.67</v>
      </c>
      <c r="W27" s="6">
        <v>0.2</v>
      </c>
      <c r="X27" s="17">
        <f t="shared" si="12"/>
        <v>10.87</v>
      </c>
    </row>
    <row r="28" spans="1:24" x14ac:dyDescent="0.35">
      <c r="A28" s="58">
        <v>70</v>
      </c>
      <c r="B28" s="58" t="s">
        <v>276</v>
      </c>
      <c r="C28" s="58" t="s">
        <v>225</v>
      </c>
      <c r="D28" s="2">
        <f t="shared" si="6"/>
        <v>70</v>
      </c>
      <c r="E28" s="10">
        <v>5.59</v>
      </c>
      <c r="F28" s="6">
        <v>0.27</v>
      </c>
      <c r="G28" s="17">
        <f t="shared" si="7"/>
        <v>5.8599999999999994</v>
      </c>
      <c r="H28" s="10">
        <v>8.4</v>
      </c>
      <c r="I28" s="10">
        <v>8.1300000000000008</v>
      </c>
      <c r="J28" s="6">
        <v>0.15</v>
      </c>
      <c r="K28" s="17">
        <f t="shared" si="8"/>
        <v>8.2800000000000011</v>
      </c>
      <c r="L28" s="10">
        <v>11.26</v>
      </c>
      <c r="M28" s="6">
        <v>0.21</v>
      </c>
      <c r="N28" s="17">
        <f t="shared" si="9"/>
        <v>11.47</v>
      </c>
      <c r="O28" s="10">
        <v>5.22</v>
      </c>
      <c r="P28" s="6">
        <v>0.23</v>
      </c>
      <c r="Q28" s="17">
        <f t="shared" si="10"/>
        <v>5.45</v>
      </c>
      <c r="R28" s="6">
        <v>7.96</v>
      </c>
      <c r="S28" s="10">
        <v>7.7</v>
      </c>
      <c r="T28" s="6">
        <v>0.13999999999999968</v>
      </c>
      <c r="U28" s="17">
        <f t="shared" si="11"/>
        <v>7.84</v>
      </c>
      <c r="V28" s="10">
        <v>10.67</v>
      </c>
      <c r="W28" s="6">
        <v>0.19</v>
      </c>
      <c r="X28" s="17">
        <f t="shared" si="12"/>
        <v>10.86</v>
      </c>
    </row>
    <row r="29" spans="1:24" x14ac:dyDescent="0.35">
      <c r="A29" s="58">
        <v>71</v>
      </c>
      <c r="B29" s="58" t="s">
        <v>278</v>
      </c>
      <c r="C29" s="58" t="s">
        <v>225</v>
      </c>
      <c r="D29" s="2">
        <f t="shared" si="6"/>
        <v>71</v>
      </c>
      <c r="E29" s="10">
        <v>5.59</v>
      </c>
      <c r="F29" s="6">
        <v>0.14000000000000001</v>
      </c>
      <c r="G29" s="17">
        <f t="shared" si="7"/>
        <v>5.7299999999999995</v>
      </c>
      <c r="H29" s="10">
        <v>8.4</v>
      </c>
      <c r="I29" s="10">
        <v>8.1300000000000008</v>
      </c>
      <c r="J29" s="6">
        <v>0.08</v>
      </c>
      <c r="K29" s="17">
        <f t="shared" si="8"/>
        <v>8.2100000000000009</v>
      </c>
      <c r="L29" s="10">
        <v>11.26</v>
      </c>
      <c r="M29" s="6">
        <v>0.11</v>
      </c>
      <c r="N29" s="17">
        <f t="shared" si="9"/>
        <v>11.37</v>
      </c>
      <c r="O29" s="10">
        <v>5.22</v>
      </c>
      <c r="P29" s="6">
        <v>0.12</v>
      </c>
      <c r="Q29" s="17">
        <f t="shared" si="10"/>
        <v>5.34</v>
      </c>
      <c r="R29" s="6">
        <v>7.96</v>
      </c>
      <c r="S29" s="10">
        <v>7.7</v>
      </c>
      <c r="T29" s="6">
        <v>8.0000000000000071E-2</v>
      </c>
      <c r="U29" s="17">
        <f t="shared" si="11"/>
        <v>7.78</v>
      </c>
      <c r="V29" s="10">
        <v>10.67</v>
      </c>
      <c r="W29" s="6">
        <v>0.1</v>
      </c>
      <c r="X29" s="17">
        <f t="shared" si="12"/>
        <v>10.77</v>
      </c>
    </row>
    <row r="30" spans="1:24" x14ac:dyDescent="0.35">
      <c r="A30" s="58">
        <v>72</v>
      </c>
      <c r="B30" s="58" t="s">
        <v>280</v>
      </c>
      <c r="C30" s="58" t="s">
        <v>225</v>
      </c>
      <c r="D30" s="2">
        <f t="shared" si="6"/>
        <v>72</v>
      </c>
      <c r="E30" s="10">
        <v>5.59</v>
      </c>
      <c r="F30" s="6">
        <v>0.35</v>
      </c>
      <c r="G30" s="17">
        <f t="shared" si="7"/>
        <v>5.9399999999999995</v>
      </c>
      <c r="H30" s="10">
        <v>8.4</v>
      </c>
      <c r="I30" s="10">
        <v>8.1300000000000008</v>
      </c>
      <c r="J30" s="6">
        <v>0.21</v>
      </c>
      <c r="K30" s="17">
        <f t="shared" si="8"/>
        <v>8.3400000000000016</v>
      </c>
      <c r="L30" s="10">
        <v>11.26</v>
      </c>
      <c r="M30" s="6">
        <v>0.28000000000000003</v>
      </c>
      <c r="N30" s="17">
        <f t="shared" si="9"/>
        <v>11.54</v>
      </c>
      <c r="O30" s="10">
        <v>5.22</v>
      </c>
      <c r="P30" s="6">
        <v>0.31</v>
      </c>
      <c r="Q30" s="17">
        <f t="shared" si="10"/>
        <v>5.5299999999999994</v>
      </c>
      <c r="R30" s="6">
        <v>7.96</v>
      </c>
      <c r="S30" s="10">
        <v>7.7</v>
      </c>
      <c r="T30" s="6">
        <v>0.1899999999999995</v>
      </c>
      <c r="U30" s="17">
        <f t="shared" si="11"/>
        <v>7.89</v>
      </c>
      <c r="V30" s="10">
        <v>10.67</v>
      </c>
      <c r="W30" s="6">
        <v>0.26</v>
      </c>
      <c r="X30" s="17">
        <f t="shared" si="12"/>
        <v>10.93</v>
      </c>
    </row>
    <row r="31" spans="1:24" x14ac:dyDescent="0.35">
      <c r="A31" s="58">
        <v>80</v>
      </c>
      <c r="B31" s="58" t="s">
        <v>282</v>
      </c>
      <c r="C31" s="58" t="s">
        <v>225</v>
      </c>
      <c r="D31" s="2">
        <f t="shared" si="6"/>
        <v>80</v>
      </c>
      <c r="E31" s="10">
        <v>5.59</v>
      </c>
      <c r="F31" s="6">
        <v>0.28000000000000003</v>
      </c>
      <c r="G31" s="17">
        <f t="shared" si="7"/>
        <v>5.87</v>
      </c>
      <c r="H31" s="10">
        <v>8.4</v>
      </c>
      <c r="I31" s="10">
        <v>8.1300000000000008</v>
      </c>
      <c r="J31" s="6">
        <v>0.16</v>
      </c>
      <c r="K31" s="17">
        <f t="shared" si="8"/>
        <v>8.2900000000000009</v>
      </c>
      <c r="L31" s="10">
        <v>11.26</v>
      </c>
      <c r="M31" s="6">
        <v>0.22</v>
      </c>
      <c r="N31" s="17">
        <f t="shared" si="9"/>
        <v>11.48</v>
      </c>
      <c r="O31" s="10">
        <v>5.22</v>
      </c>
      <c r="P31" s="6">
        <v>0.27</v>
      </c>
      <c r="Q31" s="17">
        <f t="shared" si="10"/>
        <v>5.49</v>
      </c>
      <c r="R31" s="6">
        <v>7.96</v>
      </c>
      <c r="S31" s="10">
        <v>7.7</v>
      </c>
      <c r="T31" s="6">
        <v>0.16999999999999993</v>
      </c>
      <c r="U31" s="17">
        <f t="shared" si="11"/>
        <v>7.87</v>
      </c>
      <c r="V31" s="10">
        <v>10.67</v>
      </c>
      <c r="W31" s="6">
        <v>0.22</v>
      </c>
      <c r="X31" s="17">
        <f t="shared" si="12"/>
        <v>10.89</v>
      </c>
    </row>
    <row r="32" spans="1:24" x14ac:dyDescent="0.35">
      <c r="A32" s="58">
        <v>81</v>
      </c>
      <c r="B32" s="58" t="s">
        <v>284</v>
      </c>
      <c r="C32" s="58" t="s">
        <v>225</v>
      </c>
      <c r="D32" s="2">
        <f t="shared" si="6"/>
        <v>81</v>
      </c>
      <c r="E32" s="10">
        <v>5.59</v>
      </c>
      <c r="F32" s="6">
        <v>0.2</v>
      </c>
      <c r="G32" s="17">
        <f t="shared" si="7"/>
        <v>5.79</v>
      </c>
      <c r="H32" s="10">
        <v>8.4</v>
      </c>
      <c r="I32" s="10">
        <v>8.1300000000000008</v>
      </c>
      <c r="J32" s="6">
        <v>0.11</v>
      </c>
      <c r="K32" s="17">
        <f t="shared" si="8"/>
        <v>8.24</v>
      </c>
      <c r="L32" s="10">
        <v>11.26</v>
      </c>
      <c r="M32" s="6">
        <v>0.16</v>
      </c>
      <c r="N32" s="17">
        <f t="shared" si="9"/>
        <v>11.42</v>
      </c>
      <c r="O32" s="10">
        <v>5.22</v>
      </c>
      <c r="P32" s="6">
        <v>0.19</v>
      </c>
      <c r="Q32" s="17">
        <f t="shared" si="10"/>
        <v>5.41</v>
      </c>
      <c r="R32" s="6">
        <v>7.96</v>
      </c>
      <c r="S32" s="10">
        <v>7.7</v>
      </c>
      <c r="T32" s="6">
        <v>0.12000000000000011</v>
      </c>
      <c r="U32" s="17">
        <f t="shared" si="11"/>
        <v>7.82</v>
      </c>
      <c r="V32" s="10">
        <v>10.67</v>
      </c>
      <c r="W32" s="6">
        <v>0.16</v>
      </c>
      <c r="X32" s="17">
        <f t="shared" si="12"/>
        <v>10.83</v>
      </c>
    </row>
    <row r="33" spans="1:24" x14ac:dyDescent="0.35">
      <c r="A33" s="58">
        <v>82</v>
      </c>
      <c r="B33" s="58" t="s">
        <v>286</v>
      </c>
      <c r="C33" s="58" t="s">
        <v>225</v>
      </c>
      <c r="D33" s="2">
        <f t="shared" si="6"/>
        <v>82</v>
      </c>
      <c r="E33" s="10">
        <v>5.59</v>
      </c>
      <c r="F33" s="6">
        <v>0.16</v>
      </c>
      <c r="G33" s="17">
        <f t="shared" si="7"/>
        <v>5.75</v>
      </c>
      <c r="H33" s="10">
        <v>8.4</v>
      </c>
      <c r="I33" s="10">
        <v>8.1300000000000008</v>
      </c>
      <c r="J33" s="6">
        <v>0.1</v>
      </c>
      <c r="K33" s="17">
        <f t="shared" si="8"/>
        <v>8.23</v>
      </c>
      <c r="L33" s="10">
        <v>11.26</v>
      </c>
      <c r="M33" s="6">
        <v>0.13</v>
      </c>
      <c r="N33" s="17">
        <f t="shared" si="9"/>
        <v>11.39</v>
      </c>
      <c r="O33" s="10">
        <v>5.22</v>
      </c>
      <c r="P33" s="6">
        <v>0.14000000000000001</v>
      </c>
      <c r="Q33" s="17">
        <f t="shared" si="10"/>
        <v>5.3599999999999994</v>
      </c>
      <c r="R33" s="6">
        <v>7.96</v>
      </c>
      <c r="S33" s="10">
        <v>7.7</v>
      </c>
      <c r="T33" s="6">
        <v>8.9999999999999858E-2</v>
      </c>
      <c r="U33" s="17">
        <f t="shared" si="11"/>
        <v>7.79</v>
      </c>
      <c r="V33" s="10">
        <v>10.67</v>
      </c>
      <c r="W33" s="6">
        <v>0.12</v>
      </c>
      <c r="X33" s="17">
        <f t="shared" si="12"/>
        <v>10.79</v>
      </c>
    </row>
    <row r="34" spans="1:24" x14ac:dyDescent="0.35">
      <c r="A34" s="58">
        <v>83</v>
      </c>
      <c r="B34" s="58" t="s">
        <v>288</v>
      </c>
      <c r="C34" s="58" t="s">
        <v>225</v>
      </c>
      <c r="D34" s="2">
        <f t="shared" si="6"/>
        <v>83</v>
      </c>
      <c r="E34" s="10">
        <v>5.59</v>
      </c>
      <c r="F34" s="6">
        <v>0.19</v>
      </c>
      <c r="G34" s="17">
        <f t="shared" si="7"/>
        <v>5.78</v>
      </c>
      <c r="H34" s="10">
        <v>8.4</v>
      </c>
      <c r="I34" s="10">
        <v>8.1300000000000008</v>
      </c>
      <c r="J34" s="6">
        <v>0.11</v>
      </c>
      <c r="K34" s="17">
        <f t="shared" si="8"/>
        <v>8.24</v>
      </c>
      <c r="L34" s="10">
        <v>11.26</v>
      </c>
      <c r="M34" s="6">
        <v>0.15</v>
      </c>
      <c r="N34" s="17">
        <f t="shared" si="9"/>
        <v>11.41</v>
      </c>
      <c r="O34" s="10">
        <v>5.22</v>
      </c>
      <c r="P34" s="6">
        <v>0.19</v>
      </c>
      <c r="Q34" s="17">
        <f t="shared" si="10"/>
        <v>5.41</v>
      </c>
      <c r="R34" s="6">
        <v>7.96</v>
      </c>
      <c r="S34" s="10">
        <v>7.7</v>
      </c>
      <c r="T34" s="6">
        <v>0.12000000000000011</v>
      </c>
      <c r="U34" s="17">
        <f t="shared" si="11"/>
        <v>7.82</v>
      </c>
      <c r="V34" s="10">
        <v>10.67</v>
      </c>
      <c r="W34" s="6">
        <v>0.16</v>
      </c>
      <c r="X34" s="17">
        <f t="shared" si="12"/>
        <v>10.83</v>
      </c>
    </row>
    <row r="35" spans="1:24" x14ac:dyDescent="0.35">
      <c r="A35" s="58">
        <v>85</v>
      </c>
      <c r="B35" s="58" t="s">
        <v>290</v>
      </c>
      <c r="C35" s="58" t="s">
        <v>225</v>
      </c>
      <c r="D35" s="2">
        <f t="shared" si="6"/>
        <v>85</v>
      </c>
      <c r="E35" s="10">
        <v>5.59</v>
      </c>
      <c r="F35" s="6">
        <v>0.39</v>
      </c>
      <c r="G35" s="17">
        <f t="shared" si="7"/>
        <v>5.9799999999999995</v>
      </c>
      <c r="H35" s="10">
        <v>8.4</v>
      </c>
      <c r="I35" s="10">
        <v>8.1300000000000008</v>
      </c>
      <c r="J35" s="6">
        <v>0.23</v>
      </c>
      <c r="K35" s="17">
        <f t="shared" si="8"/>
        <v>8.3600000000000012</v>
      </c>
      <c r="L35" s="10">
        <v>11.26</v>
      </c>
      <c r="M35" s="6">
        <v>0.31</v>
      </c>
      <c r="N35" s="17">
        <f t="shared" si="9"/>
        <v>11.57</v>
      </c>
      <c r="O35" s="10">
        <v>5.22</v>
      </c>
      <c r="P35" s="6">
        <v>0.36</v>
      </c>
      <c r="Q35" s="17">
        <f t="shared" si="10"/>
        <v>5.58</v>
      </c>
      <c r="R35" s="6">
        <v>7.96</v>
      </c>
      <c r="S35" s="10">
        <v>7.7</v>
      </c>
      <c r="T35" s="6">
        <v>0.22999999999999954</v>
      </c>
      <c r="U35" s="17">
        <f t="shared" si="11"/>
        <v>7.93</v>
      </c>
      <c r="V35" s="10">
        <v>10.67</v>
      </c>
      <c r="W35" s="6">
        <v>0.3</v>
      </c>
      <c r="X35" s="17">
        <f t="shared" si="12"/>
        <v>10.97</v>
      </c>
    </row>
    <row r="36" spans="1:24" x14ac:dyDescent="0.35">
      <c r="A36" s="58">
        <v>86</v>
      </c>
      <c r="B36" s="58" t="s">
        <v>292</v>
      </c>
      <c r="C36" s="58" t="s">
        <v>225</v>
      </c>
      <c r="D36" s="2">
        <f t="shared" si="6"/>
        <v>86</v>
      </c>
      <c r="E36" s="10">
        <v>5.59</v>
      </c>
      <c r="F36" s="6">
        <v>0.33</v>
      </c>
      <c r="G36" s="17">
        <f t="shared" si="7"/>
        <v>5.92</v>
      </c>
      <c r="H36" s="10">
        <v>8.4</v>
      </c>
      <c r="I36" s="10">
        <v>8.1300000000000008</v>
      </c>
      <c r="J36" s="6">
        <v>0.19</v>
      </c>
      <c r="K36" s="17">
        <f t="shared" si="8"/>
        <v>8.32</v>
      </c>
      <c r="L36" s="10">
        <v>11.26</v>
      </c>
      <c r="M36" s="6">
        <v>0.26</v>
      </c>
      <c r="N36" s="17">
        <f t="shared" si="9"/>
        <v>11.52</v>
      </c>
      <c r="O36" s="10">
        <v>5.22</v>
      </c>
      <c r="P36" s="6">
        <v>0.33</v>
      </c>
      <c r="Q36" s="17">
        <f t="shared" si="10"/>
        <v>5.55</v>
      </c>
      <c r="R36" s="6">
        <v>7.96</v>
      </c>
      <c r="S36" s="10">
        <v>7.7</v>
      </c>
      <c r="T36" s="6">
        <v>0.20000000000000018</v>
      </c>
      <c r="U36" s="17">
        <f t="shared" si="11"/>
        <v>7.9</v>
      </c>
      <c r="V36" s="10">
        <v>10.67</v>
      </c>
      <c r="W36" s="6">
        <v>0.27</v>
      </c>
      <c r="X36" s="17">
        <f t="shared" si="12"/>
        <v>10.94</v>
      </c>
    </row>
    <row r="37" spans="1:24" x14ac:dyDescent="0.35">
      <c r="A37" s="58">
        <v>87</v>
      </c>
      <c r="B37" s="58" t="s">
        <v>294</v>
      </c>
      <c r="C37" s="58" t="s">
        <v>225</v>
      </c>
      <c r="D37" s="2">
        <f t="shared" si="6"/>
        <v>87</v>
      </c>
      <c r="E37" s="10">
        <v>5.59</v>
      </c>
      <c r="F37" s="6">
        <v>0.28999999999999998</v>
      </c>
      <c r="G37" s="17">
        <f t="shared" si="7"/>
        <v>5.88</v>
      </c>
      <c r="H37" s="10">
        <v>8.4</v>
      </c>
      <c r="I37" s="10">
        <v>8.1300000000000008</v>
      </c>
      <c r="J37" s="6">
        <v>0.17</v>
      </c>
      <c r="K37" s="17">
        <f t="shared" si="8"/>
        <v>8.3000000000000007</v>
      </c>
      <c r="L37" s="10">
        <v>11.26</v>
      </c>
      <c r="M37" s="6">
        <v>0.23</v>
      </c>
      <c r="N37" s="17">
        <f t="shared" si="9"/>
        <v>11.49</v>
      </c>
      <c r="O37" s="10">
        <v>5.22</v>
      </c>
      <c r="P37" s="6">
        <v>0.28000000000000003</v>
      </c>
      <c r="Q37" s="17">
        <f t="shared" si="10"/>
        <v>5.5</v>
      </c>
      <c r="R37" s="6">
        <v>7.96</v>
      </c>
      <c r="S37" s="10">
        <v>7.7</v>
      </c>
      <c r="T37" s="6">
        <v>0.16999999999999993</v>
      </c>
      <c r="U37" s="17">
        <f t="shared" si="11"/>
        <v>7.87</v>
      </c>
      <c r="V37" s="10">
        <v>10.67</v>
      </c>
      <c r="W37" s="6">
        <v>0.23</v>
      </c>
      <c r="X37" s="17">
        <f t="shared" si="12"/>
        <v>10.9</v>
      </c>
    </row>
    <row r="38" spans="1:24" x14ac:dyDescent="0.35">
      <c r="A38" s="58">
        <v>89</v>
      </c>
      <c r="B38" s="58" t="s">
        <v>296</v>
      </c>
      <c r="C38" s="58" t="s">
        <v>297</v>
      </c>
      <c r="D38" s="2">
        <f t="shared" si="6"/>
        <v>89</v>
      </c>
      <c r="E38" s="10">
        <v>5.59</v>
      </c>
      <c r="F38" s="6">
        <v>0.04</v>
      </c>
      <c r="G38" s="17">
        <f t="shared" si="7"/>
        <v>5.63</v>
      </c>
      <c r="H38" s="10">
        <v>8.4</v>
      </c>
      <c r="I38" s="10">
        <v>8.1300000000000008</v>
      </c>
      <c r="J38" s="6">
        <v>0.02</v>
      </c>
      <c r="K38" s="17">
        <f t="shared" si="8"/>
        <v>8.15</v>
      </c>
      <c r="L38" s="10">
        <v>11.26</v>
      </c>
      <c r="M38" s="6">
        <v>0.03</v>
      </c>
      <c r="N38" s="17">
        <f t="shared" si="9"/>
        <v>11.29</v>
      </c>
      <c r="O38" s="10">
        <v>5.22</v>
      </c>
      <c r="P38" s="6">
        <v>0.04</v>
      </c>
      <c r="Q38" s="17">
        <f t="shared" si="10"/>
        <v>5.26</v>
      </c>
      <c r="R38" s="6">
        <v>7.96</v>
      </c>
      <c r="S38" s="10">
        <v>7.7</v>
      </c>
      <c r="T38" s="6">
        <v>3.0000000000000249E-2</v>
      </c>
      <c r="U38" s="17">
        <f t="shared" si="11"/>
        <v>7.73</v>
      </c>
      <c r="V38" s="10">
        <v>10.67</v>
      </c>
      <c r="W38" s="6">
        <v>0.03</v>
      </c>
      <c r="X38" s="17">
        <f t="shared" si="12"/>
        <v>10.7</v>
      </c>
    </row>
    <row r="39" spans="1:24" x14ac:dyDescent="0.35">
      <c r="A39" s="58">
        <v>90</v>
      </c>
      <c r="B39" s="58" t="s">
        <v>299</v>
      </c>
      <c r="C39" s="58" t="s">
        <v>297</v>
      </c>
      <c r="D39" s="2">
        <f t="shared" si="6"/>
        <v>90</v>
      </c>
      <c r="E39" s="10">
        <v>5.59</v>
      </c>
      <c r="F39" s="6">
        <v>0.14000000000000001</v>
      </c>
      <c r="G39" s="17">
        <f t="shared" si="7"/>
        <v>5.7299999999999995</v>
      </c>
      <c r="H39" s="10">
        <v>8.4</v>
      </c>
      <c r="I39" s="10">
        <v>8.1300000000000008</v>
      </c>
      <c r="J39" s="6">
        <v>0.08</v>
      </c>
      <c r="K39" s="17">
        <f t="shared" si="8"/>
        <v>8.2100000000000009</v>
      </c>
      <c r="L39" s="10">
        <v>11.26</v>
      </c>
      <c r="M39" s="6">
        <v>0.11</v>
      </c>
      <c r="N39" s="17">
        <f t="shared" si="9"/>
        <v>11.37</v>
      </c>
      <c r="O39" s="10">
        <v>5.22</v>
      </c>
      <c r="P39" s="6">
        <v>0.14000000000000001</v>
      </c>
      <c r="Q39" s="17">
        <f t="shared" si="10"/>
        <v>5.3599999999999994</v>
      </c>
      <c r="R39" s="6">
        <v>7.96</v>
      </c>
      <c r="S39" s="10">
        <v>7.7</v>
      </c>
      <c r="T39" s="6">
        <v>8.0000000000000071E-2</v>
      </c>
      <c r="U39" s="17">
        <f t="shared" si="11"/>
        <v>7.78</v>
      </c>
      <c r="V39" s="10">
        <v>10.67</v>
      </c>
      <c r="W39" s="6">
        <v>0.11</v>
      </c>
      <c r="X39" s="17">
        <f t="shared" si="12"/>
        <v>10.78</v>
      </c>
    </row>
    <row r="40" spans="1:24" x14ac:dyDescent="0.35">
      <c r="A40" s="58">
        <v>91</v>
      </c>
      <c r="B40" s="58" t="s">
        <v>301</v>
      </c>
      <c r="C40" s="58" t="s">
        <v>297</v>
      </c>
      <c r="D40" s="2">
        <f t="shared" si="6"/>
        <v>91</v>
      </c>
      <c r="E40" s="10">
        <v>5.59</v>
      </c>
      <c r="F40" s="6">
        <v>0.04</v>
      </c>
      <c r="G40" s="17">
        <f t="shared" si="7"/>
        <v>5.63</v>
      </c>
      <c r="H40" s="10">
        <v>8.4</v>
      </c>
      <c r="I40" s="10">
        <v>8.1300000000000008</v>
      </c>
      <c r="J40" s="6">
        <v>0.03</v>
      </c>
      <c r="K40" s="17">
        <f t="shared" si="8"/>
        <v>8.16</v>
      </c>
      <c r="L40" s="10">
        <v>11.26</v>
      </c>
      <c r="M40" s="6">
        <v>0.04</v>
      </c>
      <c r="N40" s="17">
        <f t="shared" si="9"/>
        <v>11.299999999999999</v>
      </c>
      <c r="O40" s="10">
        <v>5.22</v>
      </c>
      <c r="P40" s="6">
        <v>0.04</v>
      </c>
      <c r="Q40" s="17">
        <f t="shared" si="10"/>
        <v>5.26</v>
      </c>
      <c r="R40" s="6">
        <v>7.96</v>
      </c>
      <c r="S40" s="10">
        <v>7.7</v>
      </c>
      <c r="T40" s="6">
        <v>3.0000000000000249E-2</v>
      </c>
      <c r="U40" s="17">
        <f t="shared" si="11"/>
        <v>7.73</v>
      </c>
      <c r="V40" s="10">
        <v>10.67</v>
      </c>
      <c r="W40" s="6">
        <v>0.03</v>
      </c>
      <c r="X40" s="17">
        <f t="shared" si="12"/>
        <v>10.7</v>
      </c>
    </row>
    <row r="41" spans="1:24" x14ac:dyDescent="0.35">
      <c r="A41" s="58">
        <v>95</v>
      </c>
      <c r="B41" s="58" t="s">
        <v>303</v>
      </c>
      <c r="C41" s="58" t="s">
        <v>304</v>
      </c>
      <c r="D41" s="2">
        <f t="shared" si="6"/>
        <v>95</v>
      </c>
      <c r="E41" s="10">
        <v>5.59</v>
      </c>
      <c r="F41" s="6">
        <v>0.05</v>
      </c>
      <c r="G41" s="17">
        <f t="shared" si="7"/>
        <v>5.64</v>
      </c>
      <c r="H41" s="10">
        <v>8.4</v>
      </c>
      <c r="I41" s="10">
        <v>8.1300000000000008</v>
      </c>
      <c r="J41" s="6">
        <v>0.03</v>
      </c>
      <c r="K41" s="17">
        <f t="shared" si="8"/>
        <v>8.16</v>
      </c>
      <c r="L41" s="10">
        <v>11.26</v>
      </c>
      <c r="M41" s="6">
        <v>0.04</v>
      </c>
      <c r="N41" s="17">
        <f t="shared" si="9"/>
        <v>11.299999999999999</v>
      </c>
      <c r="O41" s="10">
        <v>5.22</v>
      </c>
      <c r="P41" s="6">
        <v>0.04</v>
      </c>
      <c r="Q41" s="17">
        <f t="shared" si="10"/>
        <v>5.26</v>
      </c>
      <c r="R41" s="6">
        <v>7.96</v>
      </c>
      <c r="S41" s="10">
        <v>7.7</v>
      </c>
      <c r="T41" s="6">
        <v>3.0000000000000249E-2</v>
      </c>
      <c r="U41" s="17">
        <f t="shared" si="11"/>
        <v>7.73</v>
      </c>
      <c r="V41" s="10">
        <v>10.67</v>
      </c>
      <c r="W41" s="6">
        <v>0.04</v>
      </c>
      <c r="X41" s="17">
        <f t="shared" si="12"/>
        <v>10.709999999999999</v>
      </c>
    </row>
    <row r="42" spans="1:24" x14ac:dyDescent="0.35">
      <c r="A42" s="58">
        <v>96</v>
      </c>
      <c r="B42" s="58" t="s">
        <v>306</v>
      </c>
      <c r="C42" s="58" t="s">
        <v>304</v>
      </c>
      <c r="D42" s="2">
        <f t="shared" si="6"/>
        <v>96</v>
      </c>
      <c r="E42" s="10">
        <v>5.59</v>
      </c>
      <c r="F42" s="6">
        <v>0.05</v>
      </c>
      <c r="G42" s="17">
        <f t="shared" si="7"/>
        <v>5.64</v>
      </c>
      <c r="H42" s="10">
        <v>8.4</v>
      </c>
      <c r="I42" s="10">
        <v>8.1300000000000008</v>
      </c>
      <c r="J42" s="6">
        <v>0.03</v>
      </c>
      <c r="K42" s="17">
        <f t="shared" si="8"/>
        <v>8.16</v>
      </c>
      <c r="L42" s="10">
        <v>11.26</v>
      </c>
      <c r="M42" s="6">
        <v>0.04</v>
      </c>
      <c r="N42" s="17">
        <f t="shared" si="9"/>
        <v>11.299999999999999</v>
      </c>
      <c r="O42" s="10">
        <v>5.22</v>
      </c>
      <c r="P42" s="6">
        <v>0.05</v>
      </c>
      <c r="Q42" s="17">
        <f t="shared" si="10"/>
        <v>5.27</v>
      </c>
      <c r="R42" s="6">
        <v>7.96</v>
      </c>
      <c r="S42" s="10">
        <v>7.7</v>
      </c>
      <c r="T42" s="6">
        <v>3.0000000000000249E-2</v>
      </c>
      <c r="U42" s="17">
        <f t="shared" si="11"/>
        <v>7.73</v>
      </c>
      <c r="V42" s="10">
        <v>10.67</v>
      </c>
      <c r="W42" s="6">
        <v>0.04</v>
      </c>
      <c r="X42" s="17">
        <f t="shared" si="12"/>
        <v>10.709999999999999</v>
      </c>
    </row>
    <row r="43" spans="1:24" x14ac:dyDescent="0.35">
      <c r="A43" s="58">
        <v>98</v>
      </c>
      <c r="B43" s="58" t="s">
        <v>308</v>
      </c>
      <c r="C43" s="58" t="s">
        <v>304</v>
      </c>
      <c r="D43" s="2">
        <f t="shared" si="6"/>
        <v>98</v>
      </c>
      <c r="E43" s="10">
        <v>5.59</v>
      </c>
      <c r="F43" s="6">
        <v>0.1</v>
      </c>
      <c r="G43" s="17">
        <f t="shared" si="7"/>
        <v>5.6899999999999995</v>
      </c>
      <c r="H43" s="10">
        <v>8.4</v>
      </c>
      <c r="I43" s="10">
        <v>8.1300000000000008</v>
      </c>
      <c r="J43" s="6">
        <v>0.06</v>
      </c>
      <c r="K43" s="17">
        <f t="shared" si="8"/>
        <v>8.1900000000000013</v>
      </c>
      <c r="L43" s="10">
        <v>11.26</v>
      </c>
      <c r="M43" s="6">
        <v>0.08</v>
      </c>
      <c r="N43" s="17">
        <f t="shared" si="9"/>
        <v>11.34</v>
      </c>
      <c r="O43" s="10">
        <v>5.22</v>
      </c>
      <c r="P43" s="6">
        <v>0.1</v>
      </c>
      <c r="Q43" s="17">
        <f t="shared" si="10"/>
        <v>5.3199999999999994</v>
      </c>
      <c r="R43" s="6">
        <v>7.96</v>
      </c>
      <c r="S43" s="10">
        <v>7.7</v>
      </c>
      <c r="T43" s="6">
        <v>5.9999999999999609E-2</v>
      </c>
      <c r="U43" s="17">
        <f t="shared" si="11"/>
        <v>7.76</v>
      </c>
      <c r="V43" s="10">
        <v>10.67</v>
      </c>
      <c r="W43" s="6">
        <v>0.08</v>
      </c>
      <c r="X43" s="17">
        <f t="shared" si="12"/>
        <v>10.75</v>
      </c>
    </row>
    <row r="44" spans="1:24" x14ac:dyDescent="0.35">
      <c r="A44" s="58">
        <v>99</v>
      </c>
      <c r="B44" s="58" t="s">
        <v>310</v>
      </c>
      <c r="C44" s="58" t="s">
        <v>304</v>
      </c>
      <c r="D44" s="2">
        <f t="shared" si="6"/>
        <v>99</v>
      </c>
      <c r="E44" s="10">
        <v>5.59</v>
      </c>
      <c r="F44" s="6">
        <v>0.05</v>
      </c>
      <c r="G44" s="17">
        <f t="shared" si="7"/>
        <v>5.64</v>
      </c>
      <c r="H44" s="10">
        <v>8.4</v>
      </c>
      <c r="I44" s="10">
        <v>8.1300000000000008</v>
      </c>
      <c r="J44" s="6">
        <v>0.03</v>
      </c>
      <c r="K44" s="17">
        <f t="shared" si="8"/>
        <v>8.16</v>
      </c>
      <c r="L44" s="10">
        <v>11.26</v>
      </c>
      <c r="M44" s="6">
        <v>0.04</v>
      </c>
      <c r="N44" s="17">
        <f t="shared" si="9"/>
        <v>11.299999999999999</v>
      </c>
      <c r="O44" s="10">
        <v>5.22</v>
      </c>
      <c r="P44" s="6">
        <v>0.05</v>
      </c>
      <c r="Q44" s="17">
        <f t="shared" si="10"/>
        <v>5.27</v>
      </c>
      <c r="R44" s="6">
        <v>7.96</v>
      </c>
      <c r="S44" s="10">
        <v>7.7</v>
      </c>
      <c r="T44" s="6">
        <v>3.0000000000000249E-2</v>
      </c>
      <c r="U44" s="17">
        <f t="shared" si="11"/>
        <v>7.73</v>
      </c>
      <c r="V44" s="10">
        <v>10.67</v>
      </c>
      <c r="W44" s="6">
        <v>0.04</v>
      </c>
      <c r="X44" s="17">
        <f t="shared" si="12"/>
        <v>10.709999999999999</v>
      </c>
    </row>
    <row r="45" spans="1:24" x14ac:dyDescent="0.35">
      <c r="A45" s="58">
        <v>102</v>
      </c>
      <c r="B45" s="58" t="s">
        <v>312</v>
      </c>
      <c r="C45" s="58" t="s">
        <v>225</v>
      </c>
      <c r="D45" s="2">
        <f t="shared" si="6"/>
        <v>102</v>
      </c>
      <c r="E45" s="10">
        <v>5.59</v>
      </c>
      <c r="F45" s="6">
        <v>0.37</v>
      </c>
      <c r="G45" s="17">
        <f t="shared" si="7"/>
        <v>5.96</v>
      </c>
      <c r="H45" s="10">
        <v>8.4</v>
      </c>
      <c r="I45" s="10">
        <v>8.1300000000000008</v>
      </c>
      <c r="J45" s="6">
        <v>0.21</v>
      </c>
      <c r="K45" s="17">
        <f t="shared" si="8"/>
        <v>8.3400000000000016</v>
      </c>
      <c r="L45" s="10">
        <v>11.26</v>
      </c>
      <c r="M45" s="6">
        <v>0.28999999999999998</v>
      </c>
      <c r="N45" s="17">
        <f t="shared" si="9"/>
        <v>11.549999999999999</v>
      </c>
      <c r="O45" s="10">
        <v>5.22</v>
      </c>
      <c r="P45" s="6">
        <v>0.33</v>
      </c>
      <c r="Q45" s="17">
        <f t="shared" si="10"/>
        <v>5.55</v>
      </c>
      <c r="R45" s="6">
        <v>7.96</v>
      </c>
      <c r="S45" s="10">
        <v>7.7</v>
      </c>
      <c r="T45" s="6">
        <v>0.20999999999999996</v>
      </c>
      <c r="U45" s="17">
        <f t="shared" si="11"/>
        <v>7.91</v>
      </c>
      <c r="V45" s="10">
        <v>10.67</v>
      </c>
      <c r="W45" s="6">
        <v>0.28000000000000003</v>
      </c>
      <c r="X45" s="17">
        <f t="shared" si="12"/>
        <v>10.95</v>
      </c>
    </row>
    <row r="46" spans="1:24" x14ac:dyDescent="0.35">
      <c r="A46" s="58">
        <v>104</v>
      </c>
      <c r="B46" s="58" t="s">
        <v>314</v>
      </c>
      <c r="C46" s="58" t="s">
        <v>304</v>
      </c>
      <c r="D46" s="2">
        <f t="shared" si="6"/>
        <v>104</v>
      </c>
      <c r="E46" s="10">
        <v>5.59</v>
      </c>
      <c r="F46" s="6">
        <v>0.09</v>
      </c>
      <c r="G46" s="17">
        <f t="shared" si="7"/>
        <v>5.68</v>
      </c>
      <c r="H46" s="10">
        <v>8.4</v>
      </c>
      <c r="I46" s="10">
        <v>8.1300000000000008</v>
      </c>
      <c r="J46" s="6">
        <v>0.05</v>
      </c>
      <c r="K46" s="17">
        <f t="shared" si="8"/>
        <v>8.1800000000000015</v>
      </c>
      <c r="L46" s="10">
        <v>11.26</v>
      </c>
      <c r="M46" s="6">
        <v>7.0000000000000007E-2</v>
      </c>
      <c r="N46" s="17">
        <f t="shared" si="9"/>
        <v>11.33</v>
      </c>
      <c r="O46" s="10">
        <v>5.22</v>
      </c>
      <c r="P46" s="6">
        <v>0.09</v>
      </c>
      <c r="Q46" s="17">
        <f t="shared" si="10"/>
        <v>5.31</v>
      </c>
      <c r="R46" s="6">
        <v>7.96</v>
      </c>
      <c r="S46" s="10">
        <v>7.7</v>
      </c>
      <c r="T46" s="6">
        <v>4.9999999999999822E-2</v>
      </c>
      <c r="U46" s="17">
        <f t="shared" si="11"/>
        <v>7.75</v>
      </c>
      <c r="V46" s="10">
        <v>10.67</v>
      </c>
      <c r="W46" s="6">
        <v>7.0000000000000007E-2</v>
      </c>
      <c r="X46" s="17">
        <f t="shared" si="12"/>
        <v>10.74</v>
      </c>
    </row>
    <row r="47" spans="1:24" x14ac:dyDescent="0.35">
      <c r="A47" s="58">
        <v>106</v>
      </c>
      <c r="B47" s="58" t="s">
        <v>316</v>
      </c>
      <c r="C47" s="58" t="s">
        <v>304</v>
      </c>
      <c r="D47" s="2">
        <f t="shared" si="6"/>
        <v>106</v>
      </c>
      <c r="E47" s="10">
        <v>5.59</v>
      </c>
      <c r="F47" s="6">
        <v>0.14000000000000001</v>
      </c>
      <c r="G47" s="17">
        <f t="shared" si="7"/>
        <v>5.7299999999999995</v>
      </c>
      <c r="H47" s="10">
        <v>8.4</v>
      </c>
      <c r="I47" s="10">
        <v>8.1300000000000008</v>
      </c>
      <c r="J47" s="6">
        <v>0.08</v>
      </c>
      <c r="K47" s="17">
        <f t="shared" si="8"/>
        <v>8.2100000000000009</v>
      </c>
      <c r="L47" s="10">
        <v>11.26</v>
      </c>
      <c r="M47" s="6">
        <v>0.11</v>
      </c>
      <c r="N47" s="17">
        <f t="shared" si="9"/>
        <v>11.37</v>
      </c>
      <c r="O47" s="10">
        <v>5.22</v>
      </c>
      <c r="P47" s="6">
        <v>0.13</v>
      </c>
      <c r="Q47" s="17">
        <f t="shared" si="10"/>
        <v>5.35</v>
      </c>
      <c r="R47" s="6">
        <v>7.96</v>
      </c>
      <c r="S47" s="10">
        <v>7.7</v>
      </c>
      <c r="T47" s="6">
        <v>8.0000000000000071E-2</v>
      </c>
      <c r="U47" s="17">
        <f t="shared" si="11"/>
        <v>7.78</v>
      </c>
      <c r="V47" s="10">
        <v>10.67</v>
      </c>
      <c r="W47" s="6">
        <v>0.11</v>
      </c>
      <c r="X47" s="17">
        <f t="shared" si="12"/>
        <v>10.78</v>
      </c>
    </row>
    <row r="48" spans="1:24" x14ac:dyDescent="0.35">
      <c r="A48" s="58">
        <v>110</v>
      </c>
      <c r="B48" s="58" t="s">
        <v>318</v>
      </c>
      <c r="C48" s="58" t="s">
        <v>304</v>
      </c>
      <c r="D48" s="2">
        <f t="shared" si="6"/>
        <v>110</v>
      </c>
      <c r="E48" s="10">
        <v>5.59</v>
      </c>
      <c r="F48" s="6">
        <v>0.08</v>
      </c>
      <c r="G48" s="17">
        <f t="shared" si="7"/>
        <v>5.67</v>
      </c>
      <c r="H48" s="10">
        <v>8.4</v>
      </c>
      <c r="I48" s="10">
        <v>8.1300000000000008</v>
      </c>
      <c r="J48" s="6">
        <v>0.05</v>
      </c>
      <c r="K48" s="17">
        <f t="shared" si="8"/>
        <v>8.1800000000000015</v>
      </c>
      <c r="L48" s="10">
        <v>11.26</v>
      </c>
      <c r="M48" s="6">
        <v>0.06</v>
      </c>
      <c r="N48" s="17">
        <f t="shared" si="9"/>
        <v>11.32</v>
      </c>
      <c r="O48" s="10">
        <v>5.22</v>
      </c>
      <c r="P48" s="6">
        <v>7.0000000000000007E-2</v>
      </c>
      <c r="Q48" s="17">
        <f t="shared" si="10"/>
        <v>5.29</v>
      </c>
      <c r="R48" s="6">
        <v>7.96</v>
      </c>
      <c r="S48" s="10">
        <v>7.7</v>
      </c>
      <c r="T48" s="6">
        <v>4.0000000000000036E-2</v>
      </c>
      <c r="U48" s="17">
        <f t="shared" si="11"/>
        <v>7.74</v>
      </c>
      <c r="V48" s="10">
        <v>10.67</v>
      </c>
      <c r="W48" s="6">
        <v>0.06</v>
      </c>
      <c r="X48" s="17">
        <f t="shared" si="12"/>
        <v>10.73</v>
      </c>
    </row>
    <row r="49" spans="1:24" x14ac:dyDescent="0.35">
      <c r="A49" s="58">
        <v>114</v>
      </c>
      <c r="B49" s="58" t="s">
        <v>320</v>
      </c>
      <c r="C49" s="58" t="s">
        <v>304</v>
      </c>
      <c r="D49" s="2">
        <f t="shared" si="6"/>
        <v>114</v>
      </c>
      <c r="E49" s="10">
        <v>5.59</v>
      </c>
      <c r="F49" s="6">
        <v>0.05</v>
      </c>
      <c r="G49" s="17">
        <f t="shared" si="7"/>
        <v>5.64</v>
      </c>
      <c r="H49" s="10">
        <v>8.4</v>
      </c>
      <c r="I49" s="10">
        <v>8.1300000000000008</v>
      </c>
      <c r="J49" s="6">
        <v>0.03</v>
      </c>
      <c r="K49" s="17">
        <f t="shared" si="8"/>
        <v>8.16</v>
      </c>
      <c r="L49" s="10">
        <v>11.26</v>
      </c>
      <c r="M49" s="6">
        <v>0.04</v>
      </c>
      <c r="N49" s="17">
        <f t="shared" si="9"/>
        <v>11.299999999999999</v>
      </c>
      <c r="O49" s="10">
        <v>5.22</v>
      </c>
      <c r="P49" s="6">
        <v>0.04</v>
      </c>
      <c r="Q49" s="17">
        <f t="shared" si="10"/>
        <v>5.26</v>
      </c>
      <c r="R49" s="6">
        <v>7.96</v>
      </c>
      <c r="S49" s="10">
        <v>7.7</v>
      </c>
      <c r="T49" s="6">
        <v>1.9999999999999574E-2</v>
      </c>
      <c r="U49" s="17">
        <f t="shared" si="11"/>
        <v>7.72</v>
      </c>
      <c r="V49" s="10">
        <v>10.67</v>
      </c>
      <c r="W49" s="6">
        <v>0.03</v>
      </c>
      <c r="X49" s="17">
        <f t="shared" si="12"/>
        <v>10.7</v>
      </c>
    </row>
    <row r="50" spans="1:24" x14ac:dyDescent="0.35">
      <c r="A50" s="58">
        <v>117</v>
      </c>
      <c r="B50" s="58" t="s">
        <v>322</v>
      </c>
      <c r="C50" s="58" t="s">
        <v>225</v>
      </c>
      <c r="D50" s="2">
        <f t="shared" si="6"/>
        <v>117</v>
      </c>
      <c r="E50" s="10">
        <v>5.59</v>
      </c>
      <c r="F50" s="6">
        <v>0.3</v>
      </c>
      <c r="G50" s="17">
        <f t="shared" si="7"/>
        <v>5.89</v>
      </c>
      <c r="H50" s="10">
        <v>8.4</v>
      </c>
      <c r="I50" s="10">
        <v>8.1300000000000008</v>
      </c>
      <c r="J50" s="6">
        <v>0.17</v>
      </c>
      <c r="K50" s="17">
        <f t="shared" si="8"/>
        <v>8.3000000000000007</v>
      </c>
      <c r="L50" s="10">
        <v>11.26</v>
      </c>
      <c r="M50" s="6">
        <v>0.24</v>
      </c>
      <c r="N50" s="17">
        <f t="shared" si="9"/>
        <v>11.5</v>
      </c>
      <c r="O50" s="10">
        <v>5.22</v>
      </c>
      <c r="P50" s="6">
        <v>0.27</v>
      </c>
      <c r="Q50" s="17">
        <f t="shared" si="10"/>
        <v>5.49</v>
      </c>
      <c r="R50" s="6">
        <v>7.96</v>
      </c>
      <c r="S50" s="10">
        <v>7.7</v>
      </c>
      <c r="T50" s="6">
        <v>0.16999999999999993</v>
      </c>
      <c r="U50" s="17">
        <f t="shared" si="11"/>
        <v>7.87</v>
      </c>
      <c r="V50" s="10">
        <v>10.67</v>
      </c>
      <c r="W50" s="6">
        <v>0.22</v>
      </c>
      <c r="X50" s="17">
        <f t="shared" si="12"/>
        <v>10.89</v>
      </c>
    </row>
    <row r="51" spans="1:24" x14ac:dyDescent="0.35">
      <c r="A51" s="58">
        <v>118</v>
      </c>
      <c r="B51" s="58" t="s">
        <v>324</v>
      </c>
      <c r="C51" s="58" t="s">
        <v>304</v>
      </c>
      <c r="D51" s="2">
        <f t="shared" si="6"/>
        <v>118</v>
      </c>
      <c r="E51" s="10">
        <v>5.59</v>
      </c>
      <c r="F51" s="6">
        <v>0.03</v>
      </c>
      <c r="G51" s="17">
        <f t="shared" si="7"/>
        <v>5.62</v>
      </c>
      <c r="H51" s="10">
        <v>8.4</v>
      </c>
      <c r="I51" s="10">
        <v>8.1300000000000008</v>
      </c>
      <c r="J51" s="6">
        <v>0.02</v>
      </c>
      <c r="K51" s="17">
        <f t="shared" si="8"/>
        <v>8.15</v>
      </c>
      <c r="L51" s="10">
        <v>11.26</v>
      </c>
      <c r="M51" s="6">
        <v>0.03</v>
      </c>
      <c r="N51" s="17">
        <f t="shared" si="9"/>
        <v>11.29</v>
      </c>
      <c r="O51" s="10">
        <v>5.22</v>
      </c>
      <c r="P51" s="6">
        <v>0.03</v>
      </c>
      <c r="Q51" s="17">
        <f t="shared" si="10"/>
        <v>5.25</v>
      </c>
      <c r="R51" s="6">
        <v>7.96</v>
      </c>
      <c r="S51" s="10">
        <v>7.7</v>
      </c>
      <c r="T51" s="6">
        <v>1.9999999999999574E-2</v>
      </c>
      <c r="U51" s="17">
        <f t="shared" si="11"/>
        <v>7.72</v>
      </c>
      <c r="V51" s="10">
        <v>10.67</v>
      </c>
      <c r="W51" s="6">
        <v>0.03</v>
      </c>
      <c r="X51" s="17">
        <f t="shared" si="12"/>
        <v>10.7</v>
      </c>
    </row>
    <row r="52" spans="1:24" x14ac:dyDescent="0.35">
      <c r="A52" s="58">
        <v>119</v>
      </c>
      <c r="B52" s="58" t="s">
        <v>326</v>
      </c>
      <c r="C52" s="58" t="s">
        <v>304</v>
      </c>
      <c r="D52" s="2">
        <f t="shared" si="6"/>
        <v>119</v>
      </c>
      <c r="E52" s="10">
        <v>5.59</v>
      </c>
      <c r="F52" s="6">
        <v>0.1</v>
      </c>
      <c r="G52" s="17">
        <f t="shared" si="7"/>
        <v>5.6899999999999995</v>
      </c>
      <c r="H52" s="10">
        <v>8.4</v>
      </c>
      <c r="I52" s="10">
        <v>8.1300000000000008</v>
      </c>
      <c r="J52" s="6">
        <v>0.06</v>
      </c>
      <c r="K52" s="17">
        <f t="shared" si="8"/>
        <v>8.1900000000000013</v>
      </c>
      <c r="L52" s="10">
        <v>11.26</v>
      </c>
      <c r="M52" s="6">
        <v>0.08</v>
      </c>
      <c r="N52" s="17">
        <f t="shared" si="9"/>
        <v>11.34</v>
      </c>
      <c r="O52" s="10">
        <v>5.22</v>
      </c>
      <c r="P52" s="6">
        <v>7.0000000000000007E-2</v>
      </c>
      <c r="Q52" s="17">
        <f t="shared" si="10"/>
        <v>5.29</v>
      </c>
      <c r="R52" s="6">
        <v>7.96</v>
      </c>
      <c r="S52" s="10">
        <v>7.7</v>
      </c>
      <c r="T52" s="6">
        <v>4.0000000000000036E-2</v>
      </c>
      <c r="U52" s="17">
        <f t="shared" si="11"/>
        <v>7.74</v>
      </c>
      <c r="V52" s="10">
        <v>10.67</v>
      </c>
      <c r="W52" s="6">
        <v>0.06</v>
      </c>
      <c r="X52" s="17">
        <f t="shared" si="12"/>
        <v>10.73</v>
      </c>
    </row>
    <row r="53" spans="1:24" x14ac:dyDescent="0.35">
      <c r="A53" s="58">
        <v>120</v>
      </c>
      <c r="B53" s="58" t="s">
        <v>328</v>
      </c>
      <c r="C53" s="58" t="s">
        <v>304</v>
      </c>
      <c r="D53" s="2">
        <f t="shared" si="6"/>
        <v>120</v>
      </c>
      <c r="E53" s="10">
        <v>5.59</v>
      </c>
      <c r="F53" s="6">
        <v>0.11</v>
      </c>
      <c r="G53" s="17">
        <f t="shared" si="7"/>
        <v>5.7</v>
      </c>
      <c r="H53" s="10">
        <v>8.4</v>
      </c>
      <c r="I53" s="10">
        <v>8.1300000000000008</v>
      </c>
      <c r="J53" s="6">
        <v>0.06</v>
      </c>
      <c r="K53" s="17">
        <f t="shared" si="8"/>
        <v>8.1900000000000013</v>
      </c>
      <c r="L53" s="10">
        <v>11.26</v>
      </c>
      <c r="M53" s="6">
        <v>0.09</v>
      </c>
      <c r="N53" s="17">
        <f t="shared" si="9"/>
        <v>11.35</v>
      </c>
      <c r="O53" s="10">
        <v>5.22</v>
      </c>
      <c r="P53" s="6">
        <v>0.1</v>
      </c>
      <c r="Q53" s="17">
        <f t="shared" si="10"/>
        <v>5.3199999999999994</v>
      </c>
      <c r="R53" s="6">
        <v>7.96</v>
      </c>
      <c r="S53" s="10">
        <v>7.7</v>
      </c>
      <c r="T53" s="6">
        <v>5.9999999999999609E-2</v>
      </c>
      <c r="U53" s="17">
        <f t="shared" si="11"/>
        <v>7.76</v>
      </c>
      <c r="V53" s="10">
        <v>10.67</v>
      </c>
      <c r="W53" s="6">
        <v>0.08</v>
      </c>
      <c r="X53" s="17">
        <f t="shared" si="12"/>
        <v>10.75</v>
      </c>
    </row>
    <row r="54" spans="1:24" x14ac:dyDescent="0.35">
      <c r="A54" s="58">
        <v>121</v>
      </c>
      <c r="B54" s="58" t="s">
        <v>330</v>
      </c>
      <c r="C54" s="58" t="s">
        <v>304</v>
      </c>
      <c r="D54" s="2">
        <f t="shared" si="6"/>
        <v>121</v>
      </c>
      <c r="E54" s="10">
        <v>5.59</v>
      </c>
      <c r="F54" s="6">
        <v>0.08</v>
      </c>
      <c r="G54" s="17">
        <f t="shared" si="7"/>
        <v>5.67</v>
      </c>
      <c r="H54" s="10">
        <v>8.4</v>
      </c>
      <c r="I54" s="10">
        <v>8.1300000000000008</v>
      </c>
      <c r="J54" s="6">
        <v>0.05</v>
      </c>
      <c r="K54" s="17">
        <f t="shared" si="8"/>
        <v>8.1800000000000015</v>
      </c>
      <c r="L54" s="10">
        <v>11.26</v>
      </c>
      <c r="M54" s="6">
        <v>0.06</v>
      </c>
      <c r="N54" s="17">
        <f t="shared" si="9"/>
        <v>11.32</v>
      </c>
      <c r="O54" s="10">
        <v>5.22</v>
      </c>
      <c r="P54" s="6">
        <v>0.08</v>
      </c>
      <c r="Q54" s="17">
        <f t="shared" si="10"/>
        <v>5.3</v>
      </c>
      <c r="R54" s="6">
        <v>7.96</v>
      </c>
      <c r="S54" s="10">
        <v>7.7</v>
      </c>
      <c r="T54" s="6">
        <v>4.9999999999999822E-2</v>
      </c>
      <c r="U54" s="17">
        <f t="shared" si="11"/>
        <v>7.75</v>
      </c>
      <c r="V54" s="10">
        <v>10.67</v>
      </c>
      <c r="W54" s="6">
        <v>7.0000000000000007E-2</v>
      </c>
      <c r="X54" s="17">
        <f t="shared" si="12"/>
        <v>10.74</v>
      </c>
    </row>
    <row r="55" spans="1:24" x14ac:dyDescent="0.35">
      <c r="A55" s="58">
        <v>126</v>
      </c>
      <c r="B55" s="58" t="s">
        <v>332</v>
      </c>
      <c r="C55" s="58" t="s">
        <v>304</v>
      </c>
      <c r="D55" s="2">
        <f t="shared" si="6"/>
        <v>126</v>
      </c>
      <c r="E55" s="10">
        <v>5.59</v>
      </c>
      <c r="F55" s="6">
        <v>0.28000000000000003</v>
      </c>
      <c r="G55" s="17">
        <f t="shared" si="7"/>
        <v>5.87</v>
      </c>
      <c r="H55" s="10">
        <v>8.4</v>
      </c>
      <c r="I55" s="10">
        <v>8.1300000000000008</v>
      </c>
      <c r="J55" s="6">
        <v>0.16</v>
      </c>
      <c r="K55" s="17">
        <f t="shared" si="8"/>
        <v>8.2900000000000009</v>
      </c>
      <c r="L55" s="10">
        <v>11.26</v>
      </c>
      <c r="M55" s="6">
        <v>0.22</v>
      </c>
      <c r="N55" s="17">
        <f t="shared" si="9"/>
        <v>11.48</v>
      </c>
      <c r="O55" s="10">
        <v>5.22</v>
      </c>
      <c r="P55" s="6">
        <v>0.26</v>
      </c>
      <c r="Q55" s="17">
        <f t="shared" si="10"/>
        <v>5.4799999999999995</v>
      </c>
      <c r="R55" s="6">
        <v>7.96</v>
      </c>
      <c r="S55" s="10">
        <v>7.7</v>
      </c>
      <c r="T55" s="6">
        <v>0.16000000000000014</v>
      </c>
      <c r="U55" s="17">
        <f t="shared" si="11"/>
        <v>7.86</v>
      </c>
      <c r="V55" s="10">
        <v>10.67</v>
      </c>
      <c r="W55" s="6">
        <v>0.22</v>
      </c>
      <c r="X55" s="17">
        <f t="shared" si="12"/>
        <v>10.89</v>
      </c>
    </row>
    <row r="56" spans="1:24" x14ac:dyDescent="0.35">
      <c r="A56" s="58">
        <v>127</v>
      </c>
      <c r="B56" s="58" t="s">
        <v>334</v>
      </c>
      <c r="C56" s="58" t="s">
        <v>304</v>
      </c>
      <c r="D56" s="2">
        <f t="shared" si="6"/>
        <v>127</v>
      </c>
      <c r="E56" s="10">
        <v>5.59</v>
      </c>
      <c r="F56" s="6">
        <v>0.4</v>
      </c>
      <c r="G56" s="17">
        <f t="shared" si="7"/>
        <v>5.99</v>
      </c>
      <c r="H56" s="10">
        <v>8.4</v>
      </c>
      <c r="I56" s="10">
        <v>8.1300000000000008</v>
      </c>
      <c r="J56" s="6">
        <v>0.23</v>
      </c>
      <c r="K56" s="17">
        <f t="shared" si="8"/>
        <v>8.3600000000000012</v>
      </c>
      <c r="L56" s="10">
        <v>11.26</v>
      </c>
      <c r="M56" s="6">
        <v>0.32</v>
      </c>
      <c r="N56" s="17">
        <f t="shared" si="9"/>
        <v>11.58</v>
      </c>
      <c r="O56" s="10">
        <v>5.22</v>
      </c>
      <c r="P56" s="6">
        <v>0.39</v>
      </c>
      <c r="Q56" s="17">
        <f t="shared" si="10"/>
        <v>5.6099999999999994</v>
      </c>
      <c r="R56" s="6">
        <v>7.96</v>
      </c>
      <c r="S56" s="10">
        <v>7.7</v>
      </c>
      <c r="T56" s="6">
        <v>0.24000000000000021</v>
      </c>
      <c r="U56" s="17">
        <f t="shared" si="11"/>
        <v>7.94</v>
      </c>
      <c r="V56" s="10">
        <v>10.67</v>
      </c>
      <c r="W56" s="6">
        <v>0.32</v>
      </c>
      <c r="X56" s="17">
        <f t="shared" si="12"/>
        <v>10.99</v>
      </c>
    </row>
    <row r="57" spans="1:24" x14ac:dyDescent="0.35">
      <c r="A57" s="58">
        <v>128</v>
      </c>
      <c r="B57" s="58" t="s">
        <v>336</v>
      </c>
      <c r="C57" s="58" t="s">
        <v>225</v>
      </c>
      <c r="D57" s="2">
        <f t="shared" si="6"/>
        <v>128</v>
      </c>
      <c r="E57" s="10">
        <v>5.59</v>
      </c>
      <c r="F57" s="6">
        <v>0.26</v>
      </c>
      <c r="G57" s="17">
        <f t="shared" si="7"/>
        <v>5.85</v>
      </c>
      <c r="H57" s="10">
        <v>8.4</v>
      </c>
      <c r="I57" s="10">
        <v>8.1300000000000008</v>
      </c>
      <c r="J57" s="6">
        <v>0.15</v>
      </c>
      <c r="K57" s="17">
        <f t="shared" si="8"/>
        <v>8.2800000000000011</v>
      </c>
      <c r="L57" s="10">
        <v>11.26</v>
      </c>
      <c r="M57" s="6">
        <v>0.2</v>
      </c>
      <c r="N57" s="17">
        <f t="shared" si="9"/>
        <v>11.459999999999999</v>
      </c>
      <c r="O57" s="10">
        <v>5.22</v>
      </c>
      <c r="P57" s="6">
        <v>0.25</v>
      </c>
      <c r="Q57" s="17">
        <f t="shared" si="10"/>
        <v>5.47</v>
      </c>
      <c r="R57" s="6">
        <v>7.96</v>
      </c>
      <c r="S57" s="10">
        <v>7.7</v>
      </c>
      <c r="T57" s="6">
        <v>0.16000000000000014</v>
      </c>
      <c r="U57" s="17">
        <f t="shared" si="11"/>
        <v>7.86</v>
      </c>
      <c r="V57" s="10">
        <v>10.67</v>
      </c>
      <c r="W57" s="6">
        <v>0.21</v>
      </c>
      <c r="X57" s="17">
        <f t="shared" si="12"/>
        <v>10.88</v>
      </c>
    </row>
    <row r="58" spans="1:24" x14ac:dyDescent="0.35">
      <c r="A58" s="58">
        <v>132</v>
      </c>
      <c r="B58" s="58" t="s">
        <v>338</v>
      </c>
      <c r="C58" s="58" t="s">
        <v>225</v>
      </c>
      <c r="D58" s="2">
        <f t="shared" si="6"/>
        <v>132</v>
      </c>
      <c r="E58" s="10">
        <v>5.59</v>
      </c>
      <c r="F58" s="6">
        <v>0.04</v>
      </c>
      <c r="G58" s="17">
        <f t="shared" si="7"/>
        <v>5.63</v>
      </c>
      <c r="H58" s="10">
        <v>8.4</v>
      </c>
      <c r="I58" s="10">
        <v>8.1300000000000008</v>
      </c>
      <c r="J58" s="6">
        <v>0.02</v>
      </c>
      <c r="K58" s="17">
        <f t="shared" si="8"/>
        <v>8.15</v>
      </c>
      <c r="L58" s="10">
        <v>11.26</v>
      </c>
      <c r="M58" s="6">
        <v>0.03</v>
      </c>
      <c r="N58" s="17">
        <f t="shared" si="9"/>
        <v>11.29</v>
      </c>
      <c r="O58" s="10">
        <v>5.22</v>
      </c>
      <c r="P58" s="6">
        <v>0.04</v>
      </c>
      <c r="Q58" s="17">
        <f t="shared" si="10"/>
        <v>5.26</v>
      </c>
      <c r="R58" s="6">
        <v>7.96</v>
      </c>
      <c r="S58" s="10">
        <v>7.7</v>
      </c>
      <c r="T58" s="6">
        <v>3.0000000000000249E-2</v>
      </c>
      <c r="U58" s="17">
        <f t="shared" si="11"/>
        <v>7.73</v>
      </c>
      <c r="V58" s="10">
        <v>10.67</v>
      </c>
      <c r="W58" s="6">
        <v>0.03</v>
      </c>
      <c r="X58" s="17">
        <f t="shared" si="12"/>
        <v>10.7</v>
      </c>
    </row>
    <row r="59" spans="1:24" x14ac:dyDescent="0.35">
      <c r="A59" s="58">
        <v>134</v>
      </c>
      <c r="B59" s="58" t="s">
        <v>340</v>
      </c>
      <c r="C59" s="58" t="s">
        <v>341</v>
      </c>
      <c r="D59" s="2">
        <f t="shared" si="6"/>
        <v>134</v>
      </c>
      <c r="E59" s="10">
        <v>5.59</v>
      </c>
      <c r="F59" s="6">
        <v>0.19</v>
      </c>
      <c r="G59" s="17">
        <f t="shared" si="7"/>
        <v>5.78</v>
      </c>
      <c r="H59" s="10">
        <v>8.4</v>
      </c>
      <c r="I59" s="10">
        <v>8.1300000000000008</v>
      </c>
      <c r="J59" s="6">
        <v>0.11</v>
      </c>
      <c r="K59" s="17">
        <f t="shared" si="8"/>
        <v>8.24</v>
      </c>
      <c r="L59" s="10">
        <v>11.26</v>
      </c>
      <c r="M59" s="6">
        <v>0.15</v>
      </c>
      <c r="N59" s="17">
        <f t="shared" si="9"/>
        <v>11.41</v>
      </c>
      <c r="O59" s="10">
        <v>5.22</v>
      </c>
      <c r="P59" s="6">
        <v>0.18</v>
      </c>
      <c r="Q59" s="17">
        <f t="shared" si="10"/>
        <v>5.3999999999999995</v>
      </c>
      <c r="R59" s="6">
        <v>7.96</v>
      </c>
      <c r="S59" s="10">
        <v>7.7</v>
      </c>
      <c r="T59" s="6">
        <v>0.10999999999999943</v>
      </c>
      <c r="U59" s="17">
        <f t="shared" si="11"/>
        <v>7.81</v>
      </c>
      <c r="V59" s="10">
        <v>10.67</v>
      </c>
      <c r="W59" s="6">
        <v>0.15</v>
      </c>
      <c r="X59" s="17">
        <f t="shared" si="12"/>
        <v>10.82</v>
      </c>
    </row>
    <row r="60" spans="1:24" x14ac:dyDescent="0.35">
      <c r="A60" s="58">
        <v>135</v>
      </c>
      <c r="B60" s="58" t="s">
        <v>343</v>
      </c>
      <c r="C60" s="58" t="s">
        <v>341</v>
      </c>
      <c r="D60" s="2">
        <f t="shared" si="6"/>
        <v>135</v>
      </c>
      <c r="E60" s="10">
        <v>5.59</v>
      </c>
      <c r="F60" s="6">
        <v>0.19</v>
      </c>
      <c r="G60" s="17">
        <f t="shared" si="7"/>
        <v>5.78</v>
      </c>
      <c r="H60" s="10">
        <v>8.4</v>
      </c>
      <c r="I60" s="10">
        <v>8.1300000000000008</v>
      </c>
      <c r="J60" s="6">
        <v>0.11</v>
      </c>
      <c r="K60" s="17">
        <f t="shared" si="8"/>
        <v>8.24</v>
      </c>
      <c r="L60" s="10">
        <v>11.26</v>
      </c>
      <c r="M60" s="6">
        <v>0.15</v>
      </c>
      <c r="N60" s="17">
        <f t="shared" si="9"/>
        <v>11.41</v>
      </c>
      <c r="O60" s="10">
        <v>5.22</v>
      </c>
      <c r="P60" s="6">
        <v>0.18</v>
      </c>
      <c r="Q60" s="17">
        <f t="shared" si="10"/>
        <v>5.3999999999999995</v>
      </c>
      <c r="R60" s="6">
        <v>7.96</v>
      </c>
      <c r="S60" s="10">
        <v>7.7</v>
      </c>
      <c r="T60" s="6">
        <v>0.10999999999999943</v>
      </c>
      <c r="U60" s="17">
        <f t="shared" si="11"/>
        <v>7.81</v>
      </c>
      <c r="V60" s="10">
        <v>10.67</v>
      </c>
      <c r="W60" s="6">
        <v>0.15</v>
      </c>
      <c r="X60" s="17">
        <f t="shared" si="12"/>
        <v>10.82</v>
      </c>
    </row>
    <row r="61" spans="1:24" x14ac:dyDescent="0.35">
      <c r="A61" s="58">
        <v>139</v>
      </c>
      <c r="B61" s="58" t="s">
        <v>345</v>
      </c>
      <c r="C61" s="58" t="s">
        <v>341</v>
      </c>
      <c r="D61" s="2">
        <f t="shared" si="6"/>
        <v>139</v>
      </c>
      <c r="E61" s="10">
        <v>5.59</v>
      </c>
      <c r="F61" s="6">
        <v>0.19</v>
      </c>
      <c r="G61" s="17">
        <f t="shared" si="7"/>
        <v>5.78</v>
      </c>
      <c r="H61" s="10">
        <v>8.4</v>
      </c>
      <c r="I61" s="10">
        <v>8.1300000000000008</v>
      </c>
      <c r="J61" s="6">
        <v>0.11</v>
      </c>
      <c r="K61" s="17">
        <f t="shared" si="8"/>
        <v>8.24</v>
      </c>
      <c r="L61" s="10">
        <v>11.26</v>
      </c>
      <c r="M61" s="6">
        <v>0.15</v>
      </c>
      <c r="N61" s="17">
        <f t="shared" si="9"/>
        <v>11.41</v>
      </c>
      <c r="O61" s="10">
        <v>5.22</v>
      </c>
      <c r="P61" s="6">
        <v>0.18</v>
      </c>
      <c r="Q61" s="17">
        <f t="shared" si="10"/>
        <v>5.3999999999999995</v>
      </c>
      <c r="R61" s="6">
        <v>7.96</v>
      </c>
      <c r="S61" s="10">
        <v>7.7</v>
      </c>
      <c r="T61" s="6">
        <v>0.10999999999999943</v>
      </c>
      <c r="U61" s="17">
        <f t="shared" si="11"/>
        <v>7.81</v>
      </c>
      <c r="V61" s="10">
        <v>10.67</v>
      </c>
      <c r="W61" s="6">
        <v>0.15</v>
      </c>
      <c r="X61" s="17">
        <f t="shared" si="12"/>
        <v>10.82</v>
      </c>
    </row>
    <row r="62" spans="1:24" x14ac:dyDescent="0.35">
      <c r="A62" s="58">
        <v>141</v>
      </c>
      <c r="B62" s="58" t="s">
        <v>347</v>
      </c>
      <c r="C62" s="58" t="s">
        <v>341</v>
      </c>
      <c r="D62" s="2">
        <f t="shared" si="6"/>
        <v>141</v>
      </c>
      <c r="E62" s="10">
        <v>5.59</v>
      </c>
      <c r="F62" s="6">
        <v>0.19</v>
      </c>
      <c r="G62" s="17">
        <f t="shared" si="7"/>
        <v>5.78</v>
      </c>
      <c r="H62" s="10">
        <v>8.4</v>
      </c>
      <c r="I62" s="10">
        <v>8.1300000000000008</v>
      </c>
      <c r="J62" s="6">
        <v>0.11</v>
      </c>
      <c r="K62" s="17">
        <f t="shared" si="8"/>
        <v>8.24</v>
      </c>
      <c r="L62" s="10">
        <v>11.26</v>
      </c>
      <c r="M62" s="6">
        <v>0.15</v>
      </c>
      <c r="N62" s="17">
        <f t="shared" si="9"/>
        <v>11.41</v>
      </c>
      <c r="O62" s="10">
        <v>5.22</v>
      </c>
      <c r="P62" s="6">
        <v>0.18</v>
      </c>
      <c r="Q62" s="17">
        <f t="shared" si="10"/>
        <v>5.3999999999999995</v>
      </c>
      <c r="R62" s="6">
        <v>7.96</v>
      </c>
      <c r="S62" s="10">
        <v>7.7</v>
      </c>
      <c r="T62" s="6">
        <v>0.10999999999999943</v>
      </c>
      <c r="U62" s="17">
        <f t="shared" si="11"/>
        <v>7.81</v>
      </c>
      <c r="V62" s="10">
        <v>10.67</v>
      </c>
      <c r="W62" s="6">
        <v>0.15</v>
      </c>
      <c r="X62" s="17">
        <f t="shared" si="12"/>
        <v>10.82</v>
      </c>
    </row>
    <row r="63" spans="1:24" x14ac:dyDescent="0.35">
      <c r="A63" s="58">
        <v>147</v>
      </c>
      <c r="B63" s="58" t="s">
        <v>349</v>
      </c>
      <c r="C63" s="58" t="s">
        <v>341</v>
      </c>
      <c r="D63" s="2">
        <f t="shared" si="6"/>
        <v>147</v>
      </c>
      <c r="E63" s="10">
        <v>5.59</v>
      </c>
      <c r="F63" s="6">
        <v>0.2</v>
      </c>
      <c r="G63" s="17">
        <f t="shared" si="7"/>
        <v>5.79</v>
      </c>
      <c r="H63" s="10">
        <v>8.4</v>
      </c>
      <c r="I63" s="10">
        <v>8.1300000000000008</v>
      </c>
      <c r="J63" s="6">
        <v>0.11</v>
      </c>
      <c r="K63" s="17">
        <f t="shared" si="8"/>
        <v>8.24</v>
      </c>
      <c r="L63" s="10">
        <v>11.26</v>
      </c>
      <c r="M63" s="6">
        <v>0.16</v>
      </c>
      <c r="N63" s="17">
        <f t="shared" si="9"/>
        <v>11.42</v>
      </c>
      <c r="O63" s="10">
        <v>5.22</v>
      </c>
      <c r="P63" s="6">
        <v>0.23</v>
      </c>
      <c r="Q63" s="17">
        <f t="shared" si="10"/>
        <v>5.45</v>
      </c>
      <c r="R63" s="6">
        <v>7.96</v>
      </c>
      <c r="S63" s="10">
        <v>7.7</v>
      </c>
      <c r="T63" s="6">
        <v>0.14999999999999947</v>
      </c>
      <c r="U63" s="17">
        <f t="shared" si="11"/>
        <v>7.85</v>
      </c>
      <c r="V63" s="10">
        <v>10.67</v>
      </c>
      <c r="W63" s="6">
        <v>0.19</v>
      </c>
      <c r="X63" s="17">
        <f t="shared" si="12"/>
        <v>10.86</v>
      </c>
    </row>
    <row r="64" spans="1:24" x14ac:dyDescent="0.35">
      <c r="A64" s="58">
        <v>156</v>
      </c>
      <c r="B64" s="58" t="s">
        <v>351</v>
      </c>
      <c r="C64" s="58" t="s">
        <v>341</v>
      </c>
      <c r="D64" s="2">
        <f t="shared" si="6"/>
        <v>156</v>
      </c>
      <c r="E64" s="10">
        <v>5.59</v>
      </c>
      <c r="F64" s="6">
        <v>0.45</v>
      </c>
      <c r="G64" s="17">
        <f t="shared" si="7"/>
        <v>6.04</v>
      </c>
      <c r="H64" s="10">
        <v>8.4</v>
      </c>
      <c r="I64" s="10">
        <v>8.1300000000000008</v>
      </c>
      <c r="J64" s="6">
        <v>0.26</v>
      </c>
      <c r="K64" s="17">
        <f t="shared" si="8"/>
        <v>8.39</v>
      </c>
      <c r="L64" s="10">
        <v>11.26</v>
      </c>
      <c r="M64" s="6">
        <v>0.36</v>
      </c>
      <c r="N64" s="17">
        <f t="shared" si="9"/>
        <v>11.62</v>
      </c>
      <c r="O64" s="10">
        <v>5.22</v>
      </c>
      <c r="P64" s="6">
        <v>0.41</v>
      </c>
      <c r="Q64" s="17">
        <f t="shared" si="10"/>
        <v>5.63</v>
      </c>
      <c r="R64" s="6">
        <v>7.96</v>
      </c>
      <c r="S64" s="10">
        <v>7.7</v>
      </c>
      <c r="T64" s="6">
        <v>0.25999999999999979</v>
      </c>
      <c r="U64" s="17">
        <f t="shared" si="11"/>
        <v>7.96</v>
      </c>
      <c r="V64" s="10">
        <v>10.67</v>
      </c>
      <c r="W64" s="6">
        <v>0.34</v>
      </c>
      <c r="X64" s="17">
        <f t="shared" si="12"/>
        <v>11.01</v>
      </c>
    </row>
    <row r="65" spans="1:24" x14ac:dyDescent="0.35">
      <c r="A65" s="58">
        <v>157</v>
      </c>
      <c r="B65" s="58" t="s">
        <v>353</v>
      </c>
      <c r="C65" s="58" t="s">
        <v>341</v>
      </c>
      <c r="D65" s="2">
        <f t="shared" si="6"/>
        <v>157</v>
      </c>
      <c r="E65" s="10">
        <v>5.59</v>
      </c>
      <c r="F65" s="6">
        <v>0.19</v>
      </c>
      <c r="G65" s="17">
        <f t="shared" si="7"/>
        <v>5.78</v>
      </c>
      <c r="H65" s="10">
        <v>8.4</v>
      </c>
      <c r="I65" s="10">
        <v>8.1300000000000008</v>
      </c>
      <c r="J65" s="6">
        <v>0.11</v>
      </c>
      <c r="K65" s="17">
        <f t="shared" si="8"/>
        <v>8.24</v>
      </c>
      <c r="L65" s="10">
        <v>11.26</v>
      </c>
      <c r="M65" s="6">
        <v>0.15</v>
      </c>
      <c r="N65" s="17">
        <f t="shared" si="9"/>
        <v>11.41</v>
      </c>
      <c r="O65" s="10">
        <v>5.22</v>
      </c>
      <c r="P65" s="6">
        <v>0.18</v>
      </c>
      <c r="Q65" s="17">
        <f t="shared" si="10"/>
        <v>5.3999999999999995</v>
      </c>
      <c r="R65" s="6">
        <v>7.96</v>
      </c>
      <c r="S65" s="10">
        <v>7.7</v>
      </c>
      <c r="T65" s="6">
        <v>0.10999999999999943</v>
      </c>
      <c r="U65" s="17">
        <f t="shared" si="11"/>
        <v>7.81</v>
      </c>
      <c r="V65" s="10">
        <v>10.67</v>
      </c>
      <c r="W65" s="6">
        <v>0.15</v>
      </c>
      <c r="X65" s="17">
        <f t="shared" si="12"/>
        <v>10.82</v>
      </c>
    </row>
    <row r="66" spans="1:24" x14ac:dyDescent="0.35">
      <c r="A66" s="58">
        <v>159</v>
      </c>
      <c r="B66" s="58" t="s">
        <v>355</v>
      </c>
      <c r="C66" s="58" t="s">
        <v>297</v>
      </c>
      <c r="D66" s="2">
        <f t="shared" ref="D66:D123" si="13">A66</f>
        <v>159</v>
      </c>
      <c r="E66" s="10">
        <v>5.59</v>
      </c>
      <c r="F66" s="6">
        <v>0.17</v>
      </c>
      <c r="G66" s="17">
        <f t="shared" ref="G66:G123" si="14">E66+F66</f>
        <v>5.76</v>
      </c>
      <c r="H66" s="10">
        <v>8.4</v>
      </c>
      <c r="I66" s="10">
        <v>8.1300000000000008</v>
      </c>
      <c r="J66" s="6">
        <v>0.1</v>
      </c>
      <c r="K66" s="17">
        <f t="shared" ref="K66:K123" si="15">I66+J66</f>
        <v>8.23</v>
      </c>
      <c r="L66" s="10">
        <v>11.26</v>
      </c>
      <c r="M66" s="6">
        <v>0.13</v>
      </c>
      <c r="N66" s="17">
        <f t="shared" ref="N66:N123" si="16">L66+M66</f>
        <v>11.39</v>
      </c>
      <c r="O66" s="10">
        <v>5.22</v>
      </c>
      <c r="P66" s="6">
        <v>0.15</v>
      </c>
      <c r="Q66" s="17">
        <f t="shared" ref="Q66:Q123" si="17">O66+P66</f>
        <v>5.37</v>
      </c>
      <c r="R66" s="6">
        <v>7.96</v>
      </c>
      <c r="S66" s="10">
        <v>7.7</v>
      </c>
      <c r="T66" s="6">
        <v>8.9999999999999858E-2</v>
      </c>
      <c r="U66" s="17">
        <f t="shared" ref="U66:U123" si="18">S66+T66</f>
        <v>7.79</v>
      </c>
      <c r="V66" s="10">
        <v>10.67</v>
      </c>
      <c r="W66" s="6">
        <v>0.12</v>
      </c>
      <c r="X66" s="17">
        <f t="shared" ref="X66:X123" si="19">V66+W66</f>
        <v>10.79</v>
      </c>
    </row>
    <row r="67" spans="1:24" x14ac:dyDescent="0.35">
      <c r="A67" s="58">
        <v>160</v>
      </c>
      <c r="B67" s="58" t="s">
        <v>357</v>
      </c>
      <c r="C67" s="58" t="s">
        <v>341</v>
      </c>
      <c r="D67" s="2">
        <f t="shared" si="13"/>
        <v>160</v>
      </c>
      <c r="E67" s="10">
        <v>5.59</v>
      </c>
      <c r="F67" s="6">
        <v>0.19</v>
      </c>
      <c r="G67" s="17">
        <f t="shared" si="14"/>
        <v>5.78</v>
      </c>
      <c r="H67" s="10">
        <v>8.4</v>
      </c>
      <c r="I67" s="10">
        <v>8.1300000000000008</v>
      </c>
      <c r="J67" s="6">
        <v>0.11</v>
      </c>
      <c r="K67" s="17">
        <f t="shared" si="15"/>
        <v>8.24</v>
      </c>
      <c r="L67" s="10">
        <v>11.26</v>
      </c>
      <c r="M67" s="6">
        <v>0.15</v>
      </c>
      <c r="N67" s="17">
        <f t="shared" si="16"/>
        <v>11.41</v>
      </c>
      <c r="O67" s="10">
        <v>5.22</v>
      </c>
      <c r="P67" s="6">
        <v>0.18</v>
      </c>
      <c r="Q67" s="17">
        <f t="shared" si="17"/>
        <v>5.3999999999999995</v>
      </c>
      <c r="R67" s="6">
        <v>7.96</v>
      </c>
      <c r="S67" s="10">
        <v>7.7</v>
      </c>
      <c r="T67" s="6">
        <v>0.10999999999999943</v>
      </c>
      <c r="U67" s="17">
        <f t="shared" si="18"/>
        <v>7.81</v>
      </c>
      <c r="V67" s="10">
        <v>10.67</v>
      </c>
      <c r="W67" s="6">
        <v>0.15</v>
      </c>
      <c r="X67" s="17">
        <f t="shared" si="19"/>
        <v>10.82</v>
      </c>
    </row>
    <row r="68" spans="1:24" x14ac:dyDescent="0.35">
      <c r="A68" s="58">
        <v>163</v>
      </c>
      <c r="B68" s="58" t="s">
        <v>359</v>
      </c>
      <c r="C68" s="58" t="s">
        <v>341</v>
      </c>
      <c r="D68" s="2">
        <f t="shared" si="13"/>
        <v>163</v>
      </c>
      <c r="E68" s="10">
        <v>5.59</v>
      </c>
      <c r="F68" s="6">
        <v>0.21</v>
      </c>
      <c r="G68" s="17">
        <f t="shared" si="14"/>
        <v>5.8</v>
      </c>
      <c r="H68" s="10">
        <v>8.4</v>
      </c>
      <c r="I68" s="10">
        <v>8.1300000000000008</v>
      </c>
      <c r="J68" s="6">
        <v>0.12</v>
      </c>
      <c r="K68" s="17">
        <f t="shared" si="15"/>
        <v>8.25</v>
      </c>
      <c r="L68" s="10">
        <v>11.26</v>
      </c>
      <c r="M68" s="6">
        <v>0.16</v>
      </c>
      <c r="N68" s="17">
        <f t="shared" si="16"/>
        <v>11.42</v>
      </c>
      <c r="O68" s="10">
        <v>5.22</v>
      </c>
      <c r="P68" s="6">
        <v>0.26</v>
      </c>
      <c r="Q68" s="17">
        <f t="shared" si="17"/>
        <v>5.4799999999999995</v>
      </c>
      <c r="R68" s="6">
        <v>7.96</v>
      </c>
      <c r="S68" s="10">
        <v>7.7</v>
      </c>
      <c r="T68" s="6">
        <v>0.16000000000000014</v>
      </c>
      <c r="U68" s="17">
        <f t="shared" si="18"/>
        <v>7.86</v>
      </c>
      <c r="V68" s="10">
        <v>10.67</v>
      </c>
      <c r="W68" s="6">
        <v>0.22</v>
      </c>
      <c r="X68" s="17">
        <f t="shared" si="19"/>
        <v>10.89</v>
      </c>
    </row>
    <row r="69" spans="1:24" x14ac:dyDescent="0.35">
      <c r="A69" s="58">
        <v>174</v>
      </c>
      <c r="B69" s="58" t="s">
        <v>361</v>
      </c>
      <c r="C69" s="58" t="s">
        <v>225</v>
      </c>
      <c r="D69" s="2">
        <f t="shared" si="13"/>
        <v>174</v>
      </c>
      <c r="E69" s="10">
        <v>5.59</v>
      </c>
      <c r="F69" s="6">
        <v>0.24</v>
      </c>
      <c r="G69" s="17">
        <f t="shared" si="14"/>
        <v>5.83</v>
      </c>
      <c r="H69" s="10">
        <v>8.4</v>
      </c>
      <c r="I69" s="10">
        <v>8.1300000000000008</v>
      </c>
      <c r="J69" s="6">
        <v>0.14000000000000001</v>
      </c>
      <c r="K69" s="17">
        <f t="shared" si="15"/>
        <v>8.2700000000000014</v>
      </c>
      <c r="L69" s="10">
        <v>11.26</v>
      </c>
      <c r="M69" s="6">
        <v>0.19</v>
      </c>
      <c r="N69" s="17">
        <f t="shared" si="16"/>
        <v>11.45</v>
      </c>
      <c r="O69" s="10">
        <v>5.22</v>
      </c>
      <c r="P69" s="6">
        <v>0.22</v>
      </c>
      <c r="Q69" s="17">
        <f t="shared" si="17"/>
        <v>5.4399999999999995</v>
      </c>
      <c r="R69" s="6">
        <v>7.96</v>
      </c>
      <c r="S69" s="10">
        <v>7.7</v>
      </c>
      <c r="T69" s="6">
        <v>0.13999999999999968</v>
      </c>
      <c r="U69" s="17">
        <f t="shared" si="18"/>
        <v>7.84</v>
      </c>
      <c r="V69" s="10">
        <v>10.67</v>
      </c>
      <c r="W69" s="6">
        <v>0.18</v>
      </c>
      <c r="X69" s="17">
        <f t="shared" si="19"/>
        <v>10.85</v>
      </c>
    </row>
    <row r="70" spans="1:24" x14ac:dyDescent="0.35">
      <c r="A70" s="58">
        <v>177</v>
      </c>
      <c r="B70" s="58" t="s">
        <v>363</v>
      </c>
      <c r="C70" s="58" t="s">
        <v>341</v>
      </c>
      <c r="D70" s="2">
        <f t="shared" si="13"/>
        <v>177</v>
      </c>
      <c r="E70" s="10">
        <v>5.59</v>
      </c>
      <c r="F70" s="6">
        <v>0.19</v>
      </c>
      <c r="G70" s="17">
        <f t="shared" si="14"/>
        <v>5.78</v>
      </c>
      <c r="H70" s="10">
        <v>8.4</v>
      </c>
      <c r="I70" s="10">
        <v>8.1300000000000008</v>
      </c>
      <c r="J70" s="6">
        <v>0.11</v>
      </c>
      <c r="K70" s="17">
        <f t="shared" si="15"/>
        <v>8.24</v>
      </c>
      <c r="L70" s="10">
        <v>11.26</v>
      </c>
      <c r="M70" s="6">
        <v>0.15</v>
      </c>
      <c r="N70" s="17">
        <f t="shared" si="16"/>
        <v>11.41</v>
      </c>
      <c r="O70" s="10">
        <v>5.22</v>
      </c>
      <c r="P70" s="6">
        <v>0.2</v>
      </c>
      <c r="Q70" s="17">
        <f t="shared" si="17"/>
        <v>5.42</v>
      </c>
      <c r="R70" s="6">
        <v>7.96</v>
      </c>
      <c r="S70" s="10">
        <v>7.7</v>
      </c>
      <c r="T70" s="6">
        <v>0.12000000000000011</v>
      </c>
      <c r="U70" s="17">
        <f t="shared" si="18"/>
        <v>7.82</v>
      </c>
      <c r="V70" s="10">
        <v>10.67</v>
      </c>
      <c r="W70" s="6">
        <v>0.16</v>
      </c>
      <c r="X70" s="17">
        <f t="shared" si="19"/>
        <v>10.83</v>
      </c>
    </row>
    <row r="71" spans="1:24" x14ac:dyDescent="0.35">
      <c r="A71" s="58">
        <v>182</v>
      </c>
      <c r="B71" s="58" t="s">
        <v>365</v>
      </c>
      <c r="C71" s="58" t="s">
        <v>341</v>
      </c>
      <c r="D71" s="2">
        <f t="shared" si="13"/>
        <v>182</v>
      </c>
      <c r="E71" s="10">
        <v>5.59</v>
      </c>
      <c r="F71" s="6">
        <v>0.19</v>
      </c>
      <c r="G71" s="17">
        <f t="shared" si="14"/>
        <v>5.78</v>
      </c>
      <c r="H71" s="10">
        <v>8.4</v>
      </c>
      <c r="I71" s="10">
        <v>8.1300000000000008</v>
      </c>
      <c r="J71" s="6">
        <v>0.11</v>
      </c>
      <c r="K71" s="17">
        <f t="shared" si="15"/>
        <v>8.24</v>
      </c>
      <c r="L71" s="10">
        <v>11.26</v>
      </c>
      <c r="M71" s="6">
        <v>0.15</v>
      </c>
      <c r="N71" s="17">
        <f t="shared" si="16"/>
        <v>11.41</v>
      </c>
      <c r="O71" s="10">
        <v>5.22</v>
      </c>
      <c r="P71" s="6">
        <v>0.18</v>
      </c>
      <c r="Q71" s="17">
        <f t="shared" si="17"/>
        <v>5.3999999999999995</v>
      </c>
      <c r="R71" s="6">
        <v>7.96</v>
      </c>
      <c r="S71" s="10">
        <v>7.7</v>
      </c>
      <c r="T71" s="6">
        <v>0.10999999999999943</v>
      </c>
      <c r="U71" s="17">
        <f t="shared" si="18"/>
        <v>7.81</v>
      </c>
      <c r="V71" s="10">
        <v>10.67</v>
      </c>
      <c r="W71" s="6">
        <v>0.15</v>
      </c>
      <c r="X71" s="17">
        <f t="shared" si="19"/>
        <v>10.82</v>
      </c>
    </row>
    <row r="72" spans="1:24" x14ac:dyDescent="0.35">
      <c r="A72" s="58">
        <v>183</v>
      </c>
      <c r="B72" s="58" t="s">
        <v>367</v>
      </c>
      <c r="C72" s="58" t="s">
        <v>341</v>
      </c>
      <c r="D72" s="2">
        <f t="shared" si="13"/>
        <v>183</v>
      </c>
      <c r="E72" s="10">
        <v>5.59</v>
      </c>
      <c r="F72" s="6">
        <v>0.19</v>
      </c>
      <c r="G72" s="17">
        <f t="shared" si="14"/>
        <v>5.78</v>
      </c>
      <c r="H72" s="10">
        <v>8.4</v>
      </c>
      <c r="I72" s="10">
        <v>8.1300000000000008</v>
      </c>
      <c r="J72" s="6">
        <v>0.11</v>
      </c>
      <c r="K72" s="17">
        <f t="shared" si="15"/>
        <v>8.24</v>
      </c>
      <c r="L72" s="10">
        <v>11.26</v>
      </c>
      <c r="M72" s="6">
        <v>0.15</v>
      </c>
      <c r="N72" s="17">
        <f t="shared" si="16"/>
        <v>11.41</v>
      </c>
      <c r="O72" s="10">
        <v>5.22</v>
      </c>
      <c r="P72" s="6">
        <v>0.18</v>
      </c>
      <c r="Q72" s="17">
        <f t="shared" si="17"/>
        <v>5.3999999999999995</v>
      </c>
      <c r="R72" s="6">
        <v>7.96</v>
      </c>
      <c r="S72" s="10">
        <v>7.7</v>
      </c>
      <c r="T72" s="6">
        <v>0.10999999999999943</v>
      </c>
      <c r="U72" s="17">
        <f t="shared" si="18"/>
        <v>7.81</v>
      </c>
      <c r="V72" s="10">
        <v>10.67</v>
      </c>
      <c r="W72" s="6">
        <v>0.15</v>
      </c>
      <c r="X72" s="17">
        <f t="shared" si="19"/>
        <v>10.82</v>
      </c>
    </row>
    <row r="73" spans="1:24" x14ac:dyDescent="0.35">
      <c r="A73" s="58">
        <v>186</v>
      </c>
      <c r="B73" s="58" t="s">
        <v>369</v>
      </c>
      <c r="C73" s="58" t="s">
        <v>304</v>
      </c>
      <c r="D73" s="2">
        <f t="shared" si="13"/>
        <v>186</v>
      </c>
      <c r="E73" s="10">
        <v>5.59</v>
      </c>
      <c r="F73" s="6">
        <v>0.46</v>
      </c>
      <c r="G73" s="17">
        <f t="shared" si="14"/>
        <v>6.05</v>
      </c>
      <c r="H73" s="10">
        <v>8.4</v>
      </c>
      <c r="I73" s="10">
        <v>8.1300000000000008</v>
      </c>
      <c r="J73" s="6">
        <v>0.26</v>
      </c>
      <c r="K73" s="17">
        <f t="shared" si="15"/>
        <v>8.39</v>
      </c>
      <c r="L73" s="10">
        <v>11.26</v>
      </c>
      <c r="M73" s="6">
        <v>0.36</v>
      </c>
      <c r="N73" s="17">
        <f t="shared" si="16"/>
        <v>11.62</v>
      </c>
      <c r="O73" s="10">
        <v>5.22</v>
      </c>
      <c r="P73" s="6">
        <v>0.38</v>
      </c>
      <c r="Q73" s="17">
        <f t="shared" si="17"/>
        <v>5.6</v>
      </c>
      <c r="R73" s="6">
        <v>7.96</v>
      </c>
      <c r="S73" s="10">
        <v>7.7</v>
      </c>
      <c r="T73" s="6">
        <v>0.24000000000000021</v>
      </c>
      <c r="U73" s="17">
        <f t="shared" si="18"/>
        <v>7.94</v>
      </c>
      <c r="V73" s="10">
        <v>10.67</v>
      </c>
      <c r="W73" s="6">
        <v>0.32</v>
      </c>
      <c r="X73" s="17">
        <f t="shared" si="19"/>
        <v>10.99</v>
      </c>
    </row>
    <row r="74" spans="1:24" x14ac:dyDescent="0.35">
      <c r="A74" s="58">
        <v>196</v>
      </c>
      <c r="B74" s="58" t="s">
        <v>371</v>
      </c>
      <c r="C74" s="58" t="s">
        <v>341</v>
      </c>
      <c r="D74" s="2">
        <f t="shared" si="13"/>
        <v>196</v>
      </c>
      <c r="E74" s="10">
        <v>5.59</v>
      </c>
      <c r="F74" s="6">
        <v>0.19</v>
      </c>
      <c r="G74" s="17">
        <f t="shared" si="14"/>
        <v>5.78</v>
      </c>
      <c r="H74" s="10">
        <v>8.4</v>
      </c>
      <c r="I74" s="10">
        <v>8.1300000000000008</v>
      </c>
      <c r="J74" s="6">
        <v>0.11</v>
      </c>
      <c r="K74" s="17">
        <f t="shared" si="15"/>
        <v>8.24</v>
      </c>
      <c r="L74" s="10">
        <v>11.26</v>
      </c>
      <c r="M74" s="6">
        <v>0.15</v>
      </c>
      <c r="N74" s="17">
        <f t="shared" si="16"/>
        <v>11.41</v>
      </c>
      <c r="O74" s="10">
        <v>5.22</v>
      </c>
      <c r="P74" s="6">
        <v>0.18</v>
      </c>
      <c r="Q74" s="17">
        <f t="shared" si="17"/>
        <v>5.3999999999999995</v>
      </c>
      <c r="R74" s="6">
        <v>7.96</v>
      </c>
      <c r="S74" s="10">
        <v>7.7</v>
      </c>
      <c r="T74" s="6">
        <v>0.10999999999999943</v>
      </c>
      <c r="U74" s="17">
        <f t="shared" si="18"/>
        <v>7.81</v>
      </c>
      <c r="V74" s="10">
        <v>10.67</v>
      </c>
      <c r="W74" s="6">
        <v>0.15</v>
      </c>
      <c r="X74" s="17">
        <f t="shared" si="19"/>
        <v>10.82</v>
      </c>
    </row>
    <row r="75" spans="1:24" x14ac:dyDescent="0.35">
      <c r="A75" s="58">
        <v>202</v>
      </c>
      <c r="B75" s="58" t="s">
        <v>373</v>
      </c>
      <c r="C75" s="58" t="s">
        <v>304</v>
      </c>
      <c r="D75" s="2">
        <f t="shared" si="13"/>
        <v>202</v>
      </c>
      <c r="E75" s="10">
        <v>5.59</v>
      </c>
      <c r="F75" s="6">
        <v>0.39</v>
      </c>
      <c r="G75" s="17">
        <f t="shared" si="14"/>
        <v>5.9799999999999995</v>
      </c>
      <c r="H75" s="10">
        <v>8.4</v>
      </c>
      <c r="I75" s="10">
        <v>8.1300000000000008</v>
      </c>
      <c r="J75" s="6">
        <v>0.23</v>
      </c>
      <c r="K75" s="17">
        <f t="shared" si="15"/>
        <v>8.3600000000000012</v>
      </c>
      <c r="L75" s="10">
        <v>11.26</v>
      </c>
      <c r="M75" s="6">
        <v>0.31</v>
      </c>
      <c r="N75" s="17">
        <f t="shared" si="16"/>
        <v>11.57</v>
      </c>
      <c r="O75" s="10">
        <v>5.22</v>
      </c>
      <c r="P75" s="6">
        <v>0.35</v>
      </c>
      <c r="Q75" s="17">
        <f t="shared" si="17"/>
        <v>5.5699999999999994</v>
      </c>
      <c r="R75" s="6">
        <v>7.96</v>
      </c>
      <c r="S75" s="10">
        <v>7.7</v>
      </c>
      <c r="T75" s="6">
        <v>0.21999999999999975</v>
      </c>
      <c r="U75" s="17">
        <f t="shared" si="18"/>
        <v>7.92</v>
      </c>
      <c r="V75" s="10">
        <v>10.67</v>
      </c>
      <c r="W75" s="6">
        <v>0.28999999999999998</v>
      </c>
      <c r="X75" s="17">
        <f t="shared" si="19"/>
        <v>10.959999999999999</v>
      </c>
    </row>
    <row r="76" spans="1:24" x14ac:dyDescent="0.35">
      <c r="A76" s="58">
        <v>220</v>
      </c>
      <c r="B76" s="58" t="s">
        <v>375</v>
      </c>
      <c r="C76" s="58" t="s">
        <v>297</v>
      </c>
      <c r="D76" s="2">
        <f t="shared" si="13"/>
        <v>220</v>
      </c>
      <c r="E76" s="10">
        <v>5.59</v>
      </c>
      <c r="F76" s="6">
        <v>0.35</v>
      </c>
      <c r="G76" s="17">
        <f t="shared" si="14"/>
        <v>5.9399999999999995</v>
      </c>
      <c r="H76" s="10">
        <v>8.4</v>
      </c>
      <c r="I76" s="10">
        <v>8.1300000000000008</v>
      </c>
      <c r="J76" s="6">
        <v>0.2</v>
      </c>
      <c r="K76" s="17">
        <f t="shared" si="15"/>
        <v>8.33</v>
      </c>
      <c r="L76" s="10">
        <v>11.26</v>
      </c>
      <c r="M76" s="6">
        <v>0.28000000000000003</v>
      </c>
      <c r="N76" s="17">
        <f t="shared" si="16"/>
        <v>11.54</v>
      </c>
      <c r="O76" s="10">
        <v>5.22</v>
      </c>
      <c r="P76" s="6">
        <v>0.32</v>
      </c>
      <c r="Q76" s="17">
        <f t="shared" si="17"/>
        <v>5.54</v>
      </c>
      <c r="R76" s="6">
        <v>7.96</v>
      </c>
      <c r="S76" s="10">
        <v>7.7</v>
      </c>
      <c r="T76" s="6">
        <v>0.20000000000000018</v>
      </c>
      <c r="U76" s="17">
        <f t="shared" si="18"/>
        <v>7.9</v>
      </c>
      <c r="V76" s="10">
        <v>10.67</v>
      </c>
      <c r="W76" s="6">
        <v>0.26</v>
      </c>
      <c r="X76" s="17">
        <f t="shared" si="19"/>
        <v>10.93</v>
      </c>
    </row>
    <row r="77" spans="1:24" x14ac:dyDescent="0.35">
      <c r="A77" s="58">
        <v>221</v>
      </c>
      <c r="B77" s="58" t="s">
        <v>377</v>
      </c>
      <c r="C77" s="58" t="s">
        <v>225</v>
      </c>
      <c r="D77" s="2">
        <f t="shared" si="13"/>
        <v>221</v>
      </c>
      <c r="E77" s="10">
        <v>5.59</v>
      </c>
      <c r="F77" s="6">
        <v>0.32</v>
      </c>
      <c r="G77" s="17">
        <f t="shared" si="14"/>
        <v>5.91</v>
      </c>
      <c r="H77" s="10">
        <v>8.4</v>
      </c>
      <c r="I77" s="10">
        <v>8.1300000000000008</v>
      </c>
      <c r="J77" s="6">
        <v>0.19</v>
      </c>
      <c r="K77" s="17">
        <f t="shared" si="15"/>
        <v>8.32</v>
      </c>
      <c r="L77" s="10">
        <v>11.26</v>
      </c>
      <c r="M77" s="6">
        <v>0.26</v>
      </c>
      <c r="N77" s="17">
        <f t="shared" si="16"/>
        <v>11.52</v>
      </c>
      <c r="O77" s="10">
        <v>5.22</v>
      </c>
      <c r="P77" s="6">
        <v>0.28999999999999998</v>
      </c>
      <c r="Q77" s="17">
        <f t="shared" si="17"/>
        <v>5.51</v>
      </c>
      <c r="R77" s="6">
        <v>7.96</v>
      </c>
      <c r="S77" s="10">
        <v>7.7</v>
      </c>
      <c r="T77" s="6">
        <v>0.17999999999999972</v>
      </c>
      <c r="U77" s="17">
        <f t="shared" si="18"/>
        <v>7.88</v>
      </c>
      <c r="V77" s="10">
        <v>10.67</v>
      </c>
      <c r="W77" s="6">
        <v>0.24</v>
      </c>
      <c r="X77" s="17">
        <f t="shared" si="19"/>
        <v>10.91</v>
      </c>
    </row>
    <row r="78" spans="1:24" x14ac:dyDescent="0.35">
      <c r="A78" s="58">
        <v>223</v>
      </c>
      <c r="B78" s="58" t="s">
        <v>379</v>
      </c>
      <c r="C78" s="58" t="s">
        <v>341</v>
      </c>
      <c r="D78" s="2">
        <f t="shared" si="13"/>
        <v>223</v>
      </c>
      <c r="E78" s="10">
        <v>5.59</v>
      </c>
      <c r="F78" s="6">
        <v>0.25</v>
      </c>
      <c r="G78" s="17">
        <f t="shared" si="14"/>
        <v>5.84</v>
      </c>
      <c r="H78" s="10">
        <v>8.4</v>
      </c>
      <c r="I78" s="10">
        <v>8.1300000000000008</v>
      </c>
      <c r="J78" s="6">
        <v>0.15</v>
      </c>
      <c r="K78" s="17">
        <f t="shared" si="15"/>
        <v>8.2800000000000011</v>
      </c>
      <c r="L78" s="10">
        <v>11.26</v>
      </c>
      <c r="M78" s="6">
        <v>0.2</v>
      </c>
      <c r="N78" s="17">
        <f t="shared" si="16"/>
        <v>11.459999999999999</v>
      </c>
      <c r="O78" s="10">
        <v>5.22</v>
      </c>
      <c r="P78" s="6">
        <v>0.28999999999999998</v>
      </c>
      <c r="Q78" s="17">
        <f t="shared" si="17"/>
        <v>5.51</v>
      </c>
      <c r="R78" s="6">
        <v>7.96</v>
      </c>
      <c r="S78" s="10">
        <v>7.7</v>
      </c>
      <c r="T78" s="6">
        <v>0.17999999999999972</v>
      </c>
      <c r="U78" s="17">
        <f t="shared" si="18"/>
        <v>7.88</v>
      </c>
      <c r="V78" s="10">
        <v>10.67</v>
      </c>
      <c r="W78" s="6">
        <v>0.24</v>
      </c>
      <c r="X78" s="17">
        <f t="shared" si="19"/>
        <v>10.91</v>
      </c>
    </row>
    <row r="79" spans="1:24" x14ac:dyDescent="0.35">
      <c r="A79" s="58">
        <v>231</v>
      </c>
      <c r="B79" s="58" t="s">
        <v>381</v>
      </c>
      <c r="C79" s="58" t="s">
        <v>341</v>
      </c>
      <c r="D79" s="2">
        <f t="shared" si="13"/>
        <v>231</v>
      </c>
      <c r="E79" s="10">
        <v>5.59</v>
      </c>
      <c r="F79" s="6">
        <v>0.2</v>
      </c>
      <c r="G79" s="17">
        <f t="shared" si="14"/>
        <v>5.79</v>
      </c>
      <c r="H79" s="10">
        <v>8.4</v>
      </c>
      <c r="I79" s="10">
        <v>8.1300000000000008</v>
      </c>
      <c r="J79" s="6">
        <v>0.12</v>
      </c>
      <c r="K79" s="17">
        <f t="shared" si="15"/>
        <v>8.25</v>
      </c>
      <c r="L79" s="10">
        <v>11.26</v>
      </c>
      <c r="M79" s="6">
        <v>0.16</v>
      </c>
      <c r="N79" s="17">
        <f t="shared" si="16"/>
        <v>11.42</v>
      </c>
      <c r="O79" s="10">
        <v>5.22</v>
      </c>
      <c r="P79" s="6">
        <v>0.23</v>
      </c>
      <c r="Q79" s="17">
        <f t="shared" si="17"/>
        <v>5.45</v>
      </c>
      <c r="R79" s="6">
        <v>7.96</v>
      </c>
      <c r="S79" s="10">
        <v>7.7</v>
      </c>
      <c r="T79" s="6">
        <v>0.13999999999999968</v>
      </c>
      <c r="U79" s="17">
        <f t="shared" si="18"/>
        <v>7.84</v>
      </c>
      <c r="V79" s="10">
        <v>10.67</v>
      </c>
      <c r="W79" s="6">
        <v>0.19</v>
      </c>
      <c r="X79" s="17">
        <f t="shared" si="19"/>
        <v>10.86</v>
      </c>
    </row>
    <row r="80" spans="1:24" x14ac:dyDescent="0.35">
      <c r="A80" s="58">
        <v>235</v>
      </c>
      <c r="B80" s="58" t="s">
        <v>383</v>
      </c>
      <c r="C80" s="58" t="s">
        <v>225</v>
      </c>
      <c r="D80" s="2">
        <f t="shared" si="13"/>
        <v>235</v>
      </c>
      <c r="E80" s="10">
        <v>5.59</v>
      </c>
      <c r="F80" s="6">
        <v>0.08</v>
      </c>
      <c r="G80" s="17">
        <f t="shared" si="14"/>
        <v>5.67</v>
      </c>
      <c r="H80" s="10">
        <v>8.4</v>
      </c>
      <c r="I80" s="10">
        <v>8.1300000000000008</v>
      </c>
      <c r="J80" s="6">
        <v>0.05</v>
      </c>
      <c r="K80" s="17">
        <f t="shared" si="15"/>
        <v>8.1800000000000015</v>
      </c>
      <c r="L80" s="10">
        <v>11.26</v>
      </c>
      <c r="M80" s="6">
        <v>0.06</v>
      </c>
      <c r="N80" s="17">
        <f t="shared" si="16"/>
        <v>11.32</v>
      </c>
      <c r="O80" s="10">
        <v>5.22</v>
      </c>
      <c r="P80" s="6">
        <v>0.08</v>
      </c>
      <c r="Q80" s="17">
        <f t="shared" si="17"/>
        <v>5.3</v>
      </c>
      <c r="R80" s="6">
        <v>7.96</v>
      </c>
      <c r="S80" s="10">
        <v>7.7</v>
      </c>
      <c r="T80" s="6">
        <v>4.9999999999999822E-2</v>
      </c>
      <c r="U80" s="17">
        <f t="shared" si="18"/>
        <v>7.75</v>
      </c>
      <c r="V80" s="10">
        <v>10.67</v>
      </c>
      <c r="W80" s="6">
        <v>0.06</v>
      </c>
      <c r="X80" s="17">
        <f t="shared" si="19"/>
        <v>10.73</v>
      </c>
    </row>
    <row r="81" spans="1:24" x14ac:dyDescent="0.35">
      <c r="A81" s="58">
        <v>245</v>
      </c>
      <c r="B81" s="58" t="s">
        <v>385</v>
      </c>
      <c r="C81" s="58" t="s">
        <v>225</v>
      </c>
      <c r="D81" s="2">
        <f t="shared" si="13"/>
        <v>245</v>
      </c>
      <c r="E81" s="10">
        <v>5.59</v>
      </c>
      <c r="F81" s="6">
        <v>0.36</v>
      </c>
      <c r="G81" s="17">
        <f t="shared" si="14"/>
        <v>5.95</v>
      </c>
      <c r="H81" s="10">
        <v>8.4</v>
      </c>
      <c r="I81" s="10">
        <v>8.1300000000000008</v>
      </c>
      <c r="J81" s="6">
        <v>0.21</v>
      </c>
      <c r="K81" s="17">
        <f t="shared" si="15"/>
        <v>8.3400000000000016</v>
      </c>
      <c r="L81" s="10">
        <v>11.26</v>
      </c>
      <c r="M81" s="6">
        <v>0.28999999999999998</v>
      </c>
      <c r="N81" s="17">
        <f t="shared" si="16"/>
        <v>11.549999999999999</v>
      </c>
      <c r="O81" s="10">
        <v>5.22</v>
      </c>
      <c r="P81" s="6">
        <v>0.32</v>
      </c>
      <c r="Q81" s="17">
        <f t="shared" si="17"/>
        <v>5.54</v>
      </c>
      <c r="R81" s="6">
        <v>7.96</v>
      </c>
      <c r="S81" s="10">
        <v>7.7</v>
      </c>
      <c r="T81" s="6">
        <v>0.20000000000000018</v>
      </c>
      <c r="U81" s="17">
        <f t="shared" si="18"/>
        <v>7.9</v>
      </c>
      <c r="V81" s="10">
        <v>10.67</v>
      </c>
      <c r="W81" s="6">
        <v>0.27</v>
      </c>
      <c r="X81" s="17">
        <f t="shared" si="19"/>
        <v>10.94</v>
      </c>
    </row>
    <row r="82" spans="1:24" x14ac:dyDescent="0.35">
      <c r="A82" s="58">
        <v>247</v>
      </c>
      <c r="B82" s="58" t="s">
        <v>387</v>
      </c>
      <c r="C82" s="58" t="s">
        <v>341</v>
      </c>
      <c r="D82" s="2">
        <f t="shared" si="13"/>
        <v>247</v>
      </c>
      <c r="E82" s="10">
        <v>5.59</v>
      </c>
      <c r="F82" s="6">
        <v>0.34</v>
      </c>
      <c r="G82" s="17">
        <f t="shared" si="14"/>
        <v>5.93</v>
      </c>
      <c r="H82" s="10">
        <v>8.4</v>
      </c>
      <c r="I82" s="10">
        <v>8.1300000000000008</v>
      </c>
      <c r="J82" s="6">
        <v>0.2</v>
      </c>
      <c r="K82" s="17">
        <f t="shared" si="15"/>
        <v>8.33</v>
      </c>
      <c r="L82" s="10">
        <v>11.26</v>
      </c>
      <c r="M82" s="6">
        <v>0.27</v>
      </c>
      <c r="N82" s="17">
        <f t="shared" si="16"/>
        <v>11.53</v>
      </c>
      <c r="O82" s="10">
        <v>5.22</v>
      </c>
      <c r="P82" s="6">
        <v>0.28999999999999998</v>
      </c>
      <c r="Q82" s="17">
        <f t="shared" si="17"/>
        <v>5.51</v>
      </c>
      <c r="R82" s="6">
        <v>7.96</v>
      </c>
      <c r="S82" s="10">
        <v>7.7</v>
      </c>
      <c r="T82" s="6">
        <v>0.17999999999999972</v>
      </c>
      <c r="U82" s="17">
        <f t="shared" si="18"/>
        <v>7.88</v>
      </c>
      <c r="V82" s="10">
        <v>10.67</v>
      </c>
      <c r="W82" s="6">
        <v>0.24</v>
      </c>
      <c r="X82" s="17">
        <f t="shared" si="19"/>
        <v>10.91</v>
      </c>
    </row>
    <row r="83" spans="1:24" x14ac:dyDescent="0.35">
      <c r="A83" s="58">
        <v>249</v>
      </c>
      <c r="B83" s="58" t="s">
        <v>389</v>
      </c>
      <c r="C83" s="58" t="s">
        <v>341</v>
      </c>
      <c r="D83" s="2">
        <f t="shared" si="13"/>
        <v>249</v>
      </c>
      <c r="E83" s="10">
        <v>5.59</v>
      </c>
      <c r="F83" s="6">
        <v>0.19</v>
      </c>
      <c r="G83" s="17">
        <f t="shared" si="14"/>
        <v>5.78</v>
      </c>
      <c r="H83" s="10">
        <v>8.4</v>
      </c>
      <c r="I83" s="10">
        <v>8.1300000000000008</v>
      </c>
      <c r="J83" s="6">
        <v>0.11</v>
      </c>
      <c r="K83" s="17">
        <f t="shared" si="15"/>
        <v>8.24</v>
      </c>
      <c r="L83" s="10">
        <v>11.26</v>
      </c>
      <c r="M83" s="6">
        <v>0.15</v>
      </c>
      <c r="N83" s="17">
        <f t="shared" si="16"/>
        <v>11.41</v>
      </c>
      <c r="O83" s="10">
        <v>5.22</v>
      </c>
      <c r="P83" s="6">
        <v>0.18</v>
      </c>
      <c r="Q83" s="17">
        <f t="shared" si="17"/>
        <v>5.3999999999999995</v>
      </c>
      <c r="R83" s="6">
        <v>7.96</v>
      </c>
      <c r="S83" s="10">
        <v>7.7</v>
      </c>
      <c r="T83" s="6">
        <v>0.10999999999999943</v>
      </c>
      <c r="U83" s="17">
        <f t="shared" si="18"/>
        <v>7.81</v>
      </c>
      <c r="V83" s="10">
        <v>10.67</v>
      </c>
      <c r="W83" s="6">
        <v>0.15</v>
      </c>
      <c r="X83" s="17">
        <f t="shared" si="19"/>
        <v>10.82</v>
      </c>
    </row>
    <row r="84" spans="1:24" x14ac:dyDescent="0.35">
      <c r="A84" s="58">
        <v>253</v>
      </c>
      <c r="B84" s="58" t="s">
        <v>391</v>
      </c>
      <c r="C84" s="58" t="s">
        <v>225</v>
      </c>
      <c r="D84" s="2">
        <f t="shared" si="13"/>
        <v>253</v>
      </c>
      <c r="E84" s="10">
        <v>5.59</v>
      </c>
      <c r="F84" s="6">
        <v>0.12</v>
      </c>
      <c r="G84" s="17">
        <f t="shared" si="14"/>
        <v>5.71</v>
      </c>
      <c r="H84" s="10">
        <v>8.4</v>
      </c>
      <c r="I84" s="10">
        <v>8.1300000000000008</v>
      </c>
      <c r="J84" s="6">
        <v>7.0000000000000007E-2</v>
      </c>
      <c r="K84" s="17">
        <f t="shared" si="15"/>
        <v>8.2000000000000011</v>
      </c>
      <c r="L84" s="10">
        <v>11.26</v>
      </c>
      <c r="M84" s="6">
        <v>0.1</v>
      </c>
      <c r="N84" s="17">
        <f t="shared" si="16"/>
        <v>11.36</v>
      </c>
      <c r="O84" s="10">
        <v>5.22</v>
      </c>
      <c r="P84" s="6">
        <v>0.11</v>
      </c>
      <c r="Q84" s="17">
        <f t="shared" si="17"/>
        <v>5.33</v>
      </c>
      <c r="R84" s="6">
        <v>7.96</v>
      </c>
      <c r="S84" s="10">
        <v>7.7</v>
      </c>
      <c r="T84" s="6">
        <v>6.9999999999999396E-2</v>
      </c>
      <c r="U84" s="17">
        <f t="shared" si="18"/>
        <v>7.77</v>
      </c>
      <c r="V84" s="10">
        <v>10.67</v>
      </c>
      <c r="W84" s="6">
        <v>0.09</v>
      </c>
      <c r="X84" s="17">
        <f t="shared" si="19"/>
        <v>10.76</v>
      </c>
    </row>
    <row r="85" spans="1:24" x14ac:dyDescent="0.35">
      <c r="A85" s="58">
        <v>255</v>
      </c>
      <c r="B85" s="58" t="s">
        <v>393</v>
      </c>
      <c r="C85" s="58" t="s">
        <v>341</v>
      </c>
      <c r="D85" s="2">
        <f t="shared" si="13"/>
        <v>255</v>
      </c>
      <c r="E85" s="10">
        <v>5.59</v>
      </c>
      <c r="F85" s="6">
        <v>0.19</v>
      </c>
      <c r="G85" s="17">
        <f t="shared" si="14"/>
        <v>5.78</v>
      </c>
      <c r="H85" s="10">
        <v>8.4</v>
      </c>
      <c r="I85" s="10">
        <v>8.1300000000000008</v>
      </c>
      <c r="J85" s="6">
        <v>0.11</v>
      </c>
      <c r="K85" s="17">
        <f t="shared" si="15"/>
        <v>8.24</v>
      </c>
      <c r="L85" s="10">
        <v>11.26</v>
      </c>
      <c r="M85" s="6">
        <v>0.15</v>
      </c>
      <c r="N85" s="17">
        <f t="shared" si="16"/>
        <v>11.41</v>
      </c>
      <c r="O85" s="10">
        <v>5.22</v>
      </c>
      <c r="P85" s="6">
        <v>0.18</v>
      </c>
      <c r="Q85" s="17">
        <f t="shared" si="17"/>
        <v>5.3999999999999995</v>
      </c>
      <c r="R85" s="6">
        <v>7.96</v>
      </c>
      <c r="S85" s="10">
        <v>7.7</v>
      </c>
      <c r="T85" s="6">
        <v>0.10999999999999943</v>
      </c>
      <c r="U85" s="17">
        <f t="shared" si="18"/>
        <v>7.81</v>
      </c>
      <c r="V85" s="10">
        <v>10.67</v>
      </c>
      <c r="W85" s="6">
        <v>0.15</v>
      </c>
      <c r="X85" s="17">
        <f t="shared" si="19"/>
        <v>10.82</v>
      </c>
    </row>
    <row r="86" spans="1:24" x14ac:dyDescent="0.35">
      <c r="A86" s="58">
        <v>261</v>
      </c>
      <c r="B86" s="58" t="s">
        <v>395</v>
      </c>
      <c r="C86" s="58" t="s">
        <v>341</v>
      </c>
      <c r="D86" s="2">
        <f t="shared" si="13"/>
        <v>261</v>
      </c>
      <c r="E86" s="10">
        <v>5.59</v>
      </c>
      <c r="F86" s="6">
        <v>0.2</v>
      </c>
      <c r="G86" s="17">
        <f t="shared" si="14"/>
        <v>5.79</v>
      </c>
      <c r="H86" s="10">
        <v>8.4</v>
      </c>
      <c r="I86" s="10">
        <v>8.1300000000000008</v>
      </c>
      <c r="J86" s="6">
        <v>0.12</v>
      </c>
      <c r="K86" s="17">
        <f t="shared" si="15"/>
        <v>8.25</v>
      </c>
      <c r="L86" s="10">
        <v>11.26</v>
      </c>
      <c r="M86" s="6">
        <v>0.16</v>
      </c>
      <c r="N86" s="17">
        <f t="shared" si="16"/>
        <v>11.42</v>
      </c>
      <c r="O86" s="10">
        <v>5.22</v>
      </c>
      <c r="P86" s="6">
        <v>0.2</v>
      </c>
      <c r="Q86" s="17">
        <f t="shared" si="17"/>
        <v>5.42</v>
      </c>
      <c r="R86" s="6">
        <v>7.96</v>
      </c>
      <c r="S86" s="10">
        <v>7.7</v>
      </c>
      <c r="T86" s="6">
        <v>0.12000000000000011</v>
      </c>
      <c r="U86" s="17">
        <f t="shared" si="18"/>
        <v>7.82</v>
      </c>
      <c r="V86" s="10">
        <v>10.67</v>
      </c>
      <c r="W86" s="6">
        <v>0.16</v>
      </c>
      <c r="X86" s="17">
        <f t="shared" si="19"/>
        <v>10.83</v>
      </c>
    </row>
    <row r="87" spans="1:24" x14ac:dyDescent="0.35">
      <c r="A87" s="58">
        <v>263</v>
      </c>
      <c r="B87" s="58" t="s">
        <v>397</v>
      </c>
      <c r="C87" s="58" t="s">
        <v>225</v>
      </c>
      <c r="D87" s="2">
        <f t="shared" si="13"/>
        <v>263</v>
      </c>
      <c r="E87" s="10">
        <v>5.59</v>
      </c>
      <c r="F87" s="6">
        <v>0.25</v>
      </c>
      <c r="G87" s="17">
        <f t="shared" si="14"/>
        <v>5.84</v>
      </c>
      <c r="H87" s="10">
        <v>8.4</v>
      </c>
      <c r="I87" s="10">
        <v>8.1300000000000008</v>
      </c>
      <c r="J87" s="6">
        <v>0.15</v>
      </c>
      <c r="K87" s="17">
        <f t="shared" si="15"/>
        <v>8.2800000000000011</v>
      </c>
      <c r="L87" s="10">
        <v>11.26</v>
      </c>
      <c r="M87" s="6">
        <v>0.2</v>
      </c>
      <c r="N87" s="17">
        <f t="shared" si="16"/>
        <v>11.459999999999999</v>
      </c>
      <c r="O87" s="10">
        <v>5.22</v>
      </c>
      <c r="P87" s="6">
        <v>0.22</v>
      </c>
      <c r="Q87" s="17">
        <f t="shared" si="17"/>
        <v>5.4399999999999995</v>
      </c>
      <c r="R87" s="6">
        <v>7.96</v>
      </c>
      <c r="S87" s="10">
        <v>7.7</v>
      </c>
      <c r="T87" s="6">
        <v>0.13999999999999968</v>
      </c>
      <c r="U87" s="17">
        <f t="shared" si="18"/>
        <v>7.84</v>
      </c>
      <c r="V87" s="10">
        <v>10.67</v>
      </c>
      <c r="W87" s="6">
        <v>0.19</v>
      </c>
      <c r="X87" s="17">
        <f t="shared" si="19"/>
        <v>10.86</v>
      </c>
    </row>
    <row r="88" spans="1:24" x14ac:dyDescent="0.35">
      <c r="A88" s="58">
        <v>266</v>
      </c>
      <c r="B88" s="58" t="s">
        <v>399</v>
      </c>
      <c r="C88" s="58" t="s">
        <v>341</v>
      </c>
      <c r="D88" s="2">
        <f t="shared" si="13"/>
        <v>266</v>
      </c>
      <c r="E88" s="10">
        <v>5.59</v>
      </c>
      <c r="F88" s="6">
        <v>0.19</v>
      </c>
      <c r="G88" s="17">
        <f t="shared" si="14"/>
        <v>5.78</v>
      </c>
      <c r="H88" s="10">
        <v>8.4</v>
      </c>
      <c r="I88" s="10">
        <v>8.1300000000000008</v>
      </c>
      <c r="J88" s="6">
        <v>0.11</v>
      </c>
      <c r="K88" s="17">
        <f t="shared" si="15"/>
        <v>8.24</v>
      </c>
      <c r="L88" s="10">
        <v>11.26</v>
      </c>
      <c r="M88" s="6">
        <v>0.15</v>
      </c>
      <c r="N88" s="17">
        <f t="shared" si="16"/>
        <v>11.41</v>
      </c>
      <c r="O88" s="10">
        <v>5.22</v>
      </c>
      <c r="P88" s="6">
        <v>0.18</v>
      </c>
      <c r="Q88" s="17">
        <f t="shared" si="17"/>
        <v>5.3999999999999995</v>
      </c>
      <c r="R88" s="6">
        <v>7.96</v>
      </c>
      <c r="S88" s="10">
        <v>7.7</v>
      </c>
      <c r="T88" s="6">
        <v>0.10999999999999943</v>
      </c>
      <c r="U88" s="17">
        <f t="shared" si="18"/>
        <v>7.81</v>
      </c>
      <c r="V88" s="10">
        <v>10.67</v>
      </c>
      <c r="W88" s="6">
        <v>0.15</v>
      </c>
      <c r="X88" s="17">
        <f t="shared" si="19"/>
        <v>10.82</v>
      </c>
    </row>
    <row r="89" spans="1:24" x14ac:dyDescent="0.35">
      <c r="A89" s="58">
        <v>274</v>
      </c>
      <c r="B89" s="58" t="s">
        <v>401</v>
      </c>
      <c r="C89" s="58" t="s">
        <v>341</v>
      </c>
      <c r="D89" s="2">
        <f t="shared" si="13"/>
        <v>274</v>
      </c>
      <c r="E89" s="10">
        <v>5.59</v>
      </c>
      <c r="F89" s="6">
        <v>0.19</v>
      </c>
      <c r="G89" s="17">
        <f t="shared" si="14"/>
        <v>5.78</v>
      </c>
      <c r="H89" s="10">
        <v>8.4</v>
      </c>
      <c r="I89" s="10">
        <v>8.1300000000000008</v>
      </c>
      <c r="J89" s="6">
        <v>0.11</v>
      </c>
      <c r="K89" s="17">
        <f t="shared" si="15"/>
        <v>8.24</v>
      </c>
      <c r="L89" s="10">
        <v>11.26</v>
      </c>
      <c r="M89" s="6">
        <v>0.15</v>
      </c>
      <c r="N89" s="17">
        <f t="shared" si="16"/>
        <v>11.41</v>
      </c>
      <c r="O89" s="10">
        <v>5.22</v>
      </c>
      <c r="P89" s="6">
        <v>0.18</v>
      </c>
      <c r="Q89" s="17">
        <f t="shared" si="17"/>
        <v>5.3999999999999995</v>
      </c>
      <c r="R89" s="6">
        <v>7.96</v>
      </c>
      <c r="S89" s="10">
        <v>7.7</v>
      </c>
      <c r="T89" s="6">
        <v>0.10999999999999943</v>
      </c>
      <c r="U89" s="17">
        <f t="shared" si="18"/>
        <v>7.81</v>
      </c>
      <c r="V89" s="10">
        <v>10.67</v>
      </c>
      <c r="W89" s="6">
        <v>0.15</v>
      </c>
      <c r="X89" s="17">
        <f t="shared" si="19"/>
        <v>10.82</v>
      </c>
    </row>
    <row r="90" spans="1:24" x14ac:dyDescent="0.35">
      <c r="A90" s="58">
        <v>276</v>
      </c>
      <c r="B90" s="58" t="s">
        <v>403</v>
      </c>
      <c r="C90" s="58" t="s">
        <v>341</v>
      </c>
      <c r="D90" s="2">
        <f t="shared" si="13"/>
        <v>276</v>
      </c>
      <c r="E90" s="10">
        <v>5.59</v>
      </c>
      <c r="F90" s="6">
        <v>0.19</v>
      </c>
      <c r="G90" s="17">
        <f t="shared" si="14"/>
        <v>5.78</v>
      </c>
      <c r="H90" s="10">
        <v>8.4</v>
      </c>
      <c r="I90" s="10">
        <v>8.1300000000000008</v>
      </c>
      <c r="J90" s="6">
        <v>0.11</v>
      </c>
      <c r="K90" s="17">
        <f t="shared" si="15"/>
        <v>8.24</v>
      </c>
      <c r="L90" s="10">
        <v>11.26</v>
      </c>
      <c r="M90" s="6">
        <v>0.15</v>
      </c>
      <c r="N90" s="17">
        <f t="shared" si="16"/>
        <v>11.41</v>
      </c>
      <c r="O90" s="10">
        <v>5.22</v>
      </c>
      <c r="P90" s="6">
        <v>0.18</v>
      </c>
      <c r="Q90" s="17">
        <f t="shared" si="17"/>
        <v>5.3999999999999995</v>
      </c>
      <c r="R90" s="6">
        <v>7.96</v>
      </c>
      <c r="S90" s="10">
        <v>7.7</v>
      </c>
      <c r="T90" s="6">
        <v>0.10999999999999943</v>
      </c>
      <c r="U90" s="17">
        <f t="shared" si="18"/>
        <v>7.81</v>
      </c>
      <c r="V90" s="10">
        <v>10.67</v>
      </c>
      <c r="W90" s="6">
        <v>0.15</v>
      </c>
      <c r="X90" s="17">
        <f t="shared" si="19"/>
        <v>10.82</v>
      </c>
    </row>
    <row r="91" spans="1:24" x14ac:dyDescent="0.35">
      <c r="A91" s="58">
        <v>279</v>
      </c>
      <c r="B91" s="58" t="s">
        <v>405</v>
      </c>
      <c r="C91" s="58" t="s">
        <v>341</v>
      </c>
      <c r="D91" s="2">
        <f t="shared" si="13"/>
        <v>279</v>
      </c>
      <c r="E91" s="10">
        <v>5.59</v>
      </c>
      <c r="F91" s="6">
        <v>0.28999999999999998</v>
      </c>
      <c r="G91" s="17">
        <f t="shared" si="14"/>
        <v>5.88</v>
      </c>
      <c r="H91" s="10">
        <v>8.4</v>
      </c>
      <c r="I91" s="10">
        <v>8.1300000000000008</v>
      </c>
      <c r="J91" s="6">
        <v>0.17</v>
      </c>
      <c r="K91" s="17">
        <f t="shared" si="15"/>
        <v>8.3000000000000007</v>
      </c>
      <c r="L91" s="10">
        <v>11.26</v>
      </c>
      <c r="M91" s="6">
        <v>0.23</v>
      </c>
      <c r="N91" s="17">
        <f t="shared" si="16"/>
        <v>11.49</v>
      </c>
      <c r="O91" s="10">
        <v>5.22</v>
      </c>
      <c r="P91" s="6">
        <v>0.22</v>
      </c>
      <c r="Q91" s="17">
        <f t="shared" si="17"/>
        <v>5.4399999999999995</v>
      </c>
      <c r="R91" s="6">
        <v>7.96</v>
      </c>
      <c r="S91" s="10">
        <v>7.7</v>
      </c>
      <c r="T91" s="6">
        <v>0.13999999999999968</v>
      </c>
      <c r="U91" s="17">
        <f t="shared" si="18"/>
        <v>7.84</v>
      </c>
      <c r="V91" s="10">
        <v>10.67</v>
      </c>
      <c r="W91" s="6">
        <v>0.18</v>
      </c>
      <c r="X91" s="17">
        <f t="shared" si="19"/>
        <v>10.85</v>
      </c>
    </row>
    <row r="92" spans="1:24" x14ac:dyDescent="0.35">
      <c r="A92" s="58">
        <v>280</v>
      </c>
      <c r="B92" s="58" t="s">
        <v>407</v>
      </c>
      <c r="C92" s="58" t="s">
        <v>341</v>
      </c>
      <c r="D92" s="2">
        <f t="shared" si="13"/>
        <v>280</v>
      </c>
      <c r="E92" s="10">
        <v>5.59</v>
      </c>
      <c r="F92" s="6">
        <v>0.22</v>
      </c>
      <c r="G92" s="17">
        <f t="shared" si="14"/>
        <v>5.81</v>
      </c>
      <c r="H92" s="10">
        <v>8.4</v>
      </c>
      <c r="I92" s="10">
        <v>8.1300000000000008</v>
      </c>
      <c r="J92" s="6">
        <v>0.13</v>
      </c>
      <c r="K92" s="17">
        <f t="shared" si="15"/>
        <v>8.2600000000000016</v>
      </c>
      <c r="L92" s="10">
        <v>11.26</v>
      </c>
      <c r="M92" s="6">
        <v>0.17</v>
      </c>
      <c r="N92" s="17">
        <f t="shared" si="16"/>
        <v>11.43</v>
      </c>
      <c r="O92" s="10">
        <v>5.22</v>
      </c>
      <c r="P92" s="6">
        <v>0.21</v>
      </c>
      <c r="Q92" s="17">
        <f t="shared" si="17"/>
        <v>5.43</v>
      </c>
      <c r="R92" s="6">
        <v>7.96</v>
      </c>
      <c r="S92" s="10">
        <v>7.7</v>
      </c>
      <c r="T92" s="6">
        <v>0.12999999999999989</v>
      </c>
      <c r="U92" s="17">
        <f t="shared" si="18"/>
        <v>7.83</v>
      </c>
      <c r="V92" s="10">
        <v>10.67</v>
      </c>
      <c r="W92" s="6">
        <v>0.17</v>
      </c>
      <c r="X92" s="17">
        <f t="shared" si="19"/>
        <v>10.84</v>
      </c>
    </row>
    <row r="93" spans="1:24" x14ac:dyDescent="0.35">
      <c r="A93" s="58">
        <v>282</v>
      </c>
      <c r="B93" s="58" t="s">
        <v>409</v>
      </c>
      <c r="C93" s="58" t="s">
        <v>341</v>
      </c>
      <c r="D93" s="2">
        <f t="shared" si="13"/>
        <v>282</v>
      </c>
      <c r="E93" s="10">
        <v>5.59</v>
      </c>
      <c r="F93" s="6">
        <v>0.21</v>
      </c>
      <c r="G93" s="17">
        <f t="shared" si="14"/>
        <v>5.8</v>
      </c>
      <c r="H93" s="10">
        <v>8.4</v>
      </c>
      <c r="I93" s="10">
        <v>8.1300000000000008</v>
      </c>
      <c r="J93" s="6">
        <v>0.12</v>
      </c>
      <c r="K93" s="17">
        <f t="shared" si="15"/>
        <v>8.25</v>
      </c>
      <c r="L93" s="10">
        <v>11.26</v>
      </c>
      <c r="M93" s="6">
        <v>0.17</v>
      </c>
      <c r="N93" s="17">
        <f t="shared" si="16"/>
        <v>11.43</v>
      </c>
      <c r="O93" s="10">
        <v>5.22</v>
      </c>
      <c r="P93" s="6">
        <v>0.18</v>
      </c>
      <c r="Q93" s="17">
        <f t="shared" si="17"/>
        <v>5.3999999999999995</v>
      </c>
      <c r="R93" s="6">
        <v>7.96</v>
      </c>
      <c r="S93" s="10">
        <v>7.7</v>
      </c>
      <c r="T93" s="6">
        <v>0.10999999999999943</v>
      </c>
      <c r="U93" s="17">
        <f t="shared" si="18"/>
        <v>7.81</v>
      </c>
      <c r="V93" s="10">
        <v>10.67</v>
      </c>
      <c r="W93" s="6">
        <v>0.15</v>
      </c>
      <c r="X93" s="17">
        <f t="shared" si="19"/>
        <v>10.82</v>
      </c>
    </row>
    <row r="94" spans="1:24" x14ac:dyDescent="0.35">
      <c r="A94" s="58">
        <v>288</v>
      </c>
      <c r="B94" s="58" t="s">
        <v>411</v>
      </c>
      <c r="C94" s="58" t="s">
        <v>225</v>
      </c>
      <c r="D94" s="2">
        <f t="shared" si="13"/>
        <v>288</v>
      </c>
      <c r="E94" s="10">
        <v>5.59</v>
      </c>
      <c r="F94" s="6">
        <v>0.28999999999999998</v>
      </c>
      <c r="G94" s="17">
        <f t="shared" si="14"/>
        <v>5.88</v>
      </c>
      <c r="H94" s="10">
        <v>8.4</v>
      </c>
      <c r="I94" s="10">
        <v>8.1300000000000008</v>
      </c>
      <c r="J94" s="6">
        <v>0.17</v>
      </c>
      <c r="K94" s="17">
        <f t="shared" si="15"/>
        <v>8.3000000000000007</v>
      </c>
      <c r="L94" s="10">
        <v>11.26</v>
      </c>
      <c r="M94" s="6">
        <v>0.23</v>
      </c>
      <c r="N94" s="17">
        <f t="shared" si="16"/>
        <v>11.49</v>
      </c>
      <c r="O94" s="10">
        <v>5.22</v>
      </c>
      <c r="P94" s="6">
        <v>0.26</v>
      </c>
      <c r="Q94" s="17">
        <f t="shared" si="17"/>
        <v>5.4799999999999995</v>
      </c>
      <c r="R94" s="6">
        <v>7.96</v>
      </c>
      <c r="S94" s="10">
        <v>7.7</v>
      </c>
      <c r="T94" s="6">
        <v>0.16000000000000014</v>
      </c>
      <c r="U94" s="17">
        <f t="shared" si="18"/>
        <v>7.86</v>
      </c>
      <c r="V94" s="10">
        <v>10.67</v>
      </c>
      <c r="W94" s="6">
        <v>0.22</v>
      </c>
      <c r="X94" s="17">
        <f t="shared" si="19"/>
        <v>10.89</v>
      </c>
    </row>
    <row r="95" spans="1:24" x14ac:dyDescent="0.35">
      <c r="A95" s="58">
        <v>289</v>
      </c>
      <c r="B95" s="58" t="s">
        <v>413</v>
      </c>
      <c r="C95" s="58" t="s">
        <v>225</v>
      </c>
      <c r="D95" s="2">
        <f t="shared" si="13"/>
        <v>289</v>
      </c>
      <c r="E95" s="10">
        <v>5.59</v>
      </c>
      <c r="F95" s="6">
        <v>0.35</v>
      </c>
      <c r="G95" s="17">
        <f t="shared" si="14"/>
        <v>5.9399999999999995</v>
      </c>
      <c r="H95" s="10">
        <v>8.4</v>
      </c>
      <c r="I95" s="10">
        <v>8.1300000000000008</v>
      </c>
      <c r="J95" s="6">
        <v>0.2</v>
      </c>
      <c r="K95" s="17">
        <f t="shared" si="15"/>
        <v>8.33</v>
      </c>
      <c r="L95" s="10">
        <v>11.26</v>
      </c>
      <c r="M95" s="6">
        <v>0.27</v>
      </c>
      <c r="N95" s="17">
        <f t="shared" si="16"/>
        <v>11.53</v>
      </c>
      <c r="O95" s="10">
        <v>5.22</v>
      </c>
      <c r="P95" s="6">
        <v>0.31</v>
      </c>
      <c r="Q95" s="17">
        <f t="shared" si="17"/>
        <v>5.5299999999999994</v>
      </c>
      <c r="R95" s="6">
        <v>7.96</v>
      </c>
      <c r="S95" s="10">
        <v>7.7</v>
      </c>
      <c r="T95" s="6">
        <v>0.20000000000000018</v>
      </c>
      <c r="U95" s="17">
        <f t="shared" si="18"/>
        <v>7.9</v>
      </c>
      <c r="V95" s="10">
        <v>10.67</v>
      </c>
      <c r="W95" s="6">
        <v>0.26</v>
      </c>
      <c r="X95" s="17">
        <f t="shared" si="19"/>
        <v>10.93</v>
      </c>
    </row>
    <row r="96" spans="1:24" x14ac:dyDescent="0.35">
      <c r="A96" s="58">
        <v>300</v>
      </c>
      <c r="B96" s="58" t="s">
        <v>415</v>
      </c>
      <c r="C96" s="58" t="s">
        <v>341</v>
      </c>
      <c r="D96" s="2">
        <f t="shared" si="13"/>
        <v>300</v>
      </c>
      <c r="E96" s="10">
        <v>5.59</v>
      </c>
      <c r="F96" s="6">
        <v>0.32</v>
      </c>
      <c r="G96" s="17">
        <f t="shared" si="14"/>
        <v>5.91</v>
      </c>
      <c r="H96" s="10">
        <v>8.4</v>
      </c>
      <c r="I96" s="10">
        <v>8.1300000000000008</v>
      </c>
      <c r="J96" s="6">
        <v>0.18</v>
      </c>
      <c r="K96" s="17">
        <f t="shared" si="15"/>
        <v>8.31</v>
      </c>
      <c r="L96" s="10">
        <v>11.26</v>
      </c>
      <c r="M96" s="6">
        <v>0.25</v>
      </c>
      <c r="N96" s="17">
        <f t="shared" si="16"/>
        <v>11.51</v>
      </c>
      <c r="O96" s="10">
        <v>5.22</v>
      </c>
      <c r="P96" s="6">
        <v>0.33</v>
      </c>
      <c r="Q96" s="17">
        <f t="shared" si="17"/>
        <v>5.55</v>
      </c>
      <c r="R96" s="6">
        <v>7.96</v>
      </c>
      <c r="S96" s="10">
        <v>7.7</v>
      </c>
      <c r="T96" s="6">
        <v>0.20999999999999996</v>
      </c>
      <c r="U96" s="17">
        <f t="shared" si="18"/>
        <v>7.91</v>
      </c>
      <c r="V96" s="10">
        <v>10.67</v>
      </c>
      <c r="W96" s="6">
        <v>0.27</v>
      </c>
      <c r="X96" s="17">
        <f t="shared" si="19"/>
        <v>10.94</v>
      </c>
    </row>
    <row r="97" spans="1:24" x14ac:dyDescent="0.35">
      <c r="A97" s="58">
        <v>308</v>
      </c>
      <c r="B97" s="58" t="s">
        <v>417</v>
      </c>
      <c r="C97" s="58" t="s">
        <v>341</v>
      </c>
      <c r="D97" s="2">
        <f t="shared" si="13"/>
        <v>308</v>
      </c>
      <c r="E97" s="10">
        <v>5.59</v>
      </c>
      <c r="F97" s="6">
        <v>0.19</v>
      </c>
      <c r="G97" s="17">
        <f t="shared" si="14"/>
        <v>5.78</v>
      </c>
      <c r="H97" s="10">
        <v>8.4</v>
      </c>
      <c r="I97" s="10">
        <v>8.1300000000000008</v>
      </c>
      <c r="J97" s="6">
        <v>0.11</v>
      </c>
      <c r="K97" s="17">
        <f t="shared" si="15"/>
        <v>8.24</v>
      </c>
      <c r="L97" s="10">
        <v>11.26</v>
      </c>
      <c r="M97" s="6">
        <v>0.15</v>
      </c>
      <c r="N97" s="17">
        <f t="shared" si="16"/>
        <v>11.41</v>
      </c>
      <c r="O97" s="10">
        <v>5.22</v>
      </c>
      <c r="P97" s="6">
        <v>0.18</v>
      </c>
      <c r="Q97" s="17">
        <f t="shared" si="17"/>
        <v>5.3999999999999995</v>
      </c>
      <c r="R97" s="6">
        <v>7.96</v>
      </c>
      <c r="S97" s="10">
        <v>7.7</v>
      </c>
      <c r="T97" s="6">
        <v>0.10999999999999943</v>
      </c>
      <c r="U97" s="17">
        <f t="shared" si="18"/>
        <v>7.81</v>
      </c>
      <c r="V97" s="10">
        <v>10.67</v>
      </c>
      <c r="W97" s="6">
        <v>0.15</v>
      </c>
      <c r="X97" s="17">
        <f t="shared" si="19"/>
        <v>10.82</v>
      </c>
    </row>
    <row r="98" spans="1:24" x14ac:dyDescent="0.35">
      <c r="A98" s="58">
        <v>313</v>
      </c>
      <c r="B98" s="58" t="s">
        <v>419</v>
      </c>
      <c r="C98" s="58" t="s">
        <v>341</v>
      </c>
      <c r="D98" s="2">
        <f t="shared" si="13"/>
        <v>313</v>
      </c>
      <c r="E98" s="10">
        <v>5.59</v>
      </c>
      <c r="F98" s="6">
        <v>0.22</v>
      </c>
      <c r="G98" s="17">
        <f t="shared" si="14"/>
        <v>5.81</v>
      </c>
      <c r="H98" s="10">
        <v>8.4</v>
      </c>
      <c r="I98" s="10">
        <v>8.1300000000000008</v>
      </c>
      <c r="J98" s="6">
        <v>0.13</v>
      </c>
      <c r="K98" s="17">
        <f t="shared" si="15"/>
        <v>8.2600000000000016</v>
      </c>
      <c r="L98" s="10">
        <v>11.26</v>
      </c>
      <c r="M98" s="6">
        <v>0.18</v>
      </c>
      <c r="N98" s="17">
        <f t="shared" si="16"/>
        <v>11.44</v>
      </c>
      <c r="O98" s="10">
        <v>5.22</v>
      </c>
      <c r="P98" s="6">
        <v>0.2</v>
      </c>
      <c r="Q98" s="17">
        <f t="shared" si="17"/>
        <v>5.42</v>
      </c>
      <c r="R98" s="6">
        <v>7.96</v>
      </c>
      <c r="S98" s="10">
        <v>7.7</v>
      </c>
      <c r="T98" s="6">
        <v>0.12000000000000011</v>
      </c>
      <c r="U98" s="17">
        <f t="shared" si="18"/>
        <v>7.82</v>
      </c>
      <c r="V98" s="10">
        <v>10.67</v>
      </c>
      <c r="W98" s="6">
        <v>0.17</v>
      </c>
      <c r="X98" s="17">
        <f t="shared" si="19"/>
        <v>10.84</v>
      </c>
    </row>
    <row r="99" spans="1:24" x14ac:dyDescent="0.35">
      <c r="A99" s="58">
        <v>315</v>
      </c>
      <c r="B99" s="58" t="s">
        <v>421</v>
      </c>
      <c r="C99" s="58" t="s">
        <v>225</v>
      </c>
      <c r="D99" s="2">
        <f t="shared" si="13"/>
        <v>315</v>
      </c>
      <c r="E99" s="10">
        <v>5.59</v>
      </c>
      <c r="F99" s="6">
        <v>0.32</v>
      </c>
      <c r="G99" s="17">
        <f t="shared" si="14"/>
        <v>5.91</v>
      </c>
      <c r="H99" s="10">
        <v>8.4</v>
      </c>
      <c r="I99" s="10">
        <v>8.1300000000000008</v>
      </c>
      <c r="J99" s="6">
        <v>0.18</v>
      </c>
      <c r="K99" s="17">
        <f t="shared" si="15"/>
        <v>8.31</v>
      </c>
      <c r="L99" s="10">
        <v>11.26</v>
      </c>
      <c r="M99" s="6">
        <v>0.25</v>
      </c>
      <c r="N99" s="17">
        <f t="shared" si="16"/>
        <v>11.51</v>
      </c>
      <c r="O99" s="10">
        <v>5.22</v>
      </c>
      <c r="P99" s="6">
        <v>0.28000000000000003</v>
      </c>
      <c r="Q99" s="17">
        <f t="shared" si="17"/>
        <v>5.5</v>
      </c>
      <c r="R99" s="6">
        <v>7.96</v>
      </c>
      <c r="S99" s="10">
        <v>7.7</v>
      </c>
      <c r="T99" s="6">
        <v>0.16999999999999993</v>
      </c>
      <c r="U99" s="17">
        <f t="shared" si="18"/>
        <v>7.87</v>
      </c>
      <c r="V99" s="10">
        <v>10.67</v>
      </c>
      <c r="W99" s="6">
        <v>0.23</v>
      </c>
      <c r="X99" s="17">
        <f t="shared" si="19"/>
        <v>10.9</v>
      </c>
    </row>
    <row r="100" spans="1:24" x14ac:dyDescent="0.35">
      <c r="A100" s="58">
        <v>317</v>
      </c>
      <c r="B100" s="58" t="s">
        <v>423</v>
      </c>
      <c r="C100" s="58" t="s">
        <v>225</v>
      </c>
      <c r="D100" s="2">
        <f t="shared" si="13"/>
        <v>317</v>
      </c>
      <c r="E100" s="10">
        <v>5.59</v>
      </c>
      <c r="F100" s="6">
        <v>0.21</v>
      </c>
      <c r="G100" s="17">
        <f t="shared" si="14"/>
        <v>5.8</v>
      </c>
      <c r="H100" s="10">
        <v>8.4</v>
      </c>
      <c r="I100" s="10">
        <v>8.1300000000000008</v>
      </c>
      <c r="J100" s="6">
        <v>0.12</v>
      </c>
      <c r="K100" s="17">
        <f t="shared" si="15"/>
        <v>8.25</v>
      </c>
      <c r="L100" s="10">
        <v>11.26</v>
      </c>
      <c r="M100" s="6">
        <v>0.16</v>
      </c>
      <c r="N100" s="17">
        <f t="shared" si="16"/>
        <v>11.42</v>
      </c>
      <c r="O100" s="10">
        <v>5.22</v>
      </c>
      <c r="P100" s="6">
        <v>0.19</v>
      </c>
      <c r="Q100" s="17">
        <f t="shared" si="17"/>
        <v>5.41</v>
      </c>
      <c r="R100" s="6">
        <v>7.96</v>
      </c>
      <c r="S100" s="10">
        <v>7.7</v>
      </c>
      <c r="T100" s="6">
        <v>0.12000000000000011</v>
      </c>
      <c r="U100" s="17">
        <f t="shared" si="18"/>
        <v>7.82</v>
      </c>
      <c r="V100" s="10">
        <v>10.67</v>
      </c>
      <c r="W100" s="6">
        <v>0.16</v>
      </c>
      <c r="X100" s="17">
        <f t="shared" si="19"/>
        <v>10.83</v>
      </c>
    </row>
    <row r="101" spans="1:24" x14ac:dyDescent="0.35">
      <c r="A101" s="58">
        <v>321</v>
      </c>
      <c r="B101" s="58" t="s">
        <v>425</v>
      </c>
      <c r="C101" s="58" t="s">
        <v>341</v>
      </c>
      <c r="D101" s="2">
        <f t="shared" si="13"/>
        <v>321</v>
      </c>
      <c r="E101" s="10">
        <v>5.59</v>
      </c>
      <c r="F101" s="6">
        <v>0.19</v>
      </c>
      <c r="G101" s="17">
        <f t="shared" si="14"/>
        <v>5.78</v>
      </c>
      <c r="H101" s="10">
        <v>8.4</v>
      </c>
      <c r="I101" s="10">
        <v>8.1300000000000008</v>
      </c>
      <c r="J101" s="6">
        <v>0.11</v>
      </c>
      <c r="K101" s="17">
        <f t="shared" si="15"/>
        <v>8.24</v>
      </c>
      <c r="L101" s="10">
        <v>11.26</v>
      </c>
      <c r="M101" s="6">
        <v>0.15</v>
      </c>
      <c r="N101" s="17">
        <f t="shared" si="16"/>
        <v>11.41</v>
      </c>
      <c r="O101" s="10">
        <v>5.22</v>
      </c>
      <c r="P101" s="6">
        <v>0.18</v>
      </c>
      <c r="Q101" s="17">
        <f t="shared" si="17"/>
        <v>5.3999999999999995</v>
      </c>
      <c r="R101" s="6">
        <v>7.96</v>
      </c>
      <c r="S101" s="10">
        <v>7.7</v>
      </c>
      <c r="T101" s="6">
        <v>0.10999999999999943</v>
      </c>
      <c r="U101" s="17">
        <f t="shared" si="18"/>
        <v>7.81</v>
      </c>
      <c r="V101" s="10">
        <v>10.67</v>
      </c>
      <c r="W101" s="6">
        <v>0.15</v>
      </c>
      <c r="X101" s="17">
        <f t="shared" si="19"/>
        <v>10.82</v>
      </c>
    </row>
    <row r="102" spans="1:24" x14ac:dyDescent="0.35">
      <c r="A102" s="58">
        <v>322</v>
      </c>
      <c r="B102" s="58" t="s">
        <v>427</v>
      </c>
      <c r="C102" s="58" t="s">
        <v>341</v>
      </c>
      <c r="D102" s="2">
        <f t="shared" si="13"/>
        <v>322</v>
      </c>
      <c r="E102" s="10">
        <v>5.59</v>
      </c>
      <c r="F102" s="6">
        <v>0.19</v>
      </c>
      <c r="G102" s="17">
        <f t="shared" si="14"/>
        <v>5.78</v>
      </c>
      <c r="H102" s="10">
        <v>8.4</v>
      </c>
      <c r="I102" s="10">
        <v>8.1300000000000008</v>
      </c>
      <c r="J102" s="6">
        <v>0.11</v>
      </c>
      <c r="K102" s="17">
        <f t="shared" si="15"/>
        <v>8.24</v>
      </c>
      <c r="L102" s="10">
        <v>11.26</v>
      </c>
      <c r="M102" s="6">
        <v>0.15</v>
      </c>
      <c r="N102" s="17">
        <f t="shared" si="16"/>
        <v>11.41</v>
      </c>
      <c r="O102" s="10">
        <v>5.22</v>
      </c>
      <c r="P102" s="6">
        <v>0.18</v>
      </c>
      <c r="Q102" s="17">
        <f t="shared" si="17"/>
        <v>5.3999999999999995</v>
      </c>
      <c r="R102" s="6">
        <v>7.96</v>
      </c>
      <c r="S102" s="10">
        <v>7.7</v>
      </c>
      <c r="T102" s="6">
        <v>0.10999999999999943</v>
      </c>
      <c r="U102" s="17">
        <f t="shared" si="18"/>
        <v>7.81</v>
      </c>
      <c r="V102" s="10">
        <v>10.67</v>
      </c>
      <c r="W102" s="6">
        <v>0.15</v>
      </c>
      <c r="X102" s="17">
        <f t="shared" si="19"/>
        <v>10.82</v>
      </c>
    </row>
    <row r="103" spans="1:24" x14ac:dyDescent="0.35">
      <c r="A103" s="58">
        <v>328</v>
      </c>
      <c r="B103" s="58" t="s">
        <v>429</v>
      </c>
      <c r="C103" s="58" t="s">
        <v>341</v>
      </c>
      <c r="D103" s="2">
        <f t="shared" si="13"/>
        <v>328</v>
      </c>
      <c r="E103" s="10">
        <v>5.59</v>
      </c>
      <c r="F103" s="6">
        <v>0.31</v>
      </c>
      <c r="G103" s="17">
        <f t="shared" si="14"/>
        <v>5.8999999999999995</v>
      </c>
      <c r="H103" s="10">
        <v>8.4</v>
      </c>
      <c r="I103" s="10">
        <v>8.1300000000000008</v>
      </c>
      <c r="J103" s="6">
        <v>0.18</v>
      </c>
      <c r="K103" s="17">
        <f t="shared" si="15"/>
        <v>8.31</v>
      </c>
      <c r="L103" s="10">
        <v>11.26</v>
      </c>
      <c r="M103" s="6">
        <v>0.25</v>
      </c>
      <c r="N103" s="17">
        <f t="shared" si="16"/>
        <v>11.51</v>
      </c>
      <c r="O103" s="10">
        <v>5.22</v>
      </c>
      <c r="P103" s="6">
        <v>0.21</v>
      </c>
      <c r="Q103" s="17">
        <f t="shared" si="17"/>
        <v>5.43</v>
      </c>
      <c r="R103" s="6">
        <v>7.96</v>
      </c>
      <c r="S103" s="10">
        <v>7.7</v>
      </c>
      <c r="T103" s="6">
        <v>0.12999999999999989</v>
      </c>
      <c r="U103" s="17">
        <f t="shared" si="18"/>
        <v>7.83</v>
      </c>
      <c r="V103" s="10">
        <v>10.67</v>
      </c>
      <c r="W103" s="6">
        <v>0.17</v>
      </c>
      <c r="X103" s="17">
        <f t="shared" si="19"/>
        <v>10.84</v>
      </c>
    </row>
    <row r="104" spans="1:24" x14ac:dyDescent="0.35">
      <c r="A104" s="58">
        <v>331</v>
      </c>
      <c r="B104" s="58" t="s">
        <v>431</v>
      </c>
      <c r="C104" s="58" t="s">
        <v>341</v>
      </c>
      <c r="D104" s="2">
        <f t="shared" si="13"/>
        <v>331</v>
      </c>
      <c r="E104" s="10">
        <v>5.59</v>
      </c>
      <c r="F104" s="6">
        <v>0.19</v>
      </c>
      <c r="G104" s="17">
        <f t="shared" si="14"/>
        <v>5.78</v>
      </c>
      <c r="H104" s="10">
        <v>8.4</v>
      </c>
      <c r="I104" s="10">
        <v>8.1300000000000008</v>
      </c>
      <c r="J104" s="6">
        <v>0.11</v>
      </c>
      <c r="K104" s="17">
        <f t="shared" si="15"/>
        <v>8.24</v>
      </c>
      <c r="L104" s="10">
        <v>11.26</v>
      </c>
      <c r="M104" s="6">
        <v>0.15</v>
      </c>
      <c r="N104" s="17">
        <f t="shared" si="16"/>
        <v>11.41</v>
      </c>
      <c r="O104" s="10">
        <v>5.22</v>
      </c>
      <c r="P104" s="6">
        <v>0.18</v>
      </c>
      <c r="Q104" s="17">
        <f t="shared" si="17"/>
        <v>5.3999999999999995</v>
      </c>
      <c r="R104" s="6">
        <v>7.96</v>
      </c>
      <c r="S104" s="10">
        <v>7.7</v>
      </c>
      <c r="T104" s="6">
        <v>0.10999999999999943</v>
      </c>
      <c r="U104" s="17">
        <f t="shared" si="18"/>
        <v>7.81</v>
      </c>
      <c r="V104" s="10">
        <v>10.67</v>
      </c>
      <c r="W104" s="6">
        <v>0.15</v>
      </c>
      <c r="X104" s="17">
        <f t="shared" si="19"/>
        <v>10.82</v>
      </c>
    </row>
    <row r="105" spans="1:24" x14ac:dyDescent="0.35">
      <c r="A105" s="58">
        <v>333</v>
      </c>
      <c r="B105" s="58" t="s">
        <v>433</v>
      </c>
      <c r="C105" s="58" t="s">
        <v>341</v>
      </c>
      <c r="D105" s="2">
        <f t="shared" si="13"/>
        <v>333</v>
      </c>
      <c r="E105" s="10">
        <v>5.59</v>
      </c>
      <c r="F105" s="6">
        <v>0.22</v>
      </c>
      <c r="G105" s="17">
        <f t="shared" si="14"/>
        <v>5.81</v>
      </c>
      <c r="H105" s="10">
        <v>8.4</v>
      </c>
      <c r="I105" s="10">
        <v>8.1300000000000008</v>
      </c>
      <c r="J105" s="6">
        <v>0.13</v>
      </c>
      <c r="K105" s="17">
        <f t="shared" si="15"/>
        <v>8.2600000000000016</v>
      </c>
      <c r="L105" s="10">
        <v>11.26</v>
      </c>
      <c r="M105" s="6">
        <v>0.18</v>
      </c>
      <c r="N105" s="17">
        <f t="shared" si="16"/>
        <v>11.44</v>
      </c>
      <c r="O105" s="10">
        <v>5.22</v>
      </c>
      <c r="P105" s="6">
        <v>0.25</v>
      </c>
      <c r="Q105" s="17">
        <f t="shared" si="17"/>
        <v>5.47</v>
      </c>
      <c r="R105" s="6">
        <v>7.96</v>
      </c>
      <c r="S105" s="10">
        <v>7.7</v>
      </c>
      <c r="T105" s="6">
        <v>0.16000000000000014</v>
      </c>
      <c r="U105" s="17">
        <f t="shared" si="18"/>
        <v>7.86</v>
      </c>
      <c r="V105" s="10">
        <v>10.67</v>
      </c>
      <c r="W105" s="6">
        <v>0.21</v>
      </c>
      <c r="X105" s="17">
        <f t="shared" si="19"/>
        <v>10.88</v>
      </c>
    </row>
    <row r="106" spans="1:24" x14ac:dyDescent="0.35">
      <c r="A106" s="58">
        <v>334</v>
      </c>
      <c r="B106" s="58" t="s">
        <v>435</v>
      </c>
      <c r="C106" s="58" t="s">
        <v>341</v>
      </c>
      <c r="D106" s="2">
        <f t="shared" si="13"/>
        <v>334</v>
      </c>
      <c r="E106" s="10">
        <v>5.59</v>
      </c>
      <c r="F106" s="6">
        <v>0.19</v>
      </c>
      <c r="G106" s="17">
        <f t="shared" si="14"/>
        <v>5.78</v>
      </c>
      <c r="H106" s="10">
        <v>8.4</v>
      </c>
      <c r="I106" s="10">
        <v>8.1300000000000008</v>
      </c>
      <c r="J106" s="6">
        <v>0.11</v>
      </c>
      <c r="K106" s="17">
        <f t="shared" si="15"/>
        <v>8.24</v>
      </c>
      <c r="L106" s="10">
        <v>11.26</v>
      </c>
      <c r="M106" s="6">
        <v>0.15</v>
      </c>
      <c r="N106" s="17">
        <f t="shared" si="16"/>
        <v>11.41</v>
      </c>
      <c r="O106" s="10">
        <v>5.22</v>
      </c>
      <c r="P106" s="6">
        <v>0.18</v>
      </c>
      <c r="Q106" s="17">
        <f t="shared" si="17"/>
        <v>5.3999999999999995</v>
      </c>
      <c r="R106" s="6">
        <v>7.96</v>
      </c>
      <c r="S106" s="10">
        <v>7.7</v>
      </c>
      <c r="T106" s="6">
        <v>0.10999999999999943</v>
      </c>
      <c r="U106" s="17">
        <f t="shared" si="18"/>
        <v>7.81</v>
      </c>
      <c r="V106" s="10">
        <v>10.67</v>
      </c>
      <c r="W106" s="6">
        <v>0.15</v>
      </c>
      <c r="X106" s="17">
        <f t="shared" si="19"/>
        <v>10.82</v>
      </c>
    </row>
    <row r="107" spans="1:24" x14ac:dyDescent="0.35">
      <c r="A107" s="58">
        <v>335</v>
      </c>
      <c r="B107" s="58" t="s">
        <v>437</v>
      </c>
      <c r="C107" s="58" t="s">
        <v>341</v>
      </c>
      <c r="D107" s="2">
        <f t="shared" si="13"/>
        <v>335</v>
      </c>
      <c r="E107" s="10">
        <v>5.59</v>
      </c>
      <c r="F107" s="6">
        <v>0.19</v>
      </c>
      <c r="G107" s="17">
        <f t="shared" si="14"/>
        <v>5.78</v>
      </c>
      <c r="H107" s="10">
        <v>8.4</v>
      </c>
      <c r="I107" s="10">
        <v>8.1300000000000008</v>
      </c>
      <c r="J107" s="6">
        <v>0.11</v>
      </c>
      <c r="K107" s="17">
        <f t="shared" si="15"/>
        <v>8.24</v>
      </c>
      <c r="L107" s="10">
        <v>11.26</v>
      </c>
      <c r="M107" s="6">
        <v>0.15</v>
      </c>
      <c r="N107" s="17">
        <f t="shared" si="16"/>
        <v>11.41</v>
      </c>
      <c r="O107" s="10">
        <v>5.22</v>
      </c>
      <c r="P107" s="6">
        <v>0.18</v>
      </c>
      <c r="Q107" s="17">
        <f t="shared" si="17"/>
        <v>5.3999999999999995</v>
      </c>
      <c r="R107" s="6">
        <v>7.96</v>
      </c>
      <c r="S107" s="10">
        <v>7.7</v>
      </c>
      <c r="T107" s="6">
        <v>0.10999999999999943</v>
      </c>
      <c r="U107" s="17">
        <f t="shared" si="18"/>
        <v>7.81</v>
      </c>
      <c r="V107" s="10">
        <v>10.67</v>
      </c>
      <c r="W107" s="6">
        <v>0.15</v>
      </c>
      <c r="X107" s="17">
        <f t="shared" si="19"/>
        <v>10.82</v>
      </c>
    </row>
    <row r="108" spans="1:24" x14ac:dyDescent="0.35">
      <c r="A108" s="58">
        <v>338</v>
      </c>
      <c r="B108" s="58" t="s">
        <v>439</v>
      </c>
      <c r="C108" s="58" t="s">
        <v>341</v>
      </c>
      <c r="D108" s="2">
        <f t="shared" si="13"/>
        <v>338</v>
      </c>
      <c r="E108" s="10">
        <v>5.59</v>
      </c>
      <c r="F108" s="6">
        <v>0.19</v>
      </c>
      <c r="G108" s="17">
        <f t="shared" si="14"/>
        <v>5.78</v>
      </c>
      <c r="H108" s="10">
        <v>8.4</v>
      </c>
      <c r="I108" s="10">
        <v>8.1300000000000008</v>
      </c>
      <c r="J108" s="6">
        <v>0.11</v>
      </c>
      <c r="K108" s="17">
        <f t="shared" si="15"/>
        <v>8.24</v>
      </c>
      <c r="L108" s="10">
        <v>11.26</v>
      </c>
      <c r="M108" s="6">
        <v>0.15</v>
      </c>
      <c r="N108" s="17">
        <f t="shared" si="16"/>
        <v>11.41</v>
      </c>
      <c r="O108" s="10">
        <v>5.22</v>
      </c>
      <c r="P108" s="6">
        <v>0.18</v>
      </c>
      <c r="Q108" s="17">
        <f t="shared" si="17"/>
        <v>5.3999999999999995</v>
      </c>
      <c r="R108" s="6">
        <v>7.96</v>
      </c>
      <c r="S108" s="10">
        <v>7.7</v>
      </c>
      <c r="T108" s="6">
        <v>0.10999999999999943</v>
      </c>
      <c r="U108" s="17">
        <f t="shared" si="18"/>
        <v>7.81</v>
      </c>
      <c r="V108" s="10">
        <v>10.67</v>
      </c>
      <c r="W108" s="6">
        <v>0.15</v>
      </c>
      <c r="X108" s="17">
        <f t="shared" si="19"/>
        <v>10.82</v>
      </c>
    </row>
    <row r="109" spans="1:24" x14ac:dyDescent="0.35">
      <c r="A109" s="58">
        <v>342</v>
      </c>
      <c r="B109" s="58" t="s">
        <v>441</v>
      </c>
      <c r="C109" s="58" t="s">
        <v>341</v>
      </c>
      <c r="D109" s="2">
        <f t="shared" si="13"/>
        <v>342</v>
      </c>
      <c r="E109" s="10">
        <v>5.59</v>
      </c>
      <c r="F109" s="6">
        <v>0.27</v>
      </c>
      <c r="G109" s="17">
        <f t="shared" si="14"/>
        <v>5.8599999999999994</v>
      </c>
      <c r="H109" s="10">
        <v>8.4</v>
      </c>
      <c r="I109" s="10">
        <v>8.1300000000000008</v>
      </c>
      <c r="J109" s="6">
        <v>0.16</v>
      </c>
      <c r="K109" s="17">
        <f t="shared" si="15"/>
        <v>8.2900000000000009</v>
      </c>
      <c r="L109" s="10">
        <v>11.26</v>
      </c>
      <c r="M109" s="6">
        <v>0.22</v>
      </c>
      <c r="N109" s="17">
        <f t="shared" si="16"/>
        <v>11.48</v>
      </c>
      <c r="O109" s="10">
        <v>5.22</v>
      </c>
      <c r="P109" s="6">
        <v>0.23</v>
      </c>
      <c r="Q109" s="17">
        <f t="shared" si="17"/>
        <v>5.45</v>
      </c>
      <c r="R109" s="6">
        <v>7.96</v>
      </c>
      <c r="S109" s="10">
        <v>7.7</v>
      </c>
      <c r="T109" s="6">
        <v>0.13999999999999968</v>
      </c>
      <c r="U109" s="17">
        <f t="shared" si="18"/>
        <v>7.84</v>
      </c>
      <c r="V109" s="10">
        <v>10.67</v>
      </c>
      <c r="W109" s="6">
        <v>0.19</v>
      </c>
      <c r="X109" s="17">
        <f t="shared" si="19"/>
        <v>10.86</v>
      </c>
    </row>
    <row r="110" spans="1:24" x14ac:dyDescent="0.35">
      <c r="A110" s="58">
        <v>343</v>
      </c>
      <c r="B110" s="58" t="s">
        <v>443</v>
      </c>
      <c r="C110" s="58" t="s">
        <v>341</v>
      </c>
      <c r="D110" s="2">
        <f t="shared" si="13"/>
        <v>343</v>
      </c>
      <c r="E110" s="10">
        <v>5.59</v>
      </c>
      <c r="F110" s="6">
        <v>0.19</v>
      </c>
      <c r="G110" s="17">
        <f t="shared" si="14"/>
        <v>5.78</v>
      </c>
      <c r="H110" s="10">
        <v>8.4</v>
      </c>
      <c r="I110" s="10">
        <v>8.1300000000000008</v>
      </c>
      <c r="J110" s="6">
        <v>0.11</v>
      </c>
      <c r="K110" s="17">
        <f t="shared" si="15"/>
        <v>8.24</v>
      </c>
      <c r="L110" s="10">
        <v>11.26</v>
      </c>
      <c r="M110" s="6">
        <v>0.15</v>
      </c>
      <c r="N110" s="17">
        <f t="shared" si="16"/>
        <v>11.41</v>
      </c>
      <c r="O110" s="10">
        <v>5.22</v>
      </c>
      <c r="P110" s="6">
        <v>0.27</v>
      </c>
      <c r="Q110" s="17">
        <f t="shared" si="17"/>
        <v>5.49</v>
      </c>
      <c r="R110" s="6">
        <v>7.96</v>
      </c>
      <c r="S110" s="10">
        <v>7.7</v>
      </c>
      <c r="T110" s="6">
        <v>0.16999999999999993</v>
      </c>
      <c r="U110" s="17">
        <f t="shared" si="18"/>
        <v>7.87</v>
      </c>
      <c r="V110" s="10">
        <v>10.67</v>
      </c>
      <c r="W110" s="6">
        <v>0.22</v>
      </c>
      <c r="X110" s="17">
        <f t="shared" si="19"/>
        <v>10.89</v>
      </c>
    </row>
    <row r="111" spans="1:24" x14ac:dyDescent="0.35">
      <c r="A111" s="58">
        <v>347</v>
      </c>
      <c r="B111" s="58" t="s">
        <v>445</v>
      </c>
      <c r="C111" s="58" t="s">
        <v>341</v>
      </c>
      <c r="D111" s="2">
        <f t="shared" si="13"/>
        <v>347</v>
      </c>
      <c r="E111" s="10">
        <v>5.59</v>
      </c>
      <c r="F111" s="6">
        <v>0.28000000000000003</v>
      </c>
      <c r="G111" s="17">
        <f t="shared" si="14"/>
        <v>5.87</v>
      </c>
      <c r="H111" s="10">
        <v>8.4</v>
      </c>
      <c r="I111" s="10">
        <v>8.1300000000000008</v>
      </c>
      <c r="J111" s="6">
        <v>0.16</v>
      </c>
      <c r="K111" s="17">
        <f t="shared" si="15"/>
        <v>8.2900000000000009</v>
      </c>
      <c r="L111" s="10">
        <v>11.26</v>
      </c>
      <c r="M111" s="6">
        <v>0.22</v>
      </c>
      <c r="N111" s="17">
        <f t="shared" si="16"/>
        <v>11.48</v>
      </c>
      <c r="O111" s="10">
        <v>5.22</v>
      </c>
      <c r="P111" s="6">
        <v>0.23</v>
      </c>
      <c r="Q111" s="17">
        <f t="shared" si="17"/>
        <v>5.45</v>
      </c>
      <c r="R111" s="6">
        <v>7.96</v>
      </c>
      <c r="S111" s="10">
        <v>7.7</v>
      </c>
      <c r="T111" s="6">
        <v>0.13999999999999968</v>
      </c>
      <c r="U111" s="17">
        <f t="shared" si="18"/>
        <v>7.84</v>
      </c>
      <c r="V111" s="10">
        <v>10.67</v>
      </c>
      <c r="W111" s="6">
        <v>0.19</v>
      </c>
      <c r="X111" s="17">
        <f t="shared" si="19"/>
        <v>10.86</v>
      </c>
    </row>
    <row r="112" spans="1:24" x14ac:dyDescent="0.35">
      <c r="A112" s="58">
        <v>351</v>
      </c>
      <c r="B112" s="58" t="s">
        <v>447</v>
      </c>
      <c r="C112" s="58" t="s">
        <v>341</v>
      </c>
      <c r="D112" s="2">
        <f t="shared" si="13"/>
        <v>351</v>
      </c>
      <c r="E112" s="10">
        <v>5.59</v>
      </c>
      <c r="F112" s="6">
        <v>0.19</v>
      </c>
      <c r="G112" s="17">
        <f t="shared" si="14"/>
        <v>5.78</v>
      </c>
      <c r="H112" s="10">
        <v>8.4</v>
      </c>
      <c r="I112" s="10">
        <v>8.1300000000000008</v>
      </c>
      <c r="J112" s="6">
        <v>0.11</v>
      </c>
      <c r="K112" s="17">
        <f t="shared" si="15"/>
        <v>8.24</v>
      </c>
      <c r="L112" s="10">
        <v>11.26</v>
      </c>
      <c r="M112" s="6">
        <v>0.15</v>
      </c>
      <c r="N112" s="17">
        <f t="shared" si="16"/>
        <v>11.41</v>
      </c>
      <c r="O112" s="10">
        <v>5.22</v>
      </c>
      <c r="P112" s="6">
        <v>0.19</v>
      </c>
      <c r="Q112" s="17">
        <f t="shared" si="17"/>
        <v>5.41</v>
      </c>
      <c r="R112" s="6">
        <v>7.96</v>
      </c>
      <c r="S112" s="10">
        <v>7.7</v>
      </c>
      <c r="T112" s="6">
        <v>0.12000000000000011</v>
      </c>
      <c r="U112" s="17">
        <f t="shared" si="18"/>
        <v>7.82</v>
      </c>
      <c r="V112" s="10">
        <v>10.67</v>
      </c>
      <c r="W112" s="6">
        <v>0.16</v>
      </c>
      <c r="X112" s="17">
        <f t="shared" si="19"/>
        <v>10.83</v>
      </c>
    </row>
    <row r="113" spans="1:24" x14ac:dyDescent="0.35">
      <c r="A113" s="58">
        <v>352</v>
      </c>
      <c r="B113" s="58" t="s">
        <v>449</v>
      </c>
      <c r="C113" s="58" t="s">
        <v>341</v>
      </c>
      <c r="D113" s="2">
        <f t="shared" si="13"/>
        <v>352</v>
      </c>
      <c r="E113" s="10">
        <v>5.59</v>
      </c>
      <c r="F113" s="6">
        <v>0.19</v>
      </c>
      <c r="G113" s="17">
        <f t="shared" si="14"/>
        <v>5.78</v>
      </c>
      <c r="H113" s="10">
        <v>8.4</v>
      </c>
      <c r="I113" s="10">
        <v>8.1300000000000008</v>
      </c>
      <c r="J113" s="6">
        <v>0.11</v>
      </c>
      <c r="K113" s="17">
        <f t="shared" si="15"/>
        <v>8.24</v>
      </c>
      <c r="L113" s="10">
        <v>11.26</v>
      </c>
      <c r="M113" s="6">
        <v>0.15</v>
      </c>
      <c r="N113" s="17">
        <f t="shared" si="16"/>
        <v>11.41</v>
      </c>
      <c r="O113" s="10">
        <v>5.22</v>
      </c>
      <c r="P113" s="6">
        <v>0.18</v>
      </c>
      <c r="Q113" s="17">
        <f t="shared" si="17"/>
        <v>5.3999999999999995</v>
      </c>
      <c r="R113" s="6">
        <v>7.96</v>
      </c>
      <c r="S113" s="10">
        <v>7.7</v>
      </c>
      <c r="T113" s="6">
        <v>0.10999999999999943</v>
      </c>
      <c r="U113" s="17">
        <f t="shared" si="18"/>
        <v>7.81</v>
      </c>
      <c r="V113" s="10">
        <v>10.67</v>
      </c>
      <c r="W113" s="6">
        <v>0.15</v>
      </c>
      <c r="X113" s="17">
        <f t="shared" si="19"/>
        <v>10.82</v>
      </c>
    </row>
    <row r="114" spans="1:24" x14ac:dyDescent="0.35">
      <c r="A114" s="58">
        <v>353</v>
      </c>
      <c r="B114" s="58" t="s">
        <v>451</v>
      </c>
      <c r="C114" s="58" t="s">
        <v>341</v>
      </c>
      <c r="D114" s="2">
        <f t="shared" si="13"/>
        <v>353</v>
      </c>
      <c r="E114" s="10">
        <v>5.59</v>
      </c>
      <c r="F114" s="6">
        <v>0.19</v>
      </c>
      <c r="G114" s="17">
        <f t="shared" si="14"/>
        <v>5.78</v>
      </c>
      <c r="H114" s="10">
        <v>8.4</v>
      </c>
      <c r="I114" s="10">
        <v>8.1300000000000008</v>
      </c>
      <c r="J114" s="6">
        <v>0.11</v>
      </c>
      <c r="K114" s="17">
        <f t="shared" si="15"/>
        <v>8.24</v>
      </c>
      <c r="L114" s="10">
        <v>11.26</v>
      </c>
      <c r="M114" s="6">
        <v>0.15</v>
      </c>
      <c r="N114" s="17">
        <f t="shared" si="16"/>
        <v>11.41</v>
      </c>
      <c r="O114" s="10">
        <v>5.22</v>
      </c>
      <c r="P114" s="6">
        <v>0.18</v>
      </c>
      <c r="Q114" s="17">
        <f t="shared" si="17"/>
        <v>5.3999999999999995</v>
      </c>
      <c r="R114" s="6">
        <v>7.96</v>
      </c>
      <c r="S114" s="10">
        <v>7.7</v>
      </c>
      <c r="T114" s="6">
        <v>0.10999999999999943</v>
      </c>
      <c r="U114" s="17">
        <f t="shared" si="18"/>
        <v>7.81</v>
      </c>
      <c r="V114" s="10">
        <v>10.67</v>
      </c>
      <c r="W114" s="6">
        <v>0.15</v>
      </c>
      <c r="X114" s="17">
        <f t="shared" si="19"/>
        <v>10.82</v>
      </c>
    </row>
    <row r="115" spans="1:24" x14ac:dyDescent="0.35">
      <c r="A115" s="58">
        <v>354</v>
      </c>
      <c r="B115" s="58" t="s">
        <v>453</v>
      </c>
      <c r="C115" s="58" t="s">
        <v>341</v>
      </c>
      <c r="D115" s="2">
        <f t="shared" si="13"/>
        <v>354</v>
      </c>
      <c r="E115" s="10">
        <v>5.59</v>
      </c>
      <c r="F115" s="6">
        <v>0.25</v>
      </c>
      <c r="G115" s="17">
        <f t="shared" si="14"/>
        <v>5.84</v>
      </c>
      <c r="H115" s="10">
        <v>8.4</v>
      </c>
      <c r="I115" s="10">
        <v>8.1300000000000008</v>
      </c>
      <c r="J115" s="6">
        <v>0.14000000000000001</v>
      </c>
      <c r="K115" s="17">
        <f t="shared" si="15"/>
        <v>8.2700000000000014</v>
      </c>
      <c r="L115" s="10">
        <v>11.26</v>
      </c>
      <c r="M115" s="6">
        <v>0.2</v>
      </c>
      <c r="N115" s="17">
        <f t="shared" si="16"/>
        <v>11.459999999999999</v>
      </c>
      <c r="O115" s="10">
        <v>5.22</v>
      </c>
      <c r="P115" s="6">
        <v>0.21</v>
      </c>
      <c r="Q115" s="17">
        <f t="shared" si="17"/>
        <v>5.43</v>
      </c>
      <c r="R115" s="6">
        <v>7.96</v>
      </c>
      <c r="S115" s="10">
        <v>7.7</v>
      </c>
      <c r="T115" s="6">
        <v>0.12999999999999989</v>
      </c>
      <c r="U115" s="17">
        <f t="shared" si="18"/>
        <v>7.83</v>
      </c>
      <c r="V115" s="10">
        <v>10.67</v>
      </c>
      <c r="W115" s="6">
        <v>0.18</v>
      </c>
      <c r="X115" s="17">
        <f t="shared" si="19"/>
        <v>10.85</v>
      </c>
    </row>
    <row r="116" spans="1:24" x14ac:dyDescent="0.35">
      <c r="A116" s="58">
        <v>361</v>
      </c>
      <c r="B116" s="58" t="s">
        <v>455</v>
      </c>
      <c r="C116" s="58" t="s">
        <v>341</v>
      </c>
      <c r="D116" s="2">
        <f t="shared" si="13"/>
        <v>361</v>
      </c>
      <c r="E116" s="10">
        <v>5.59</v>
      </c>
      <c r="F116" s="6">
        <v>0.19</v>
      </c>
      <c r="G116" s="17">
        <f t="shared" si="14"/>
        <v>5.78</v>
      </c>
      <c r="H116" s="10">
        <v>8.4</v>
      </c>
      <c r="I116" s="10">
        <v>8.1300000000000008</v>
      </c>
      <c r="J116" s="6">
        <v>0.11</v>
      </c>
      <c r="K116" s="17">
        <f t="shared" si="15"/>
        <v>8.24</v>
      </c>
      <c r="L116" s="10">
        <v>11.26</v>
      </c>
      <c r="M116" s="6">
        <v>0.15</v>
      </c>
      <c r="N116" s="17">
        <f t="shared" si="16"/>
        <v>11.41</v>
      </c>
      <c r="O116" s="10">
        <v>5.22</v>
      </c>
      <c r="P116" s="6">
        <v>0.18</v>
      </c>
      <c r="Q116" s="17">
        <f t="shared" si="17"/>
        <v>5.3999999999999995</v>
      </c>
      <c r="R116" s="6">
        <v>7.96</v>
      </c>
      <c r="S116" s="10">
        <v>7.7</v>
      </c>
      <c r="T116" s="6">
        <v>0.10999999999999943</v>
      </c>
      <c r="U116" s="17">
        <f t="shared" si="18"/>
        <v>7.81</v>
      </c>
      <c r="V116" s="10">
        <v>10.67</v>
      </c>
      <c r="W116" s="6">
        <v>0.15</v>
      </c>
      <c r="X116" s="17">
        <f t="shared" si="19"/>
        <v>10.82</v>
      </c>
    </row>
    <row r="117" spans="1:24" x14ac:dyDescent="0.35">
      <c r="A117" s="58">
        <v>367</v>
      </c>
      <c r="B117" s="58" t="s">
        <v>457</v>
      </c>
      <c r="C117" s="58" t="s">
        <v>341</v>
      </c>
      <c r="D117" s="2">
        <f t="shared" si="13"/>
        <v>367</v>
      </c>
      <c r="E117" s="10">
        <v>5.59</v>
      </c>
      <c r="F117" s="6">
        <v>0.19</v>
      </c>
      <c r="G117" s="17">
        <f t="shared" si="14"/>
        <v>5.78</v>
      </c>
      <c r="H117" s="10">
        <v>8.4</v>
      </c>
      <c r="I117" s="10">
        <v>8.1300000000000008</v>
      </c>
      <c r="J117" s="6">
        <v>0.11</v>
      </c>
      <c r="K117" s="17">
        <f t="shared" si="15"/>
        <v>8.24</v>
      </c>
      <c r="L117" s="10">
        <v>11.26</v>
      </c>
      <c r="M117" s="6">
        <v>0.15</v>
      </c>
      <c r="N117" s="17">
        <f t="shared" si="16"/>
        <v>11.41</v>
      </c>
      <c r="O117" s="10">
        <v>5.22</v>
      </c>
      <c r="P117" s="6">
        <v>0.18</v>
      </c>
      <c r="Q117" s="17">
        <f t="shared" si="17"/>
        <v>5.3999999999999995</v>
      </c>
      <c r="R117" s="6">
        <v>7.96</v>
      </c>
      <c r="S117" s="10">
        <v>7.7</v>
      </c>
      <c r="T117" s="6">
        <v>0.10999999999999943</v>
      </c>
      <c r="U117" s="17">
        <f t="shared" si="18"/>
        <v>7.81</v>
      </c>
      <c r="V117" s="10">
        <v>10.67</v>
      </c>
      <c r="W117" s="6">
        <v>0.15</v>
      </c>
      <c r="X117" s="17">
        <f t="shared" si="19"/>
        <v>10.82</v>
      </c>
    </row>
    <row r="118" spans="1:24" x14ac:dyDescent="0.35">
      <c r="A118" s="58">
        <v>371</v>
      </c>
      <c r="B118" s="58" t="s">
        <v>459</v>
      </c>
      <c r="C118" s="58" t="s">
        <v>341</v>
      </c>
      <c r="D118" s="2">
        <f t="shared" si="13"/>
        <v>371</v>
      </c>
      <c r="E118" s="10">
        <v>5.59</v>
      </c>
      <c r="F118" s="6">
        <v>0.19</v>
      </c>
      <c r="G118" s="17">
        <f t="shared" si="14"/>
        <v>5.78</v>
      </c>
      <c r="H118" s="10">
        <v>8.4</v>
      </c>
      <c r="I118" s="10">
        <v>8.1300000000000008</v>
      </c>
      <c r="J118" s="6">
        <v>0.11</v>
      </c>
      <c r="K118" s="17">
        <f t="shared" si="15"/>
        <v>8.24</v>
      </c>
      <c r="L118" s="10">
        <v>11.26</v>
      </c>
      <c r="M118" s="6">
        <v>0.15</v>
      </c>
      <c r="N118" s="17">
        <f t="shared" si="16"/>
        <v>11.41</v>
      </c>
      <c r="O118" s="10">
        <v>5.22</v>
      </c>
      <c r="P118" s="6">
        <v>0.18</v>
      </c>
      <c r="Q118" s="17">
        <f t="shared" si="17"/>
        <v>5.3999999999999995</v>
      </c>
      <c r="R118" s="6">
        <v>7.96</v>
      </c>
      <c r="S118" s="10">
        <v>7.7</v>
      </c>
      <c r="T118" s="6">
        <v>0.10999999999999943</v>
      </c>
      <c r="U118" s="17">
        <f t="shared" si="18"/>
        <v>7.81</v>
      </c>
      <c r="V118" s="10">
        <v>10.67</v>
      </c>
      <c r="W118" s="6">
        <v>0.15</v>
      </c>
      <c r="X118" s="17">
        <f t="shared" si="19"/>
        <v>10.82</v>
      </c>
    </row>
    <row r="119" spans="1:24" x14ac:dyDescent="0.35">
      <c r="A119" s="58">
        <v>372</v>
      </c>
      <c r="B119" s="58" t="s">
        <v>461</v>
      </c>
      <c r="C119" s="58" t="s">
        <v>341</v>
      </c>
      <c r="D119" s="2">
        <f t="shared" si="13"/>
        <v>372</v>
      </c>
      <c r="E119" s="10">
        <v>5.59</v>
      </c>
      <c r="F119" s="6">
        <v>0.19</v>
      </c>
      <c r="G119" s="17">
        <f t="shared" si="14"/>
        <v>5.78</v>
      </c>
      <c r="H119" s="10">
        <v>8.4</v>
      </c>
      <c r="I119" s="10">
        <v>8.1300000000000008</v>
      </c>
      <c r="J119" s="6">
        <v>0.11</v>
      </c>
      <c r="K119" s="17">
        <f t="shared" si="15"/>
        <v>8.24</v>
      </c>
      <c r="L119" s="10">
        <v>11.26</v>
      </c>
      <c r="M119" s="6">
        <v>0.15</v>
      </c>
      <c r="N119" s="17">
        <f t="shared" si="16"/>
        <v>11.41</v>
      </c>
      <c r="O119" s="10">
        <v>5.22</v>
      </c>
      <c r="P119" s="6">
        <v>0.18</v>
      </c>
      <c r="Q119" s="17">
        <f t="shared" si="17"/>
        <v>5.3999999999999995</v>
      </c>
      <c r="R119" s="6">
        <v>7.96</v>
      </c>
      <c r="S119" s="10">
        <v>7.7</v>
      </c>
      <c r="T119" s="6">
        <v>0.10999999999999943</v>
      </c>
      <c r="U119" s="17">
        <f t="shared" si="18"/>
        <v>7.81</v>
      </c>
      <c r="V119" s="10">
        <v>10.67</v>
      </c>
      <c r="W119" s="6">
        <v>0.15</v>
      </c>
      <c r="X119" s="17">
        <f t="shared" si="19"/>
        <v>10.82</v>
      </c>
    </row>
    <row r="120" spans="1:24" x14ac:dyDescent="0.35">
      <c r="A120" s="58">
        <v>373</v>
      </c>
      <c r="B120" s="58" t="s">
        <v>463</v>
      </c>
      <c r="C120" s="58" t="s">
        <v>225</v>
      </c>
      <c r="D120" s="2">
        <f t="shared" si="13"/>
        <v>373</v>
      </c>
      <c r="E120" s="10">
        <v>5.59</v>
      </c>
      <c r="F120" s="6">
        <v>0.1</v>
      </c>
      <c r="G120" s="17">
        <f t="shared" si="14"/>
        <v>5.6899999999999995</v>
      </c>
      <c r="H120" s="10">
        <v>8.4</v>
      </c>
      <c r="I120" s="10">
        <v>8.1300000000000008</v>
      </c>
      <c r="J120" s="6">
        <v>0.06</v>
      </c>
      <c r="K120" s="17">
        <f t="shared" si="15"/>
        <v>8.1900000000000013</v>
      </c>
      <c r="L120" s="10">
        <v>11.26</v>
      </c>
      <c r="M120" s="6">
        <v>0.08</v>
      </c>
      <c r="N120" s="17">
        <f t="shared" si="16"/>
        <v>11.34</v>
      </c>
      <c r="O120" s="10">
        <v>5.22</v>
      </c>
      <c r="P120" s="6">
        <v>0.1</v>
      </c>
      <c r="Q120" s="17">
        <f t="shared" si="17"/>
        <v>5.3199999999999994</v>
      </c>
      <c r="R120" s="6">
        <v>7.96</v>
      </c>
      <c r="S120" s="10">
        <v>7.7</v>
      </c>
      <c r="T120" s="6">
        <v>5.9999999999999609E-2</v>
      </c>
      <c r="U120" s="17">
        <f t="shared" si="18"/>
        <v>7.76</v>
      </c>
      <c r="V120" s="10">
        <v>10.67</v>
      </c>
      <c r="W120" s="6">
        <v>0.08</v>
      </c>
      <c r="X120" s="17">
        <f t="shared" si="19"/>
        <v>10.75</v>
      </c>
    </row>
    <row r="121" spans="1:24" x14ac:dyDescent="0.35">
      <c r="A121" s="58">
        <v>375</v>
      </c>
      <c r="B121" s="58" t="s">
        <v>465</v>
      </c>
      <c r="C121" s="58" t="s">
        <v>225</v>
      </c>
      <c r="D121" s="2">
        <f t="shared" si="13"/>
        <v>375</v>
      </c>
      <c r="E121" s="10">
        <v>5.59</v>
      </c>
      <c r="F121" s="6">
        <v>0.09</v>
      </c>
      <c r="G121" s="17">
        <f t="shared" si="14"/>
        <v>5.68</v>
      </c>
      <c r="H121" s="10">
        <v>8.4</v>
      </c>
      <c r="I121" s="10">
        <v>8.1300000000000008</v>
      </c>
      <c r="J121" s="6">
        <v>0.05</v>
      </c>
      <c r="K121" s="17">
        <f t="shared" si="15"/>
        <v>8.1800000000000015</v>
      </c>
      <c r="L121" s="10">
        <v>11.26</v>
      </c>
      <c r="M121" s="6">
        <v>7.0000000000000007E-2</v>
      </c>
      <c r="N121" s="17">
        <f t="shared" si="16"/>
        <v>11.33</v>
      </c>
      <c r="O121" s="10">
        <v>5.22</v>
      </c>
      <c r="P121" s="6">
        <v>0.09</v>
      </c>
      <c r="Q121" s="17">
        <f t="shared" si="17"/>
        <v>5.31</v>
      </c>
      <c r="R121" s="6">
        <v>7.96</v>
      </c>
      <c r="S121" s="10">
        <v>7.7</v>
      </c>
      <c r="T121" s="6">
        <v>4.9999999999999822E-2</v>
      </c>
      <c r="U121" s="17">
        <f t="shared" si="18"/>
        <v>7.75</v>
      </c>
      <c r="V121" s="10">
        <v>10.67</v>
      </c>
      <c r="W121" s="6">
        <v>7.0000000000000007E-2</v>
      </c>
      <c r="X121" s="17">
        <f t="shared" si="19"/>
        <v>10.74</v>
      </c>
    </row>
    <row r="122" spans="1:24" x14ac:dyDescent="0.35">
      <c r="A122" s="58">
        <v>380</v>
      </c>
      <c r="B122" s="58" t="s">
        <v>467</v>
      </c>
      <c r="C122" s="58" t="s">
        <v>341</v>
      </c>
      <c r="D122" s="2">
        <f t="shared" si="13"/>
        <v>380</v>
      </c>
      <c r="E122" s="10">
        <v>5.59</v>
      </c>
      <c r="F122" s="6">
        <v>0.25</v>
      </c>
      <c r="G122" s="17">
        <f t="shared" si="14"/>
        <v>5.84</v>
      </c>
      <c r="H122" s="10">
        <v>8.4</v>
      </c>
      <c r="I122" s="10">
        <v>8.1300000000000008</v>
      </c>
      <c r="J122" s="6">
        <v>0.14000000000000001</v>
      </c>
      <c r="K122" s="17">
        <f t="shared" si="15"/>
        <v>8.2700000000000014</v>
      </c>
      <c r="L122" s="10">
        <v>11.26</v>
      </c>
      <c r="M122" s="6">
        <v>0.2</v>
      </c>
      <c r="N122" s="17">
        <f t="shared" si="16"/>
        <v>11.459999999999999</v>
      </c>
      <c r="O122" s="10">
        <v>5.22</v>
      </c>
      <c r="P122" s="6">
        <v>0.18</v>
      </c>
      <c r="Q122" s="17">
        <f t="shared" si="17"/>
        <v>5.3999999999999995</v>
      </c>
      <c r="R122" s="6">
        <v>7.96</v>
      </c>
      <c r="S122" s="10">
        <v>7.7</v>
      </c>
      <c r="T122" s="6">
        <v>0.10999999999999943</v>
      </c>
      <c r="U122" s="17">
        <f t="shared" si="18"/>
        <v>7.81</v>
      </c>
      <c r="V122" s="10">
        <v>10.67</v>
      </c>
      <c r="W122" s="6">
        <v>0.15</v>
      </c>
      <c r="X122" s="17">
        <f t="shared" si="19"/>
        <v>10.82</v>
      </c>
    </row>
    <row r="123" spans="1:24" x14ac:dyDescent="0.35">
      <c r="A123" s="58">
        <v>382</v>
      </c>
      <c r="B123" s="58" t="s">
        <v>469</v>
      </c>
      <c r="C123" s="58" t="s">
        <v>341</v>
      </c>
      <c r="D123" s="2">
        <f t="shared" si="13"/>
        <v>382</v>
      </c>
      <c r="E123" s="10">
        <v>5.59</v>
      </c>
      <c r="F123" s="6">
        <v>0.19</v>
      </c>
      <c r="G123" s="17">
        <f t="shared" si="14"/>
        <v>5.78</v>
      </c>
      <c r="H123" s="10">
        <v>8.4</v>
      </c>
      <c r="I123" s="10">
        <v>8.1300000000000008</v>
      </c>
      <c r="J123" s="6">
        <v>0.11</v>
      </c>
      <c r="K123" s="17">
        <f t="shared" si="15"/>
        <v>8.24</v>
      </c>
      <c r="L123" s="10">
        <v>11.26</v>
      </c>
      <c r="M123" s="6">
        <v>0.15</v>
      </c>
      <c r="N123" s="17">
        <f t="shared" si="16"/>
        <v>11.41</v>
      </c>
      <c r="O123" s="10">
        <v>5.22</v>
      </c>
      <c r="P123" s="6">
        <v>0.18</v>
      </c>
      <c r="Q123" s="17">
        <f t="shared" si="17"/>
        <v>5.3999999999999995</v>
      </c>
      <c r="R123" s="6">
        <v>7.96</v>
      </c>
      <c r="S123" s="10">
        <v>7.7</v>
      </c>
      <c r="T123" s="6">
        <v>0.10999999999999943</v>
      </c>
      <c r="U123" s="17">
        <f t="shared" si="18"/>
        <v>7.81</v>
      </c>
      <c r="V123" s="10">
        <v>10.67</v>
      </c>
      <c r="W123" s="6">
        <v>0.15</v>
      </c>
      <c r="X123" s="17">
        <f t="shared" si="19"/>
        <v>10.82</v>
      </c>
    </row>
    <row r="124" spans="1:24" x14ac:dyDescent="0.35">
      <c r="A124" s="58">
        <v>383</v>
      </c>
      <c r="B124" s="58" t="s">
        <v>471</v>
      </c>
      <c r="C124" s="58" t="s">
        <v>341</v>
      </c>
      <c r="D124" s="2">
        <f t="shared" ref="D124:D181" si="20">A124</f>
        <v>383</v>
      </c>
      <c r="E124" s="10">
        <v>5.59</v>
      </c>
      <c r="F124" s="6">
        <v>0.26</v>
      </c>
      <c r="G124" s="17">
        <f t="shared" ref="G124:G181" si="21">E124+F124</f>
        <v>5.85</v>
      </c>
      <c r="H124" s="10">
        <v>8.4</v>
      </c>
      <c r="I124" s="10">
        <v>8.1300000000000008</v>
      </c>
      <c r="J124" s="6">
        <v>0.15</v>
      </c>
      <c r="K124" s="17">
        <f t="shared" ref="K124:K181" si="22">I124+J124</f>
        <v>8.2800000000000011</v>
      </c>
      <c r="L124" s="10">
        <v>11.26</v>
      </c>
      <c r="M124" s="6">
        <v>0.21</v>
      </c>
      <c r="N124" s="17">
        <f t="shared" ref="N124:N181" si="23">L124+M124</f>
        <v>11.47</v>
      </c>
      <c r="O124" s="10">
        <v>5.22</v>
      </c>
      <c r="P124" s="6">
        <v>0.27</v>
      </c>
      <c r="Q124" s="17">
        <f t="shared" ref="Q124:Q181" si="24">O124+P124</f>
        <v>5.49</v>
      </c>
      <c r="R124" s="6">
        <v>7.96</v>
      </c>
      <c r="S124" s="10">
        <v>7.7</v>
      </c>
      <c r="T124" s="6">
        <v>0.16999999999999993</v>
      </c>
      <c r="U124" s="17">
        <f t="shared" ref="U124:U181" si="25">S124+T124</f>
        <v>7.87</v>
      </c>
      <c r="V124" s="10">
        <v>10.67</v>
      </c>
      <c r="W124" s="6">
        <v>0.22</v>
      </c>
      <c r="X124" s="17">
        <f t="shared" ref="X124:X181" si="26">V124+W124</f>
        <v>10.89</v>
      </c>
    </row>
    <row r="125" spans="1:24" x14ac:dyDescent="0.35">
      <c r="A125" s="58">
        <v>385</v>
      </c>
      <c r="B125" s="58" t="s">
        <v>473</v>
      </c>
      <c r="C125" s="58" t="s">
        <v>341</v>
      </c>
      <c r="D125" s="2">
        <f t="shared" si="20"/>
        <v>385</v>
      </c>
      <c r="E125" s="10">
        <v>5.59</v>
      </c>
      <c r="F125" s="6">
        <v>0.19</v>
      </c>
      <c r="G125" s="17">
        <f t="shared" si="21"/>
        <v>5.78</v>
      </c>
      <c r="H125" s="10">
        <v>8.4</v>
      </c>
      <c r="I125" s="10">
        <v>8.1300000000000008</v>
      </c>
      <c r="J125" s="6">
        <v>0.11</v>
      </c>
      <c r="K125" s="17">
        <f t="shared" si="22"/>
        <v>8.24</v>
      </c>
      <c r="L125" s="10">
        <v>11.26</v>
      </c>
      <c r="M125" s="6">
        <v>0.15</v>
      </c>
      <c r="N125" s="17">
        <f t="shared" si="23"/>
        <v>11.41</v>
      </c>
      <c r="O125" s="10">
        <v>5.22</v>
      </c>
      <c r="P125" s="6">
        <v>0.18</v>
      </c>
      <c r="Q125" s="17">
        <f t="shared" si="24"/>
        <v>5.3999999999999995</v>
      </c>
      <c r="R125" s="6">
        <v>7.96</v>
      </c>
      <c r="S125" s="10">
        <v>7.7</v>
      </c>
      <c r="T125" s="6">
        <v>0.10999999999999943</v>
      </c>
      <c r="U125" s="17">
        <f t="shared" si="25"/>
        <v>7.81</v>
      </c>
      <c r="V125" s="10">
        <v>10.67</v>
      </c>
      <c r="W125" s="6">
        <v>0.15</v>
      </c>
      <c r="X125" s="17">
        <f t="shared" si="26"/>
        <v>10.82</v>
      </c>
    </row>
    <row r="126" spans="1:24" x14ac:dyDescent="0.35">
      <c r="A126" s="58">
        <v>390</v>
      </c>
      <c r="B126" s="58" t="s">
        <v>475</v>
      </c>
      <c r="C126" s="58" t="s">
        <v>341</v>
      </c>
      <c r="D126" s="2">
        <f t="shared" si="20"/>
        <v>390</v>
      </c>
      <c r="E126" s="10">
        <v>5.59</v>
      </c>
      <c r="F126" s="6">
        <v>0.22</v>
      </c>
      <c r="G126" s="17">
        <f t="shared" si="21"/>
        <v>5.81</v>
      </c>
      <c r="H126" s="10">
        <v>8.4</v>
      </c>
      <c r="I126" s="10">
        <v>8.1300000000000008</v>
      </c>
      <c r="J126" s="6">
        <v>0.13</v>
      </c>
      <c r="K126" s="17">
        <f t="shared" si="22"/>
        <v>8.2600000000000016</v>
      </c>
      <c r="L126" s="10">
        <v>11.26</v>
      </c>
      <c r="M126" s="6">
        <v>0.18</v>
      </c>
      <c r="N126" s="17">
        <f t="shared" si="23"/>
        <v>11.44</v>
      </c>
      <c r="O126" s="10">
        <v>5.22</v>
      </c>
      <c r="P126" s="6">
        <v>0.18</v>
      </c>
      <c r="Q126" s="17">
        <f t="shared" si="24"/>
        <v>5.3999999999999995</v>
      </c>
      <c r="R126" s="6">
        <v>7.96</v>
      </c>
      <c r="S126" s="10">
        <v>7.7</v>
      </c>
      <c r="T126" s="6">
        <v>0.10999999999999943</v>
      </c>
      <c r="U126" s="17">
        <f t="shared" si="25"/>
        <v>7.81</v>
      </c>
      <c r="V126" s="10">
        <v>10.67</v>
      </c>
      <c r="W126" s="6">
        <v>0.15</v>
      </c>
      <c r="X126" s="17">
        <f t="shared" si="26"/>
        <v>10.82</v>
      </c>
    </row>
    <row r="127" spans="1:24" x14ac:dyDescent="0.35">
      <c r="A127" s="58">
        <v>392</v>
      </c>
      <c r="B127" s="58" t="s">
        <v>477</v>
      </c>
      <c r="C127" s="58" t="s">
        <v>341</v>
      </c>
      <c r="D127" s="2">
        <f t="shared" si="20"/>
        <v>392</v>
      </c>
      <c r="E127" s="10">
        <v>5.59</v>
      </c>
      <c r="F127" s="6">
        <v>0.19</v>
      </c>
      <c r="G127" s="17">
        <f t="shared" si="21"/>
        <v>5.78</v>
      </c>
      <c r="H127" s="10">
        <v>8.4</v>
      </c>
      <c r="I127" s="10">
        <v>8.1300000000000008</v>
      </c>
      <c r="J127" s="6">
        <v>0.11</v>
      </c>
      <c r="K127" s="17">
        <f t="shared" si="22"/>
        <v>8.24</v>
      </c>
      <c r="L127" s="10">
        <v>11.26</v>
      </c>
      <c r="M127" s="6">
        <v>0.15</v>
      </c>
      <c r="N127" s="17">
        <f t="shared" si="23"/>
        <v>11.41</v>
      </c>
      <c r="O127" s="10">
        <v>5.22</v>
      </c>
      <c r="P127" s="6">
        <v>0.18</v>
      </c>
      <c r="Q127" s="17">
        <f t="shared" si="24"/>
        <v>5.3999999999999995</v>
      </c>
      <c r="R127" s="6">
        <v>7.96</v>
      </c>
      <c r="S127" s="10">
        <v>7.7</v>
      </c>
      <c r="T127" s="6">
        <v>0.10999999999999943</v>
      </c>
      <c r="U127" s="17">
        <f t="shared" si="25"/>
        <v>7.81</v>
      </c>
      <c r="V127" s="10">
        <v>10.67</v>
      </c>
      <c r="W127" s="6">
        <v>0.15</v>
      </c>
      <c r="X127" s="17">
        <f t="shared" si="26"/>
        <v>10.82</v>
      </c>
    </row>
    <row r="128" spans="1:24" x14ac:dyDescent="0.35">
      <c r="A128" s="58">
        <v>400</v>
      </c>
      <c r="B128" s="58" t="s">
        <v>479</v>
      </c>
      <c r="C128" s="58" t="s">
        <v>341</v>
      </c>
      <c r="D128" s="2">
        <f t="shared" si="20"/>
        <v>400</v>
      </c>
      <c r="E128" s="10">
        <v>5.59</v>
      </c>
      <c r="F128" s="6">
        <v>0.19</v>
      </c>
      <c r="G128" s="17">
        <f t="shared" si="21"/>
        <v>5.78</v>
      </c>
      <c r="H128" s="10">
        <v>8.4</v>
      </c>
      <c r="I128" s="10">
        <v>8.1300000000000008</v>
      </c>
      <c r="J128" s="6">
        <v>0.11</v>
      </c>
      <c r="K128" s="17">
        <f t="shared" si="22"/>
        <v>8.24</v>
      </c>
      <c r="L128" s="10">
        <v>11.26</v>
      </c>
      <c r="M128" s="6">
        <v>0.15</v>
      </c>
      <c r="N128" s="17">
        <f t="shared" si="23"/>
        <v>11.41</v>
      </c>
      <c r="O128" s="10">
        <v>5.22</v>
      </c>
      <c r="P128" s="6">
        <v>0.18</v>
      </c>
      <c r="Q128" s="17">
        <f t="shared" si="24"/>
        <v>5.3999999999999995</v>
      </c>
      <c r="R128" s="6">
        <v>7.96</v>
      </c>
      <c r="S128" s="10">
        <v>7.7</v>
      </c>
      <c r="T128" s="6">
        <v>0.10999999999999943</v>
      </c>
      <c r="U128" s="17">
        <f t="shared" si="25"/>
        <v>7.81</v>
      </c>
      <c r="V128" s="10">
        <v>10.67</v>
      </c>
      <c r="W128" s="6">
        <v>0.15</v>
      </c>
      <c r="X128" s="17">
        <f t="shared" si="26"/>
        <v>10.82</v>
      </c>
    </row>
    <row r="129" spans="1:24" x14ac:dyDescent="0.35">
      <c r="A129" s="58">
        <v>409</v>
      </c>
      <c r="B129" s="58" t="s">
        <v>481</v>
      </c>
      <c r="C129" s="58" t="s">
        <v>225</v>
      </c>
      <c r="D129" s="2">
        <f t="shared" si="20"/>
        <v>409</v>
      </c>
      <c r="E129" s="10">
        <v>5.59</v>
      </c>
      <c r="F129" s="6">
        <v>0.42</v>
      </c>
      <c r="G129" s="17">
        <f t="shared" si="21"/>
        <v>6.01</v>
      </c>
      <c r="H129" s="10">
        <v>8.4</v>
      </c>
      <c r="I129" s="10">
        <v>8.1300000000000008</v>
      </c>
      <c r="J129" s="6">
        <v>0.25</v>
      </c>
      <c r="K129" s="17">
        <f t="shared" si="22"/>
        <v>8.3800000000000008</v>
      </c>
      <c r="L129" s="10">
        <v>11.26</v>
      </c>
      <c r="M129" s="6">
        <v>0.34</v>
      </c>
      <c r="N129" s="17">
        <f t="shared" si="23"/>
        <v>11.6</v>
      </c>
      <c r="O129" s="10">
        <v>5.22</v>
      </c>
      <c r="P129" s="6">
        <v>0.38</v>
      </c>
      <c r="Q129" s="17">
        <f t="shared" si="24"/>
        <v>5.6</v>
      </c>
      <c r="R129" s="6">
        <v>7.96</v>
      </c>
      <c r="S129" s="10">
        <v>7.7</v>
      </c>
      <c r="T129" s="6">
        <v>0.24000000000000021</v>
      </c>
      <c r="U129" s="17">
        <f t="shared" si="25"/>
        <v>7.94</v>
      </c>
      <c r="V129" s="10">
        <v>10.67</v>
      </c>
      <c r="W129" s="6">
        <v>0.32</v>
      </c>
      <c r="X129" s="17">
        <f t="shared" si="26"/>
        <v>10.99</v>
      </c>
    </row>
    <row r="130" spans="1:24" x14ac:dyDescent="0.35">
      <c r="A130" s="58">
        <v>410</v>
      </c>
      <c r="B130" s="58" t="s">
        <v>483</v>
      </c>
      <c r="C130" s="58" t="s">
        <v>225</v>
      </c>
      <c r="D130" s="2">
        <f t="shared" si="20"/>
        <v>410</v>
      </c>
      <c r="E130" s="10">
        <v>5.59</v>
      </c>
      <c r="F130" s="6">
        <v>0.23</v>
      </c>
      <c r="G130" s="17">
        <f t="shared" si="21"/>
        <v>5.82</v>
      </c>
      <c r="H130" s="10">
        <v>8.4</v>
      </c>
      <c r="I130" s="10">
        <v>8.1300000000000008</v>
      </c>
      <c r="J130" s="6">
        <v>0.13</v>
      </c>
      <c r="K130" s="17">
        <f t="shared" si="22"/>
        <v>8.2600000000000016</v>
      </c>
      <c r="L130" s="10">
        <v>11.26</v>
      </c>
      <c r="M130" s="6">
        <v>0.18</v>
      </c>
      <c r="N130" s="17">
        <f t="shared" si="23"/>
        <v>11.44</v>
      </c>
      <c r="O130" s="10">
        <v>5.22</v>
      </c>
      <c r="P130" s="6">
        <v>0.18</v>
      </c>
      <c r="Q130" s="17">
        <f t="shared" si="24"/>
        <v>5.3999999999999995</v>
      </c>
      <c r="R130" s="6">
        <v>7.96</v>
      </c>
      <c r="S130" s="10">
        <v>7.7</v>
      </c>
      <c r="T130" s="6">
        <v>0.12000000000000011</v>
      </c>
      <c r="U130" s="17">
        <f t="shared" si="25"/>
        <v>7.82</v>
      </c>
      <c r="V130" s="10">
        <v>10.67</v>
      </c>
      <c r="W130" s="6">
        <v>0.15</v>
      </c>
      <c r="X130" s="17">
        <f t="shared" si="26"/>
        <v>10.82</v>
      </c>
    </row>
    <row r="131" spans="1:24" x14ac:dyDescent="0.35">
      <c r="A131" s="58">
        <v>415</v>
      </c>
      <c r="B131" s="58" t="s">
        <v>485</v>
      </c>
      <c r="C131" s="58" t="s">
        <v>341</v>
      </c>
      <c r="D131" s="2">
        <f t="shared" si="20"/>
        <v>415</v>
      </c>
      <c r="E131" s="10">
        <v>5.59</v>
      </c>
      <c r="F131" s="6">
        <v>0.19</v>
      </c>
      <c r="G131" s="17">
        <f t="shared" si="21"/>
        <v>5.78</v>
      </c>
      <c r="H131" s="10">
        <v>8.4</v>
      </c>
      <c r="I131" s="10">
        <v>8.1300000000000008</v>
      </c>
      <c r="J131" s="6">
        <v>0.11</v>
      </c>
      <c r="K131" s="17">
        <f t="shared" si="22"/>
        <v>8.24</v>
      </c>
      <c r="L131" s="10">
        <v>11.26</v>
      </c>
      <c r="M131" s="6">
        <v>0.15</v>
      </c>
      <c r="N131" s="17">
        <f t="shared" si="23"/>
        <v>11.41</v>
      </c>
      <c r="O131" s="10">
        <v>5.22</v>
      </c>
      <c r="P131" s="6">
        <v>0.22</v>
      </c>
      <c r="Q131" s="17">
        <f t="shared" si="24"/>
        <v>5.4399999999999995</v>
      </c>
      <c r="R131" s="6">
        <v>7.96</v>
      </c>
      <c r="S131" s="10">
        <v>7.7</v>
      </c>
      <c r="T131" s="6">
        <v>0.13999999999999968</v>
      </c>
      <c r="U131" s="17">
        <f t="shared" si="25"/>
        <v>7.84</v>
      </c>
      <c r="V131" s="10">
        <v>10.67</v>
      </c>
      <c r="W131" s="6">
        <v>0.18</v>
      </c>
      <c r="X131" s="17">
        <f t="shared" si="26"/>
        <v>10.85</v>
      </c>
    </row>
    <row r="132" spans="1:24" x14ac:dyDescent="0.35">
      <c r="A132" s="58">
        <v>418</v>
      </c>
      <c r="B132" s="58" t="s">
        <v>487</v>
      </c>
      <c r="C132" s="58" t="s">
        <v>341</v>
      </c>
      <c r="D132" s="2">
        <f t="shared" si="20"/>
        <v>418</v>
      </c>
      <c r="E132" s="10">
        <v>5.59</v>
      </c>
      <c r="F132" s="6">
        <v>0.19</v>
      </c>
      <c r="G132" s="17">
        <f t="shared" si="21"/>
        <v>5.78</v>
      </c>
      <c r="H132" s="10">
        <v>8.4</v>
      </c>
      <c r="I132" s="10">
        <v>8.1300000000000008</v>
      </c>
      <c r="J132" s="6">
        <v>0.11</v>
      </c>
      <c r="K132" s="17">
        <f t="shared" si="22"/>
        <v>8.24</v>
      </c>
      <c r="L132" s="10">
        <v>11.26</v>
      </c>
      <c r="M132" s="6">
        <v>0.15</v>
      </c>
      <c r="N132" s="17">
        <f t="shared" si="23"/>
        <v>11.41</v>
      </c>
      <c r="O132" s="10">
        <v>5.22</v>
      </c>
      <c r="P132" s="6">
        <v>0.18</v>
      </c>
      <c r="Q132" s="17">
        <f t="shared" si="24"/>
        <v>5.3999999999999995</v>
      </c>
      <c r="R132" s="6">
        <v>7.96</v>
      </c>
      <c r="S132" s="10">
        <v>7.7</v>
      </c>
      <c r="T132" s="6">
        <v>0.10999999999999943</v>
      </c>
      <c r="U132" s="17">
        <f t="shared" si="25"/>
        <v>7.81</v>
      </c>
      <c r="V132" s="10">
        <v>10.67</v>
      </c>
      <c r="W132" s="6">
        <v>0.15</v>
      </c>
      <c r="X132" s="17">
        <f t="shared" si="26"/>
        <v>10.82</v>
      </c>
    </row>
    <row r="133" spans="1:24" x14ac:dyDescent="0.35">
      <c r="A133" s="58">
        <v>419</v>
      </c>
      <c r="B133" s="58" t="s">
        <v>489</v>
      </c>
      <c r="C133" s="58" t="s">
        <v>341</v>
      </c>
      <c r="D133" s="2">
        <f t="shared" si="20"/>
        <v>419</v>
      </c>
      <c r="E133" s="10">
        <v>5.59</v>
      </c>
      <c r="F133" s="6">
        <v>0.19</v>
      </c>
      <c r="G133" s="17">
        <f t="shared" si="21"/>
        <v>5.78</v>
      </c>
      <c r="H133" s="10">
        <v>8.4</v>
      </c>
      <c r="I133" s="10">
        <v>8.1300000000000008</v>
      </c>
      <c r="J133" s="6">
        <v>0.11</v>
      </c>
      <c r="K133" s="17">
        <f t="shared" si="22"/>
        <v>8.24</v>
      </c>
      <c r="L133" s="10">
        <v>11.26</v>
      </c>
      <c r="M133" s="6">
        <v>0.15</v>
      </c>
      <c r="N133" s="17">
        <f t="shared" si="23"/>
        <v>11.41</v>
      </c>
      <c r="O133" s="10">
        <v>5.22</v>
      </c>
      <c r="P133" s="6">
        <v>0.18</v>
      </c>
      <c r="Q133" s="17">
        <f t="shared" si="24"/>
        <v>5.3999999999999995</v>
      </c>
      <c r="R133" s="6">
        <v>7.96</v>
      </c>
      <c r="S133" s="10">
        <v>7.7</v>
      </c>
      <c r="T133" s="6">
        <v>0.10999999999999943</v>
      </c>
      <c r="U133" s="17">
        <f t="shared" si="25"/>
        <v>7.81</v>
      </c>
      <c r="V133" s="10">
        <v>10.67</v>
      </c>
      <c r="W133" s="6">
        <v>0.15</v>
      </c>
      <c r="X133" s="17">
        <f t="shared" si="26"/>
        <v>10.82</v>
      </c>
    </row>
    <row r="134" spans="1:24" x14ac:dyDescent="0.35">
      <c r="A134" s="58">
        <v>420</v>
      </c>
      <c r="B134" s="58" t="s">
        <v>491</v>
      </c>
      <c r="C134" s="58" t="s">
        <v>341</v>
      </c>
      <c r="D134" s="2">
        <f t="shared" si="20"/>
        <v>420</v>
      </c>
      <c r="E134" s="10">
        <v>5.59</v>
      </c>
      <c r="F134" s="6">
        <v>0.19</v>
      </c>
      <c r="G134" s="17">
        <f t="shared" si="21"/>
        <v>5.78</v>
      </c>
      <c r="H134" s="10">
        <v>8.4</v>
      </c>
      <c r="I134" s="10">
        <v>8.1300000000000008</v>
      </c>
      <c r="J134" s="6">
        <v>0.11</v>
      </c>
      <c r="K134" s="17">
        <f t="shared" si="22"/>
        <v>8.24</v>
      </c>
      <c r="L134" s="10">
        <v>11.26</v>
      </c>
      <c r="M134" s="6">
        <v>0.15</v>
      </c>
      <c r="N134" s="17">
        <f t="shared" si="23"/>
        <v>11.41</v>
      </c>
      <c r="O134" s="10">
        <v>5.22</v>
      </c>
      <c r="P134" s="6">
        <v>0.18</v>
      </c>
      <c r="Q134" s="17">
        <f t="shared" si="24"/>
        <v>5.3999999999999995</v>
      </c>
      <c r="R134" s="6">
        <v>7.96</v>
      </c>
      <c r="S134" s="10">
        <v>7.7</v>
      </c>
      <c r="T134" s="6">
        <v>0.10999999999999943</v>
      </c>
      <c r="U134" s="17">
        <f t="shared" si="25"/>
        <v>7.81</v>
      </c>
      <c r="V134" s="10">
        <v>10.67</v>
      </c>
      <c r="W134" s="6">
        <v>0.15</v>
      </c>
      <c r="X134" s="17">
        <f t="shared" si="26"/>
        <v>10.82</v>
      </c>
    </row>
    <row r="135" spans="1:24" x14ac:dyDescent="0.35">
      <c r="A135" s="58">
        <v>423</v>
      </c>
      <c r="B135" s="58" t="s">
        <v>493</v>
      </c>
      <c r="C135" s="58" t="s">
        <v>341</v>
      </c>
      <c r="D135" s="2">
        <f t="shared" si="20"/>
        <v>423</v>
      </c>
      <c r="E135" s="10">
        <v>5.59</v>
      </c>
      <c r="F135" s="6">
        <v>0.19</v>
      </c>
      <c r="G135" s="17">
        <f t="shared" si="21"/>
        <v>5.78</v>
      </c>
      <c r="H135" s="10">
        <v>8.4</v>
      </c>
      <c r="I135" s="10">
        <v>8.1300000000000008</v>
      </c>
      <c r="J135" s="6">
        <v>0.11</v>
      </c>
      <c r="K135" s="17">
        <f t="shared" si="22"/>
        <v>8.24</v>
      </c>
      <c r="L135" s="10">
        <v>11.26</v>
      </c>
      <c r="M135" s="6">
        <v>0.15</v>
      </c>
      <c r="N135" s="17">
        <f t="shared" si="23"/>
        <v>11.41</v>
      </c>
      <c r="O135" s="10">
        <v>5.22</v>
      </c>
      <c r="P135" s="6">
        <v>0.18</v>
      </c>
      <c r="Q135" s="17">
        <f t="shared" si="24"/>
        <v>5.3999999999999995</v>
      </c>
      <c r="R135" s="6">
        <v>7.96</v>
      </c>
      <c r="S135" s="10">
        <v>7.7</v>
      </c>
      <c r="T135" s="6">
        <v>0.10999999999999943</v>
      </c>
      <c r="U135" s="17">
        <f t="shared" si="25"/>
        <v>7.81</v>
      </c>
      <c r="V135" s="10">
        <v>10.67</v>
      </c>
      <c r="W135" s="6">
        <v>0.15</v>
      </c>
      <c r="X135" s="17">
        <f t="shared" si="26"/>
        <v>10.82</v>
      </c>
    </row>
    <row r="136" spans="1:24" x14ac:dyDescent="0.35">
      <c r="A136" s="58">
        <v>424</v>
      </c>
      <c r="B136" s="58" t="s">
        <v>495</v>
      </c>
      <c r="C136" s="58" t="s">
        <v>341</v>
      </c>
      <c r="D136" s="2">
        <f t="shared" si="20"/>
        <v>424</v>
      </c>
      <c r="E136" s="10">
        <v>5.59</v>
      </c>
      <c r="F136" s="6">
        <v>0.26</v>
      </c>
      <c r="G136" s="17">
        <f t="shared" si="21"/>
        <v>5.85</v>
      </c>
      <c r="H136" s="10">
        <v>8.4</v>
      </c>
      <c r="I136" s="10">
        <v>8.1300000000000008</v>
      </c>
      <c r="J136" s="6">
        <v>0.15</v>
      </c>
      <c r="K136" s="17">
        <f t="shared" si="22"/>
        <v>8.2800000000000011</v>
      </c>
      <c r="L136" s="10">
        <v>11.26</v>
      </c>
      <c r="M136" s="6">
        <v>0.21</v>
      </c>
      <c r="N136" s="17">
        <f t="shared" si="23"/>
        <v>11.47</v>
      </c>
      <c r="O136" s="10">
        <v>5.22</v>
      </c>
      <c r="P136" s="6">
        <v>0.24</v>
      </c>
      <c r="Q136" s="17">
        <f t="shared" si="24"/>
        <v>5.46</v>
      </c>
      <c r="R136" s="6">
        <v>7.96</v>
      </c>
      <c r="S136" s="10">
        <v>7.7</v>
      </c>
      <c r="T136" s="6">
        <v>0.14999999999999947</v>
      </c>
      <c r="U136" s="17">
        <f t="shared" si="25"/>
        <v>7.85</v>
      </c>
      <c r="V136" s="10">
        <v>10.67</v>
      </c>
      <c r="W136" s="6">
        <v>0.2</v>
      </c>
      <c r="X136" s="17">
        <f t="shared" si="26"/>
        <v>10.87</v>
      </c>
    </row>
    <row r="137" spans="1:24" x14ac:dyDescent="0.35">
      <c r="A137" s="58">
        <v>430</v>
      </c>
      <c r="B137" s="58" t="s">
        <v>497</v>
      </c>
      <c r="C137" s="58" t="s">
        <v>268</v>
      </c>
      <c r="D137" s="2">
        <f t="shared" si="20"/>
        <v>430</v>
      </c>
      <c r="E137" s="10">
        <v>5.59</v>
      </c>
      <c r="F137" s="6">
        <v>0.36</v>
      </c>
      <c r="G137" s="17">
        <f t="shared" si="21"/>
        <v>5.95</v>
      </c>
      <c r="H137" s="10">
        <v>8.4</v>
      </c>
      <c r="I137" s="10">
        <v>8.1300000000000008</v>
      </c>
      <c r="J137" s="6">
        <v>0.21</v>
      </c>
      <c r="K137" s="17">
        <f t="shared" si="22"/>
        <v>8.3400000000000016</v>
      </c>
      <c r="L137" s="10">
        <v>11.26</v>
      </c>
      <c r="M137" s="6">
        <v>0.28000000000000003</v>
      </c>
      <c r="N137" s="17">
        <f t="shared" si="23"/>
        <v>11.54</v>
      </c>
      <c r="O137" s="10">
        <v>5.22</v>
      </c>
      <c r="P137" s="6">
        <v>0.34</v>
      </c>
      <c r="Q137" s="17">
        <f t="shared" si="24"/>
        <v>5.56</v>
      </c>
      <c r="R137" s="6">
        <v>7.96</v>
      </c>
      <c r="S137" s="10">
        <v>7.7</v>
      </c>
      <c r="T137" s="6">
        <v>0.20999999999999996</v>
      </c>
      <c r="U137" s="17">
        <f t="shared" si="25"/>
        <v>7.91</v>
      </c>
      <c r="V137" s="10">
        <v>10.67</v>
      </c>
      <c r="W137" s="6">
        <v>0.28000000000000003</v>
      </c>
      <c r="X137" s="17">
        <f t="shared" si="26"/>
        <v>10.95</v>
      </c>
    </row>
    <row r="138" spans="1:24" x14ac:dyDescent="0.35">
      <c r="A138" s="58">
        <v>432</v>
      </c>
      <c r="B138" s="58" t="s">
        <v>499</v>
      </c>
      <c r="C138" s="58" t="s">
        <v>297</v>
      </c>
      <c r="D138" s="2">
        <f t="shared" si="20"/>
        <v>432</v>
      </c>
      <c r="E138" s="10">
        <v>5.59</v>
      </c>
      <c r="F138" s="6">
        <v>0.33</v>
      </c>
      <c r="G138" s="17">
        <f t="shared" si="21"/>
        <v>5.92</v>
      </c>
      <c r="H138" s="10">
        <v>8.4</v>
      </c>
      <c r="I138" s="10">
        <v>8.1300000000000008</v>
      </c>
      <c r="J138" s="6">
        <v>0.19</v>
      </c>
      <c r="K138" s="17">
        <f t="shared" si="22"/>
        <v>8.32</v>
      </c>
      <c r="L138" s="10">
        <v>11.26</v>
      </c>
      <c r="M138" s="6">
        <v>0.26</v>
      </c>
      <c r="N138" s="17">
        <f t="shared" si="23"/>
        <v>11.52</v>
      </c>
      <c r="O138" s="10">
        <v>5.22</v>
      </c>
      <c r="P138" s="6">
        <v>0.28999999999999998</v>
      </c>
      <c r="Q138" s="17">
        <f t="shared" si="24"/>
        <v>5.51</v>
      </c>
      <c r="R138" s="6">
        <v>7.96</v>
      </c>
      <c r="S138" s="10">
        <v>7.7</v>
      </c>
      <c r="T138" s="6">
        <v>0.17999999999999972</v>
      </c>
      <c r="U138" s="17">
        <f t="shared" si="25"/>
        <v>7.88</v>
      </c>
      <c r="V138" s="10">
        <v>10.67</v>
      </c>
      <c r="W138" s="6">
        <v>0.24</v>
      </c>
      <c r="X138" s="17">
        <f t="shared" si="26"/>
        <v>10.91</v>
      </c>
    </row>
    <row r="139" spans="1:24" x14ac:dyDescent="0.35">
      <c r="A139" s="58">
        <v>434</v>
      </c>
      <c r="B139" s="58" t="s">
        <v>501</v>
      </c>
      <c r="C139" s="58" t="s">
        <v>225</v>
      </c>
      <c r="D139" s="2">
        <f t="shared" si="20"/>
        <v>434</v>
      </c>
      <c r="E139" s="10">
        <v>5.59</v>
      </c>
      <c r="F139" s="6">
        <v>0.04</v>
      </c>
      <c r="G139" s="17">
        <f t="shared" si="21"/>
        <v>5.63</v>
      </c>
      <c r="H139" s="10">
        <v>8.4</v>
      </c>
      <c r="I139" s="10">
        <v>8.1300000000000008</v>
      </c>
      <c r="J139" s="6">
        <v>0.02</v>
      </c>
      <c r="K139" s="17">
        <f t="shared" si="22"/>
        <v>8.15</v>
      </c>
      <c r="L139" s="10">
        <v>11.26</v>
      </c>
      <c r="M139" s="6">
        <v>0.03</v>
      </c>
      <c r="N139" s="17">
        <f t="shared" si="23"/>
        <v>11.29</v>
      </c>
      <c r="O139" s="10">
        <v>5.22</v>
      </c>
      <c r="P139" s="6">
        <v>0.04</v>
      </c>
      <c r="Q139" s="17">
        <f t="shared" si="24"/>
        <v>5.26</v>
      </c>
      <c r="R139" s="6">
        <v>7.96</v>
      </c>
      <c r="S139" s="10">
        <v>7.7</v>
      </c>
      <c r="T139" s="6">
        <v>1.9999999999999574E-2</v>
      </c>
      <c r="U139" s="17">
        <f t="shared" si="25"/>
        <v>7.72</v>
      </c>
      <c r="V139" s="10">
        <v>10.67</v>
      </c>
      <c r="W139" s="6">
        <v>0.03</v>
      </c>
      <c r="X139" s="17">
        <f t="shared" si="26"/>
        <v>10.7</v>
      </c>
    </row>
    <row r="140" spans="1:24" x14ac:dyDescent="0.35">
      <c r="A140" s="58">
        <v>437</v>
      </c>
      <c r="B140" s="58" t="s">
        <v>503</v>
      </c>
      <c r="C140" s="58" t="s">
        <v>225</v>
      </c>
      <c r="D140" s="2">
        <f t="shared" si="20"/>
        <v>437</v>
      </c>
      <c r="E140" s="10">
        <v>5.59</v>
      </c>
      <c r="F140" s="6">
        <v>0.27</v>
      </c>
      <c r="G140" s="17">
        <f t="shared" si="21"/>
        <v>5.8599999999999994</v>
      </c>
      <c r="H140" s="10">
        <v>8.4</v>
      </c>
      <c r="I140" s="10">
        <v>8.1300000000000008</v>
      </c>
      <c r="J140" s="6">
        <v>0.16</v>
      </c>
      <c r="K140" s="17">
        <f t="shared" si="22"/>
        <v>8.2900000000000009</v>
      </c>
      <c r="L140" s="10">
        <v>11.26</v>
      </c>
      <c r="M140" s="6">
        <v>0.21</v>
      </c>
      <c r="N140" s="17">
        <f t="shared" si="23"/>
        <v>11.47</v>
      </c>
      <c r="O140" s="10">
        <v>5.22</v>
      </c>
      <c r="P140" s="6">
        <v>0.24</v>
      </c>
      <c r="Q140" s="17">
        <f t="shared" si="24"/>
        <v>5.46</v>
      </c>
      <c r="R140" s="6">
        <v>7.96</v>
      </c>
      <c r="S140" s="10">
        <v>7.7</v>
      </c>
      <c r="T140" s="6">
        <v>0.14999999999999947</v>
      </c>
      <c r="U140" s="17">
        <f t="shared" si="25"/>
        <v>7.85</v>
      </c>
      <c r="V140" s="10">
        <v>10.67</v>
      </c>
      <c r="W140" s="6">
        <v>0.2</v>
      </c>
      <c r="X140" s="17">
        <f t="shared" si="26"/>
        <v>10.87</v>
      </c>
    </row>
    <row r="141" spans="1:24" x14ac:dyDescent="0.35">
      <c r="A141" s="58">
        <v>439</v>
      </c>
      <c r="B141" s="58" t="s">
        <v>505</v>
      </c>
      <c r="C141" s="58" t="s">
        <v>225</v>
      </c>
      <c r="D141" s="2">
        <f t="shared" si="20"/>
        <v>439</v>
      </c>
      <c r="E141" s="10">
        <v>5.59</v>
      </c>
      <c r="F141" s="6">
        <v>0.26</v>
      </c>
      <c r="G141" s="17">
        <f t="shared" si="21"/>
        <v>5.85</v>
      </c>
      <c r="H141" s="10">
        <v>8.4</v>
      </c>
      <c r="I141" s="10">
        <v>8.1300000000000008</v>
      </c>
      <c r="J141" s="6">
        <v>0.15</v>
      </c>
      <c r="K141" s="17">
        <f t="shared" si="22"/>
        <v>8.2800000000000011</v>
      </c>
      <c r="L141" s="10">
        <v>11.26</v>
      </c>
      <c r="M141" s="6">
        <v>0.21</v>
      </c>
      <c r="N141" s="17">
        <f t="shared" si="23"/>
        <v>11.47</v>
      </c>
      <c r="O141" s="10">
        <v>5.22</v>
      </c>
      <c r="P141" s="6">
        <v>0.23</v>
      </c>
      <c r="Q141" s="17">
        <f t="shared" si="24"/>
        <v>5.45</v>
      </c>
      <c r="R141" s="6">
        <v>7.96</v>
      </c>
      <c r="S141" s="10">
        <v>7.7</v>
      </c>
      <c r="T141" s="6">
        <v>0.13999999999999968</v>
      </c>
      <c r="U141" s="17">
        <f t="shared" si="25"/>
        <v>7.84</v>
      </c>
      <c r="V141" s="10">
        <v>10.67</v>
      </c>
      <c r="W141" s="6">
        <v>0.19</v>
      </c>
      <c r="X141" s="17">
        <f t="shared" si="26"/>
        <v>10.86</v>
      </c>
    </row>
    <row r="142" spans="1:24" x14ac:dyDescent="0.35">
      <c r="A142" s="58">
        <v>440</v>
      </c>
      <c r="B142" s="58" t="s">
        <v>507</v>
      </c>
      <c r="C142" s="58" t="s">
        <v>341</v>
      </c>
      <c r="D142" s="2">
        <f t="shared" si="20"/>
        <v>440</v>
      </c>
      <c r="E142" s="10">
        <v>5.59</v>
      </c>
      <c r="F142" s="6">
        <v>0.19</v>
      </c>
      <c r="G142" s="17">
        <f t="shared" si="21"/>
        <v>5.78</v>
      </c>
      <c r="H142" s="10">
        <v>8.4</v>
      </c>
      <c r="I142" s="10">
        <v>8.1300000000000008</v>
      </c>
      <c r="J142" s="6">
        <v>0.11</v>
      </c>
      <c r="K142" s="17">
        <f t="shared" si="22"/>
        <v>8.24</v>
      </c>
      <c r="L142" s="10">
        <v>11.26</v>
      </c>
      <c r="M142" s="6">
        <v>0.15</v>
      </c>
      <c r="N142" s="17">
        <f t="shared" si="23"/>
        <v>11.41</v>
      </c>
      <c r="O142" s="10">
        <v>5.22</v>
      </c>
      <c r="P142" s="6">
        <v>0.18</v>
      </c>
      <c r="Q142" s="17">
        <f t="shared" si="24"/>
        <v>5.3999999999999995</v>
      </c>
      <c r="R142" s="6">
        <v>7.96</v>
      </c>
      <c r="S142" s="10">
        <v>7.7</v>
      </c>
      <c r="T142" s="6">
        <v>0.10999999999999943</v>
      </c>
      <c r="U142" s="17">
        <f t="shared" si="25"/>
        <v>7.81</v>
      </c>
      <c r="V142" s="10">
        <v>10.67</v>
      </c>
      <c r="W142" s="6">
        <v>0.15</v>
      </c>
      <c r="X142" s="17">
        <f t="shared" si="26"/>
        <v>10.82</v>
      </c>
    </row>
    <row r="143" spans="1:24" x14ac:dyDescent="0.35">
      <c r="A143" s="58">
        <v>448</v>
      </c>
      <c r="B143" s="58" t="s">
        <v>509</v>
      </c>
      <c r="C143" s="58" t="s">
        <v>341</v>
      </c>
      <c r="D143" s="2">
        <f t="shared" si="20"/>
        <v>448</v>
      </c>
      <c r="E143" s="10">
        <v>5.59</v>
      </c>
      <c r="F143" s="6">
        <v>0.3</v>
      </c>
      <c r="G143" s="17">
        <f t="shared" si="21"/>
        <v>5.89</v>
      </c>
      <c r="H143" s="10">
        <v>8.4</v>
      </c>
      <c r="I143" s="10">
        <v>8.1300000000000008</v>
      </c>
      <c r="J143" s="6">
        <v>0.17</v>
      </c>
      <c r="K143" s="17">
        <f t="shared" si="22"/>
        <v>8.3000000000000007</v>
      </c>
      <c r="L143" s="10">
        <v>11.26</v>
      </c>
      <c r="M143" s="6">
        <v>0.24</v>
      </c>
      <c r="N143" s="17">
        <f t="shared" si="23"/>
        <v>11.5</v>
      </c>
      <c r="O143" s="10">
        <v>5.22</v>
      </c>
      <c r="P143" s="6">
        <v>0.22</v>
      </c>
      <c r="Q143" s="17">
        <f t="shared" si="24"/>
        <v>5.4399999999999995</v>
      </c>
      <c r="R143" s="6">
        <v>7.96</v>
      </c>
      <c r="S143" s="10">
        <v>7.7</v>
      </c>
      <c r="T143" s="6">
        <v>0.13999999999999968</v>
      </c>
      <c r="U143" s="17">
        <f t="shared" si="25"/>
        <v>7.84</v>
      </c>
      <c r="V143" s="10">
        <v>10.67</v>
      </c>
      <c r="W143" s="6">
        <v>0.18</v>
      </c>
      <c r="X143" s="17">
        <f t="shared" si="26"/>
        <v>10.85</v>
      </c>
    </row>
    <row r="144" spans="1:24" x14ac:dyDescent="0.35">
      <c r="A144" s="58">
        <v>455</v>
      </c>
      <c r="B144" s="58" t="s">
        <v>511</v>
      </c>
      <c r="C144" s="58" t="s">
        <v>341</v>
      </c>
      <c r="D144" s="2">
        <f t="shared" si="20"/>
        <v>455</v>
      </c>
      <c r="E144" s="10">
        <v>5.59</v>
      </c>
      <c r="F144" s="6">
        <v>0.19</v>
      </c>
      <c r="G144" s="17">
        <f t="shared" si="21"/>
        <v>5.78</v>
      </c>
      <c r="H144" s="10">
        <v>8.4</v>
      </c>
      <c r="I144" s="10">
        <v>8.1300000000000008</v>
      </c>
      <c r="J144" s="6">
        <v>0.11</v>
      </c>
      <c r="K144" s="17">
        <f t="shared" si="22"/>
        <v>8.24</v>
      </c>
      <c r="L144" s="10">
        <v>11.26</v>
      </c>
      <c r="M144" s="6">
        <v>0.15</v>
      </c>
      <c r="N144" s="17">
        <f t="shared" si="23"/>
        <v>11.41</v>
      </c>
      <c r="O144" s="10">
        <v>5.22</v>
      </c>
      <c r="P144" s="6">
        <v>0.19</v>
      </c>
      <c r="Q144" s="17">
        <f t="shared" si="24"/>
        <v>5.41</v>
      </c>
      <c r="R144" s="6">
        <v>7.96</v>
      </c>
      <c r="S144" s="10">
        <v>7.7</v>
      </c>
      <c r="T144" s="6">
        <v>0.12000000000000011</v>
      </c>
      <c r="U144" s="17">
        <f t="shared" si="25"/>
        <v>7.82</v>
      </c>
      <c r="V144" s="10">
        <v>10.67</v>
      </c>
      <c r="W144" s="6">
        <v>0.16</v>
      </c>
      <c r="X144" s="17">
        <f t="shared" si="26"/>
        <v>10.83</v>
      </c>
    </row>
    <row r="145" spans="1:24" x14ac:dyDescent="0.35">
      <c r="A145" s="58">
        <v>460</v>
      </c>
      <c r="B145" s="58" t="s">
        <v>513</v>
      </c>
      <c r="C145" s="58" t="s">
        <v>225</v>
      </c>
      <c r="D145" s="2">
        <f t="shared" si="20"/>
        <v>460</v>
      </c>
      <c r="E145" s="10">
        <v>5.59</v>
      </c>
      <c r="F145" s="6">
        <v>0.18</v>
      </c>
      <c r="G145" s="17">
        <f t="shared" si="21"/>
        <v>5.77</v>
      </c>
      <c r="H145" s="10">
        <v>8.4</v>
      </c>
      <c r="I145" s="10">
        <v>8.1300000000000008</v>
      </c>
      <c r="J145" s="6">
        <v>0.1</v>
      </c>
      <c r="K145" s="17">
        <f t="shared" si="22"/>
        <v>8.23</v>
      </c>
      <c r="L145" s="10">
        <v>11.26</v>
      </c>
      <c r="M145" s="6">
        <v>0.14000000000000001</v>
      </c>
      <c r="N145" s="17">
        <f t="shared" si="23"/>
        <v>11.4</v>
      </c>
      <c r="O145" s="10">
        <v>5.22</v>
      </c>
      <c r="P145" s="6">
        <v>0.16</v>
      </c>
      <c r="Q145" s="17">
        <f t="shared" si="24"/>
        <v>5.38</v>
      </c>
      <c r="R145" s="6">
        <v>7.96</v>
      </c>
      <c r="S145" s="10">
        <v>7.7</v>
      </c>
      <c r="T145" s="6">
        <v>9.9999999999999645E-2</v>
      </c>
      <c r="U145" s="17">
        <f t="shared" si="25"/>
        <v>7.8</v>
      </c>
      <c r="V145" s="10">
        <v>10.67</v>
      </c>
      <c r="W145" s="6">
        <v>0.13</v>
      </c>
      <c r="X145" s="17">
        <f t="shared" si="26"/>
        <v>10.8</v>
      </c>
    </row>
    <row r="146" spans="1:24" x14ac:dyDescent="0.35">
      <c r="A146" s="58">
        <v>474</v>
      </c>
      <c r="B146" s="58" t="s">
        <v>515</v>
      </c>
      <c r="C146" s="58" t="s">
        <v>341</v>
      </c>
      <c r="D146" s="2">
        <f t="shared" si="20"/>
        <v>474</v>
      </c>
      <c r="E146" s="10">
        <v>5.59</v>
      </c>
      <c r="F146" s="6">
        <v>0.19</v>
      </c>
      <c r="G146" s="17">
        <f t="shared" si="21"/>
        <v>5.78</v>
      </c>
      <c r="H146" s="10">
        <v>8.4</v>
      </c>
      <c r="I146" s="10">
        <v>8.1300000000000008</v>
      </c>
      <c r="J146" s="6">
        <v>0.11</v>
      </c>
      <c r="K146" s="17">
        <f t="shared" si="22"/>
        <v>8.24</v>
      </c>
      <c r="L146" s="10">
        <v>11.26</v>
      </c>
      <c r="M146" s="6">
        <v>0.15</v>
      </c>
      <c r="N146" s="17">
        <f t="shared" si="23"/>
        <v>11.41</v>
      </c>
      <c r="O146" s="10">
        <v>5.22</v>
      </c>
      <c r="P146" s="6">
        <v>0.18</v>
      </c>
      <c r="Q146" s="17">
        <f t="shared" si="24"/>
        <v>5.3999999999999995</v>
      </c>
      <c r="R146" s="6">
        <v>7.96</v>
      </c>
      <c r="S146" s="10">
        <v>7.7</v>
      </c>
      <c r="T146" s="6">
        <v>0.10999999999999943</v>
      </c>
      <c r="U146" s="17">
        <f t="shared" si="25"/>
        <v>7.81</v>
      </c>
      <c r="V146" s="10">
        <v>10.67</v>
      </c>
      <c r="W146" s="6">
        <v>0.15</v>
      </c>
      <c r="X146" s="17">
        <f t="shared" si="26"/>
        <v>10.82</v>
      </c>
    </row>
    <row r="147" spans="1:24" x14ac:dyDescent="0.35">
      <c r="A147" s="58">
        <v>476</v>
      </c>
      <c r="B147" s="58" t="s">
        <v>517</v>
      </c>
      <c r="C147" s="58" t="s">
        <v>225</v>
      </c>
      <c r="D147" s="2">
        <f t="shared" si="20"/>
        <v>476</v>
      </c>
      <c r="E147" s="10">
        <v>5.59</v>
      </c>
      <c r="F147" s="6">
        <v>0.11</v>
      </c>
      <c r="G147" s="17">
        <f t="shared" si="21"/>
        <v>5.7</v>
      </c>
      <c r="H147" s="10">
        <v>8.4</v>
      </c>
      <c r="I147" s="10">
        <v>8.1300000000000008</v>
      </c>
      <c r="J147" s="6">
        <v>0.06</v>
      </c>
      <c r="K147" s="17">
        <f t="shared" si="22"/>
        <v>8.1900000000000013</v>
      </c>
      <c r="L147" s="10">
        <v>11.26</v>
      </c>
      <c r="M147" s="6">
        <v>0.09</v>
      </c>
      <c r="N147" s="17">
        <f t="shared" si="23"/>
        <v>11.35</v>
      </c>
      <c r="O147" s="10">
        <v>5.22</v>
      </c>
      <c r="P147" s="6">
        <v>0.1</v>
      </c>
      <c r="Q147" s="17">
        <f t="shared" si="24"/>
        <v>5.3199999999999994</v>
      </c>
      <c r="R147" s="6">
        <v>7.96</v>
      </c>
      <c r="S147" s="10">
        <v>7.7</v>
      </c>
      <c r="T147" s="6">
        <v>5.9999999999999609E-2</v>
      </c>
      <c r="U147" s="17">
        <f t="shared" si="25"/>
        <v>7.76</v>
      </c>
      <c r="V147" s="10">
        <v>10.67</v>
      </c>
      <c r="W147" s="6">
        <v>0.08</v>
      </c>
      <c r="X147" s="17">
        <f t="shared" si="26"/>
        <v>10.75</v>
      </c>
    </row>
    <row r="148" spans="1:24" x14ac:dyDescent="0.35">
      <c r="A148" s="58">
        <v>483</v>
      </c>
      <c r="B148" s="58" t="s">
        <v>519</v>
      </c>
      <c r="C148" s="58" t="s">
        <v>341</v>
      </c>
      <c r="D148" s="2">
        <f t="shared" si="20"/>
        <v>483</v>
      </c>
      <c r="E148" s="10">
        <v>5.59</v>
      </c>
      <c r="F148" s="6">
        <v>0.19</v>
      </c>
      <c r="G148" s="17">
        <f t="shared" si="21"/>
        <v>5.78</v>
      </c>
      <c r="H148" s="10">
        <v>8.4</v>
      </c>
      <c r="I148" s="10">
        <v>8.1300000000000008</v>
      </c>
      <c r="J148" s="6">
        <v>0.11</v>
      </c>
      <c r="K148" s="17">
        <f t="shared" si="22"/>
        <v>8.24</v>
      </c>
      <c r="L148" s="10">
        <v>11.26</v>
      </c>
      <c r="M148" s="6">
        <v>0.15</v>
      </c>
      <c r="N148" s="17">
        <f t="shared" si="23"/>
        <v>11.41</v>
      </c>
      <c r="O148" s="10">
        <v>5.22</v>
      </c>
      <c r="P148" s="6">
        <v>0.18</v>
      </c>
      <c r="Q148" s="17">
        <f t="shared" si="24"/>
        <v>5.3999999999999995</v>
      </c>
      <c r="R148" s="6">
        <v>7.96</v>
      </c>
      <c r="S148" s="10">
        <v>7.7</v>
      </c>
      <c r="T148" s="6">
        <v>0.10999999999999943</v>
      </c>
      <c r="U148" s="17">
        <f t="shared" si="25"/>
        <v>7.81</v>
      </c>
      <c r="V148" s="10">
        <v>10.67</v>
      </c>
      <c r="W148" s="6">
        <v>0.15</v>
      </c>
      <c r="X148" s="17">
        <f t="shared" si="26"/>
        <v>10.82</v>
      </c>
    </row>
    <row r="149" spans="1:24" x14ac:dyDescent="0.35">
      <c r="A149" s="58">
        <v>491</v>
      </c>
      <c r="B149" s="58" t="s">
        <v>521</v>
      </c>
      <c r="C149" s="58" t="s">
        <v>268</v>
      </c>
      <c r="D149" s="2">
        <f t="shared" si="20"/>
        <v>491</v>
      </c>
      <c r="E149" s="10">
        <v>5.59</v>
      </c>
      <c r="F149" s="6">
        <v>0.31</v>
      </c>
      <c r="G149" s="17">
        <f t="shared" si="21"/>
        <v>5.8999999999999995</v>
      </c>
      <c r="H149" s="10">
        <v>8.4</v>
      </c>
      <c r="I149" s="10">
        <v>8.1300000000000008</v>
      </c>
      <c r="J149" s="6">
        <v>0.18</v>
      </c>
      <c r="K149" s="17">
        <f t="shared" si="22"/>
        <v>8.31</v>
      </c>
      <c r="L149" s="10">
        <v>11.26</v>
      </c>
      <c r="M149" s="6">
        <v>0.25</v>
      </c>
      <c r="N149" s="17">
        <f t="shared" si="23"/>
        <v>11.51</v>
      </c>
      <c r="O149" s="10">
        <v>5.22</v>
      </c>
      <c r="P149" s="6">
        <v>0.3</v>
      </c>
      <c r="Q149" s="17">
        <f t="shared" si="24"/>
        <v>5.52</v>
      </c>
      <c r="R149" s="6">
        <v>7.96</v>
      </c>
      <c r="S149" s="10">
        <v>7.7</v>
      </c>
      <c r="T149" s="6">
        <v>0.1899999999999995</v>
      </c>
      <c r="U149" s="17">
        <f t="shared" si="25"/>
        <v>7.89</v>
      </c>
      <c r="V149" s="10">
        <v>10.67</v>
      </c>
      <c r="W149" s="6">
        <v>0.25</v>
      </c>
      <c r="X149" s="17">
        <f t="shared" si="26"/>
        <v>10.92</v>
      </c>
    </row>
    <row r="150" spans="1:24" x14ac:dyDescent="0.35">
      <c r="A150" s="58">
        <v>497</v>
      </c>
      <c r="B150" s="58" t="s">
        <v>523</v>
      </c>
      <c r="C150" s="58" t="s">
        <v>341</v>
      </c>
      <c r="D150" s="2">
        <f t="shared" si="20"/>
        <v>497</v>
      </c>
      <c r="E150" s="10">
        <v>5.59</v>
      </c>
      <c r="F150" s="6">
        <v>0.19</v>
      </c>
      <c r="G150" s="17">
        <f t="shared" si="21"/>
        <v>5.78</v>
      </c>
      <c r="H150" s="10">
        <v>8.4</v>
      </c>
      <c r="I150" s="10">
        <v>8.1300000000000008</v>
      </c>
      <c r="J150" s="6">
        <v>0.11</v>
      </c>
      <c r="K150" s="17">
        <f t="shared" si="22"/>
        <v>8.24</v>
      </c>
      <c r="L150" s="10">
        <v>11.26</v>
      </c>
      <c r="M150" s="6">
        <v>0.15</v>
      </c>
      <c r="N150" s="17">
        <f t="shared" si="23"/>
        <v>11.41</v>
      </c>
      <c r="O150" s="10">
        <v>5.22</v>
      </c>
      <c r="P150" s="6">
        <v>0.18</v>
      </c>
      <c r="Q150" s="17">
        <f t="shared" si="24"/>
        <v>5.3999999999999995</v>
      </c>
      <c r="R150" s="6">
        <v>7.96</v>
      </c>
      <c r="S150" s="10">
        <v>7.7</v>
      </c>
      <c r="T150" s="6">
        <v>0.10999999999999943</v>
      </c>
      <c r="U150" s="17">
        <f t="shared" si="25"/>
        <v>7.81</v>
      </c>
      <c r="V150" s="10">
        <v>10.67</v>
      </c>
      <c r="W150" s="6">
        <v>0.15</v>
      </c>
      <c r="X150" s="17">
        <f t="shared" si="26"/>
        <v>10.82</v>
      </c>
    </row>
    <row r="151" spans="1:24" x14ac:dyDescent="0.35">
      <c r="A151" s="58">
        <v>505</v>
      </c>
      <c r="B151" s="58" t="s">
        <v>525</v>
      </c>
      <c r="C151" s="58" t="s">
        <v>341</v>
      </c>
      <c r="D151" s="2">
        <f t="shared" si="20"/>
        <v>505</v>
      </c>
      <c r="E151" s="10">
        <v>5.59</v>
      </c>
      <c r="F151" s="6">
        <v>0.28000000000000003</v>
      </c>
      <c r="G151" s="17">
        <f t="shared" si="21"/>
        <v>5.87</v>
      </c>
      <c r="H151" s="10">
        <v>8.4</v>
      </c>
      <c r="I151" s="10">
        <v>8.1300000000000008</v>
      </c>
      <c r="J151" s="6">
        <v>0.16</v>
      </c>
      <c r="K151" s="17">
        <f t="shared" si="22"/>
        <v>8.2900000000000009</v>
      </c>
      <c r="L151" s="10">
        <v>11.26</v>
      </c>
      <c r="M151" s="6">
        <v>0.22</v>
      </c>
      <c r="N151" s="17">
        <f t="shared" si="23"/>
        <v>11.48</v>
      </c>
      <c r="O151" s="10">
        <v>5.22</v>
      </c>
      <c r="P151" s="6">
        <v>0.28999999999999998</v>
      </c>
      <c r="Q151" s="17">
        <f t="shared" si="24"/>
        <v>5.51</v>
      </c>
      <c r="R151" s="6">
        <v>7.96</v>
      </c>
      <c r="S151" s="10">
        <v>7.7</v>
      </c>
      <c r="T151" s="6">
        <v>0.17999999999999972</v>
      </c>
      <c r="U151" s="17">
        <f t="shared" si="25"/>
        <v>7.88</v>
      </c>
      <c r="V151" s="10">
        <v>10.67</v>
      </c>
      <c r="W151" s="6">
        <v>0.24</v>
      </c>
      <c r="X151" s="17">
        <f t="shared" si="26"/>
        <v>10.91</v>
      </c>
    </row>
    <row r="152" spans="1:24" x14ac:dyDescent="0.35">
      <c r="A152" s="58">
        <v>509</v>
      </c>
      <c r="B152" s="58" t="s">
        <v>527</v>
      </c>
      <c r="C152" s="58" t="s">
        <v>341</v>
      </c>
      <c r="D152" s="2">
        <f t="shared" si="20"/>
        <v>509</v>
      </c>
      <c r="E152" s="10">
        <v>5.59</v>
      </c>
      <c r="F152" s="6">
        <v>0.19</v>
      </c>
      <c r="G152" s="17">
        <f t="shared" si="21"/>
        <v>5.78</v>
      </c>
      <c r="H152" s="10">
        <v>8.4</v>
      </c>
      <c r="I152" s="10">
        <v>8.1300000000000008</v>
      </c>
      <c r="J152" s="6">
        <v>0.11</v>
      </c>
      <c r="K152" s="17">
        <f t="shared" si="22"/>
        <v>8.24</v>
      </c>
      <c r="L152" s="10">
        <v>11.26</v>
      </c>
      <c r="M152" s="6">
        <v>0.15</v>
      </c>
      <c r="N152" s="17">
        <f t="shared" si="23"/>
        <v>11.41</v>
      </c>
      <c r="O152" s="10">
        <v>5.22</v>
      </c>
      <c r="P152" s="6">
        <v>0.18</v>
      </c>
      <c r="Q152" s="17">
        <f t="shared" si="24"/>
        <v>5.3999999999999995</v>
      </c>
      <c r="R152" s="6">
        <v>7.96</v>
      </c>
      <c r="S152" s="10">
        <v>7.7</v>
      </c>
      <c r="T152" s="6">
        <v>0.10999999999999943</v>
      </c>
      <c r="U152" s="17">
        <f t="shared" si="25"/>
        <v>7.81</v>
      </c>
      <c r="V152" s="10">
        <v>10.67</v>
      </c>
      <c r="W152" s="6">
        <v>0.15</v>
      </c>
      <c r="X152" s="17">
        <f t="shared" si="26"/>
        <v>10.82</v>
      </c>
    </row>
    <row r="153" spans="1:24" x14ac:dyDescent="0.35">
      <c r="A153" s="58">
        <v>519</v>
      </c>
      <c r="B153" s="58" t="s">
        <v>529</v>
      </c>
      <c r="C153" s="58" t="s">
        <v>225</v>
      </c>
      <c r="D153" s="2">
        <f t="shared" si="20"/>
        <v>519</v>
      </c>
      <c r="E153" s="10">
        <v>5.59</v>
      </c>
      <c r="F153" s="6">
        <v>0.4</v>
      </c>
      <c r="G153" s="17">
        <f t="shared" si="21"/>
        <v>5.99</v>
      </c>
      <c r="H153" s="10">
        <v>8.4</v>
      </c>
      <c r="I153" s="10">
        <v>8.1300000000000008</v>
      </c>
      <c r="J153" s="6">
        <v>0.24</v>
      </c>
      <c r="K153" s="17">
        <f t="shared" si="22"/>
        <v>8.370000000000001</v>
      </c>
      <c r="L153" s="10">
        <v>11.26</v>
      </c>
      <c r="M153" s="6">
        <v>0.32</v>
      </c>
      <c r="N153" s="17">
        <f t="shared" si="23"/>
        <v>11.58</v>
      </c>
      <c r="O153" s="10">
        <v>5.22</v>
      </c>
      <c r="P153" s="6">
        <v>0.41</v>
      </c>
      <c r="Q153" s="17">
        <f t="shared" si="24"/>
        <v>5.63</v>
      </c>
      <c r="R153" s="6">
        <v>7.96</v>
      </c>
      <c r="S153" s="10">
        <v>7.7</v>
      </c>
      <c r="T153" s="6">
        <v>0.25999999999999979</v>
      </c>
      <c r="U153" s="17">
        <f t="shared" si="25"/>
        <v>7.96</v>
      </c>
      <c r="V153" s="10">
        <v>10.67</v>
      </c>
      <c r="W153" s="6">
        <v>0.34</v>
      </c>
      <c r="X153" s="17">
        <f t="shared" si="26"/>
        <v>11.01</v>
      </c>
    </row>
    <row r="154" spans="1:24" x14ac:dyDescent="0.35">
      <c r="A154" s="58">
        <v>521</v>
      </c>
      <c r="B154" s="58" t="s">
        <v>531</v>
      </c>
      <c r="C154" s="58" t="s">
        <v>341</v>
      </c>
      <c r="D154" s="2">
        <f t="shared" si="20"/>
        <v>521</v>
      </c>
      <c r="E154" s="10">
        <v>5.59</v>
      </c>
      <c r="F154" s="6">
        <v>0.19</v>
      </c>
      <c r="G154" s="17">
        <f t="shared" si="21"/>
        <v>5.78</v>
      </c>
      <c r="H154" s="10">
        <v>8.4</v>
      </c>
      <c r="I154" s="10">
        <v>8.1300000000000008</v>
      </c>
      <c r="J154" s="6">
        <v>0.11</v>
      </c>
      <c r="K154" s="17">
        <f t="shared" si="22"/>
        <v>8.24</v>
      </c>
      <c r="L154" s="10">
        <v>11.26</v>
      </c>
      <c r="M154" s="6">
        <v>0.15</v>
      </c>
      <c r="N154" s="17">
        <f t="shared" si="23"/>
        <v>11.41</v>
      </c>
      <c r="O154" s="10">
        <v>5.22</v>
      </c>
      <c r="P154" s="6">
        <v>0.18</v>
      </c>
      <c r="Q154" s="17">
        <f t="shared" si="24"/>
        <v>5.3999999999999995</v>
      </c>
      <c r="R154" s="6">
        <v>7.96</v>
      </c>
      <c r="S154" s="10">
        <v>7.7</v>
      </c>
      <c r="T154" s="6">
        <v>0.10999999999999943</v>
      </c>
      <c r="U154" s="17">
        <f t="shared" si="25"/>
        <v>7.81</v>
      </c>
      <c r="V154" s="10">
        <v>10.67</v>
      </c>
      <c r="W154" s="6">
        <v>0.15</v>
      </c>
      <c r="X154" s="17">
        <f t="shared" si="26"/>
        <v>10.82</v>
      </c>
    </row>
    <row r="155" spans="1:24" x14ac:dyDescent="0.35">
      <c r="A155" s="58">
        <v>525</v>
      </c>
      <c r="B155" s="58" t="s">
        <v>533</v>
      </c>
      <c r="C155" s="58" t="s">
        <v>341</v>
      </c>
      <c r="D155" s="2">
        <f t="shared" si="20"/>
        <v>525</v>
      </c>
      <c r="E155" s="10">
        <v>5.59</v>
      </c>
      <c r="F155" s="6">
        <v>0.24</v>
      </c>
      <c r="G155" s="17">
        <f t="shared" si="21"/>
        <v>5.83</v>
      </c>
      <c r="H155" s="10">
        <v>8.4</v>
      </c>
      <c r="I155" s="10">
        <v>8.1300000000000008</v>
      </c>
      <c r="J155" s="6">
        <v>0.14000000000000001</v>
      </c>
      <c r="K155" s="17">
        <f t="shared" si="22"/>
        <v>8.2700000000000014</v>
      </c>
      <c r="L155" s="10">
        <v>11.26</v>
      </c>
      <c r="M155" s="6">
        <v>0.19</v>
      </c>
      <c r="N155" s="17">
        <f t="shared" si="23"/>
        <v>11.45</v>
      </c>
      <c r="O155" s="10">
        <v>5.22</v>
      </c>
      <c r="P155" s="6">
        <v>0.23</v>
      </c>
      <c r="Q155" s="17">
        <f t="shared" si="24"/>
        <v>5.45</v>
      </c>
      <c r="R155" s="6">
        <v>7.96</v>
      </c>
      <c r="S155" s="10">
        <v>7.7</v>
      </c>
      <c r="T155" s="6">
        <v>0.13999999999999968</v>
      </c>
      <c r="U155" s="17">
        <f t="shared" si="25"/>
        <v>7.84</v>
      </c>
      <c r="V155" s="10">
        <v>10.67</v>
      </c>
      <c r="W155" s="6">
        <v>0.19</v>
      </c>
      <c r="X155" s="17">
        <f t="shared" si="26"/>
        <v>10.86</v>
      </c>
    </row>
    <row r="156" spans="1:24" x14ac:dyDescent="0.35">
      <c r="A156" s="58">
        <v>533</v>
      </c>
      <c r="B156" s="58" t="s">
        <v>535</v>
      </c>
      <c r="C156" s="58" t="s">
        <v>341</v>
      </c>
      <c r="D156" s="2">
        <f t="shared" si="20"/>
        <v>533</v>
      </c>
      <c r="E156" s="10">
        <v>5.59</v>
      </c>
      <c r="F156" s="6">
        <v>0.19</v>
      </c>
      <c r="G156" s="17">
        <f t="shared" si="21"/>
        <v>5.78</v>
      </c>
      <c r="H156" s="10">
        <v>8.4</v>
      </c>
      <c r="I156" s="10">
        <v>8.1300000000000008</v>
      </c>
      <c r="J156" s="6">
        <v>0.11</v>
      </c>
      <c r="K156" s="17">
        <f t="shared" si="22"/>
        <v>8.24</v>
      </c>
      <c r="L156" s="10">
        <v>11.26</v>
      </c>
      <c r="M156" s="6">
        <v>0.15</v>
      </c>
      <c r="N156" s="17">
        <f t="shared" si="23"/>
        <v>11.41</v>
      </c>
      <c r="O156" s="10">
        <v>5.22</v>
      </c>
      <c r="P156" s="6">
        <v>0.18</v>
      </c>
      <c r="Q156" s="17">
        <f t="shared" si="24"/>
        <v>5.3999999999999995</v>
      </c>
      <c r="R156" s="6">
        <v>7.96</v>
      </c>
      <c r="S156" s="10">
        <v>7.7</v>
      </c>
      <c r="T156" s="6">
        <v>0.10999999999999943</v>
      </c>
      <c r="U156" s="17">
        <f t="shared" si="25"/>
        <v>7.81</v>
      </c>
      <c r="V156" s="10">
        <v>10.67</v>
      </c>
      <c r="W156" s="6">
        <v>0.15</v>
      </c>
      <c r="X156" s="17">
        <f t="shared" si="26"/>
        <v>10.82</v>
      </c>
    </row>
    <row r="157" spans="1:24" x14ac:dyDescent="0.35">
      <c r="A157" s="58">
        <v>534</v>
      </c>
      <c r="B157" s="58" t="s">
        <v>537</v>
      </c>
      <c r="C157" s="58" t="s">
        <v>341</v>
      </c>
      <c r="D157" s="2">
        <f t="shared" si="20"/>
        <v>534</v>
      </c>
      <c r="E157" s="10">
        <v>5.59</v>
      </c>
      <c r="F157" s="6">
        <v>0.19</v>
      </c>
      <c r="G157" s="17">
        <f t="shared" si="21"/>
        <v>5.78</v>
      </c>
      <c r="H157" s="10">
        <v>8.4</v>
      </c>
      <c r="I157" s="10">
        <v>8.1300000000000008</v>
      </c>
      <c r="J157" s="6">
        <v>0.11</v>
      </c>
      <c r="K157" s="17">
        <f t="shared" si="22"/>
        <v>8.24</v>
      </c>
      <c r="L157" s="10">
        <v>11.26</v>
      </c>
      <c r="M157" s="6">
        <v>0.15</v>
      </c>
      <c r="N157" s="17">
        <f t="shared" si="23"/>
        <v>11.41</v>
      </c>
      <c r="O157" s="10">
        <v>5.22</v>
      </c>
      <c r="P157" s="6">
        <v>0.18</v>
      </c>
      <c r="Q157" s="17">
        <f t="shared" si="24"/>
        <v>5.3999999999999995</v>
      </c>
      <c r="R157" s="6">
        <v>7.96</v>
      </c>
      <c r="S157" s="10">
        <v>7.7</v>
      </c>
      <c r="T157" s="6">
        <v>0.10999999999999943</v>
      </c>
      <c r="U157" s="17">
        <f t="shared" si="25"/>
        <v>7.81</v>
      </c>
      <c r="V157" s="10">
        <v>10.67</v>
      </c>
      <c r="W157" s="6">
        <v>0.15</v>
      </c>
      <c r="X157" s="17">
        <f t="shared" si="26"/>
        <v>10.82</v>
      </c>
    </row>
    <row r="158" spans="1:24" x14ac:dyDescent="0.35">
      <c r="A158" s="58">
        <v>535</v>
      </c>
      <c r="B158" s="58" t="s">
        <v>539</v>
      </c>
      <c r="C158" s="58" t="s">
        <v>225</v>
      </c>
      <c r="D158" s="2">
        <f t="shared" si="20"/>
        <v>535</v>
      </c>
      <c r="E158" s="10">
        <v>5.59</v>
      </c>
      <c r="F158" s="6">
        <v>0.24</v>
      </c>
      <c r="G158" s="17">
        <f t="shared" si="21"/>
        <v>5.83</v>
      </c>
      <c r="H158" s="10">
        <v>8.4</v>
      </c>
      <c r="I158" s="10">
        <v>8.1300000000000008</v>
      </c>
      <c r="J158" s="6">
        <v>0.14000000000000001</v>
      </c>
      <c r="K158" s="17">
        <f t="shared" si="22"/>
        <v>8.2700000000000014</v>
      </c>
      <c r="L158" s="10">
        <v>11.26</v>
      </c>
      <c r="M158" s="6">
        <v>0.19</v>
      </c>
      <c r="N158" s="17">
        <f t="shared" si="23"/>
        <v>11.45</v>
      </c>
      <c r="O158" s="10">
        <v>5.22</v>
      </c>
      <c r="P158" s="6">
        <v>0.22</v>
      </c>
      <c r="Q158" s="17">
        <f t="shared" si="24"/>
        <v>5.4399999999999995</v>
      </c>
      <c r="R158" s="6">
        <v>7.96</v>
      </c>
      <c r="S158" s="10">
        <v>7.7</v>
      </c>
      <c r="T158" s="6">
        <v>0.13999999999999968</v>
      </c>
      <c r="U158" s="17">
        <f t="shared" si="25"/>
        <v>7.84</v>
      </c>
      <c r="V158" s="10">
        <v>10.67</v>
      </c>
      <c r="W158" s="6">
        <v>0.18</v>
      </c>
      <c r="X158" s="17">
        <f t="shared" si="26"/>
        <v>10.85</v>
      </c>
    </row>
    <row r="159" spans="1:24" x14ac:dyDescent="0.35">
      <c r="A159" s="58">
        <v>543</v>
      </c>
      <c r="B159" s="58" t="s">
        <v>541</v>
      </c>
      <c r="C159" s="58" t="s">
        <v>341</v>
      </c>
      <c r="D159" s="2">
        <f t="shared" si="20"/>
        <v>543</v>
      </c>
      <c r="E159" s="10">
        <v>5.59</v>
      </c>
      <c r="F159" s="6">
        <v>0.19</v>
      </c>
      <c r="G159" s="17">
        <f t="shared" si="21"/>
        <v>5.78</v>
      </c>
      <c r="H159" s="10">
        <v>8.4</v>
      </c>
      <c r="I159" s="10">
        <v>8.1300000000000008</v>
      </c>
      <c r="J159" s="6">
        <v>0.11</v>
      </c>
      <c r="K159" s="17">
        <f t="shared" si="22"/>
        <v>8.24</v>
      </c>
      <c r="L159" s="10">
        <v>11.26</v>
      </c>
      <c r="M159" s="6">
        <v>0.15</v>
      </c>
      <c r="N159" s="17">
        <f t="shared" si="23"/>
        <v>11.41</v>
      </c>
      <c r="O159" s="10">
        <v>5.22</v>
      </c>
      <c r="P159" s="6">
        <v>0.18</v>
      </c>
      <c r="Q159" s="17">
        <f t="shared" si="24"/>
        <v>5.3999999999999995</v>
      </c>
      <c r="R159" s="6">
        <v>7.96</v>
      </c>
      <c r="S159" s="10">
        <v>7.7</v>
      </c>
      <c r="T159" s="6">
        <v>0.10999999999999943</v>
      </c>
      <c r="U159" s="17">
        <f t="shared" si="25"/>
        <v>7.81</v>
      </c>
      <c r="V159" s="10">
        <v>10.67</v>
      </c>
      <c r="W159" s="6">
        <v>0.15</v>
      </c>
      <c r="X159" s="17">
        <f t="shared" si="26"/>
        <v>10.82</v>
      </c>
    </row>
    <row r="160" spans="1:24" x14ac:dyDescent="0.35">
      <c r="A160" s="58">
        <v>544</v>
      </c>
      <c r="B160" s="58" t="s">
        <v>543</v>
      </c>
      <c r="C160" s="58" t="s">
        <v>341</v>
      </c>
      <c r="D160" s="2">
        <f t="shared" si="20"/>
        <v>544</v>
      </c>
      <c r="E160" s="10">
        <v>5.59</v>
      </c>
      <c r="F160" s="6">
        <v>0.34</v>
      </c>
      <c r="G160" s="17">
        <f t="shared" si="21"/>
        <v>5.93</v>
      </c>
      <c r="H160" s="10">
        <v>8.4</v>
      </c>
      <c r="I160" s="10">
        <v>8.1300000000000008</v>
      </c>
      <c r="J160" s="6">
        <v>0.2</v>
      </c>
      <c r="K160" s="17">
        <f t="shared" si="22"/>
        <v>8.33</v>
      </c>
      <c r="L160" s="10">
        <v>11.26</v>
      </c>
      <c r="M160" s="6">
        <v>0.27</v>
      </c>
      <c r="N160" s="17">
        <f t="shared" si="23"/>
        <v>11.53</v>
      </c>
      <c r="O160" s="10">
        <v>5.22</v>
      </c>
      <c r="P160" s="6">
        <v>0.31</v>
      </c>
      <c r="Q160" s="17">
        <f t="shared" si="24"/>
        <v>5.5299999999999994</v>
      </c>
      <c r="R160" s="6">
        <v>7.96</v>
      </c>
      <c r="S160" s="10">
        <v>7.7</v>
      </c>
      <c r="T160" s="6">
        <v>0.1899999999999995</v>
      </c>
      <c r="U160" s="17">
        <f t="shared" si="25"/>
        <v>7.89</v>
      </c>
      <c r="V160" s="10">
        <v>10.67</v>
      </c>
      <c r="W160" s="6">
        <v>0.26</v>
      </c>
      <c r="X160" s="17">
        <f t="shared" si="26"/>
        <v>10.93</v>
      </c>
    </row>
    <row r="161" spans="1:24" x14ac:dyDescent="0.35">
      <c r="A161" s="58">
        <v>545</v>
      </c>
      <c r="B161" s="58" t="s">
        <v>545</v>
      </c>
      <c r="C161" s="58" t="s">
        <v>304</v>
      </c>
      <c r="D161" s="2">
        <f t="shared" si="20"/>
        <v>545</v>
      </c>
      <c r="E161" s="10">
        <v>5.59</v>
      </c>
      <c r="F161" s="6">
        <v>0.4</v>
      </c>
      <c r="G161" s="17">
        <f t="shared" si="21"/>
        <v>5.99</v>
      </c>
      <c r="H161" s="10">
        <v>8.4</v>
      </c>
      <c r="I161" s="10">
        <v>8.1300000000000008</v>
      </c>
      <c r="J161" s="6">
        <v>0.23</v>
      </c>
      <c r="K161" s="17">
        <f t="shared" si="22"/>
        <v>8.3600000000000012</v>
      </c>
      <c r="L161" s="10">
        <v>11.26</v>
      </c>
      <c r="M161" s="6">
        <v>0.32</v>
      </c>
      <c r="N161" s="17">
        <f t="shared" si="23"/>
        <v>11.58</v>
      </c>
      <c r="O161" s="10">
        <v>5.22</v>
      </c>
      <c r="P161" s="6">
        <v>0.35</v>
      </c>
      <c r="Q161" s="17">
        <f t="shared" si="24"/>
        <v>5.5699999999999994</v>
      </c>
      <c r="R161" s="6">
        <v>7.96</v>
      </c>
      <c r="S161" s="10">
        <v>7.7</v>
      </c>
      <c r="T161" s="6">
        <v>0.21999999999999975</v>
      </c>
      <c r="U161" s="17">
        <f t="shared" si="25"/>
        <v>7.92</v>
      </c>
      <c r="V161" s="10">
        <v>10.67</v>
      </c>
      <c r="W161" s="6">
        <v>0.28999999999999998</v>
      </c>
      <c r="X161" s="17">
        <f t="shared" si="26"/>
        <v>10.959999999999999</v>
      </c>
    </row>
    <row r="162" spans="1:24" x14ac:dyDescent="0.35">
      <c r="A162" s="58">
        <v>553</v>
      </c>
      <c r="B162" s="58" t="s">
        <v>547</v>
      </c>
      <c r="C162" s="58" t="s">
        <v>341</v>
      </c>
      <c r="D162" s="2">
        <f t="shared" si="20"/>
        <v>553</v>
      </c>
      <c r="E162" s="10">
        <v>5.59</v>
      </c>
      <c r="F162" s="6">
        <v>0.19</v>
      </c>
      <c r="G162" s="17">
        <f t="shared" si="21"/>
        <v>5.78</v>
      </c>
      <c r="H162" s="10">
        <v>8.4</v>
      </c>
      <c r="I162" s="10">
        <v>8.1300000000000008</v>
      </c>
      <c r="J162" s="6">
        <v>0.11</v>
      </c>
      <c r="K162" s="17">
        <f t="shared" si="22"/>
        <v>8.24</v>
      </c>
      <c r="L162" s="10">
        <v>11.26</v>
      </c>
      <c r="M162" s="6">
        <v>0.15</v>
      </c>
      <c r="N162" s="17">
        <f t="shared" si="23"/>
        <v>11.41</v>
      </c>
      <c r="O162" s="10">
        <v>5.22</v>
      </c>
      <c r="P162" s="6">
        <v>0.18</v>
      </c>
      <c r="Q162" s="17">
        <f t="shared" si="24"/>
        <v>5.3999999999999995</v>
      </c>
      <c r="R162" s="6">
        <v>7.96</v>
      </c>
      <c r="S162" s="10">
        <v>7.7</v>
      </c>
      <c r="T162" s="6">
        <v>0.10999999999999943</v>
      </c>
      <c r="U162" s="17">
        <f t="shared" si="25"/>
        <v>7.81</v>
      </c>
      <c r="V162" s="10">
        <v>10.67</v>
      </c>
      <c r="W162" s="6">
        <v>0.15</v>
      </c>
      <c r="X162" s="17">
        <f t="shared" si="26"/>
        <v>10.82</v>
      </c>
    </row>
    <row r="163" spans="1:24" x14ac:dyDescent="0.35">
      <c r="A163" s="58">
        <v>555</v>
      </c>
      <c r="B163" s="58" t="s">
        <v>549</v>
      </c>
      <c r="C163" s="58" t="s">
        <v>341</v>
      </c>
      <c r="D163" s="2">
        <f t="shared" si="20"/>
        <v>555</v>
      </c>
      <c r="E163" s="10">
        <v>5.59</v>
      </c>
      <c r="F163" s="6">
        <v>0.32</v>
      </c>
      <c r="G163" s="17">
        <f t="shared" si="21"/>
        <v>5.91</v>
      </c>
      <c r="H163" s="10">
        <v>8.4</v>
      </c>
      <c r="I163" s="10">
        <v>8.1300000000000008</v>
      </c>
      <c r="J163" s="6">
        <v>0.19</v>
      </c>
      <c r="K163" s="17">
        <f t="shared" si="22"/>
        <v>8.32</v>
      </c>
      <c r="L163" s="10">
        <v>11.26</v>
      </c>
      <c r="M163" s="6">
        <v>0.25</v>
      </c>
      <c r="N163" s="17">
        <f t="shared" si="23"/>
        <v>11.51</v>
      </c>
      <c r="O163" s="10">
        <v>5.22</v>
      </c>
      <c r="P163" s="6">
        <v>0.32</v>
      </c>
      <c r="Q163" s="17">
        <f t="shared" si="24"/>
        <v>5.54</v>
      </c>
      <c r="R163" s="6">
        <v>7.96</v>
      </c>
      <c r="S163" s="10">
        <v>7.7</v>
      </c>
      <c r="T163" s="6">
        <v>0.20000000000000018</v>
      </c>
      <c r="U163" s="17">
        <f t="shared" si="25"/>
        <v>7.9</v>
      </c>
      <c r="V163" s="10">
        <v>10.67</v>
      </c>
      <c r="W163" s="6">
        <v>0.27</v>
      </c>
      <c r="X163" s="17">
        <f t="shared" si="26"/>
        <v>10.94</v>
      </c>
    </row>
    <row r="164" spans="1:24" x14ac:dyDescent="0.35">
      <c r="A164" s="58">
        <v>559</v>
      </c>
      <c r="B164" s="58" t="s">
        <v>551</v>
      </c>
      <c r="C164" s="58" t="s">
        <v>341</v>
      </c>
      <c r="D164" s="2">
        <f t="shared" si="20"/>
        <v>559</v>
      </c>
      <c r="E164" s="10">
        <v>5.59</v>
      </c>
      <c r="F164" s="6">
        <v>0.19</v>
      </c>
      <c r="G164" s="17">
        <f t="shared" si="21"/>
        <v>5.78</v>
      </c>
      <c r="H164" s="10">
        <v>8.4</v>
      </c>
      <c r="I164" s="10">
        <v>8.1300000000000008</v>
      </c>
      <c r="J164" s="6">
        <v>0.11</v>
      </c>
      <c r="K164" s="17">
        <f t="shared" si="22"/>
        <v>8.24</v>
      </c>
      <c r="L164" s="10">
        <v>11.26</v>
      </c>
      <c r="M164" s="6">
        <v>0.15</v>
      </c>
      <c r="N164" s="17">
        <f t="shared" si="23"/>
        <v>11.41</v>
      </c>
      <c r="O164" s="10">
        <v>5.22</v>
      </c>
      <c r="P164" s="6">
        <v>0.18</v>
      </c>
      <c r="Q164" s="17">
        <f t="shared" si="24"/>
        <v>5.3999999999999995</v>
      </c>
      <c r="R164" s="6">
        <v>7.96</v>
      </c>
      <c r="S164" s="10">
        <v>7.7</v>
      </c>
      <c r="T164" s="6">
        <v>0.10999999999999943</v>
      </c>
      <c r="U164" s="17">
        <f t="shared" si="25"/>
        <v>7.81</v>
      </c>
      <c r="V164" s="10">
        <v>10.67</v>
      </c>
      <c r="W164" s="6">
        <v>0.15</v>
      </c>
      <c r="X164" s="17">
        <f t="shared" si="26"/>
        <v>10.82</v>
      </c>
    </row>
    <row r="165" spans="1:24" x14ac:dyDescent="0.35">
      <c r="A165" s="58">
        <v>560</v>
      </c>
      <c r="B165" s="58" t="s">
        <v>553</v>
      </c>
      <c r="C165" s="58" t="s">
        <v>341</v>
      </c>
      <c r="D165" s="2">
        <f t="shared" si="20"/>
        <v>560</v>
      </c>
      <c r="E165" s="10">
        <v>5.59</v>
      </c>
      <c r="F165" s="6">
        <v>0.19</v>
      </c>
      <c r="G165" s="17">
        <f t="shared" si="21"/>
        <v>5.78</v>
      </c>
      <c r="H165" s="10">
        <v>8.4</v>
      </c>
      <c r="I165" s="10">
        <v>8.1300000000000008</v>
      </c>
      <c r="J165" s="6">
        <v>0.11</v>
      </c>
      <c r="K165" s="17">
        <f t="shared" si="22"/>
        <v>8.24</v>
      </c>
      <c r="L165" s="10">
        <v>11.26</v>
      </c>
      <c r="M165" s="6">
        <v>0.15</v>
      </c>
      <c r="N165" s="17">
        <f t="shared" si="23"/>
        <v>11.41</v>
      </c>
      <c r="O165" s="10">
        <v>5.22</v>
      </c>
      <c r="P165" s="6">
        <v>0.18</v>
      </c>
      <c r="Q165" s="17">
        <f t="shared" si="24"/>
        <v>5.3999999999999995</v>
      </c>
      <c r="R165" s="6">
        <v>7.96</v>
      </c>
      <c r="S165" s="10">
        <v>7.7</v>
      </c>
      <c r="T165" s="6">
        <v>0.10999999999999943</v>
      </c>
      <c r="U165" s="17">
        <f t="shared" si="25"/>
        <v>7.81</v>
      </c>
      <c r="V165" s="10">
        <v>10.67</v>
      </c>
      <c r="W165" s="6">
        <v>0.15</v>
      </c>
      <c r="X165" s="17">
        <f t="shared" si="26"/>
        <v>10.82</v>
      </c>
    </row>
    <row r="166" spans="1:24" x14ac:dyDescent="0.35">
      <c r="A166" s="58">
        <v>561</v>
      </c>
      <c r="B166" s="58" t="s">
        <v>555</v>
      </c>
      <c r="C166" s="58" t="s">
        <v>341</v>
      </c>
      <c r="D166" s="2">
        <f t="shared" si="20"/>
        <v>561</v>
      </c>
      <c r="E166" s="10">
        <v>5.59</v>
      </c>
      <c r="F166" s="6">
        <v>0.27</v>
      </c>
      <c r="G166" s="17">
        <f t="shared" si="21"/>
        <v>5.8599999999999994</v>
      </c>
      <c r="H166" s="10">
        <v>8.4</v>
      </c>
      <c r="I166" s="10">
        <v>8.1300000000000008</v>
      </c>
      <c r="J166" s="6">
        <v>0.15</v>
      </c>
      <c r="K166" s="17">
        <f t="shared" si="22"/>
        <v>8.2800000000000011</v>
      </c>
      <c r="L166" s="10">
        <v>11.26</v>
      </c>
      <c r="M166" s="6">
        <v>0.21</v>
      </c>
      <c r="N166" s="17">
        <f t="shared" si="23"/>
        <v>11.47</v>
      </c>
      <c r="O166" s="10">
        <v>5.22</v>
      </c>
      <c r="P166" s="6">
        <v>0.23</v>
      </c>
      <c r="Q166" s="17">
        <f t="shared" si="24"/>
        <v>5.45</v>
      </c>
      <c r="R166" s="6">
        <v>7.96</v>
      </c>
      <c r="S166" s="10">
        <v>7.7</v>
      </c>
      <c r="T166" s="6">
        <v>0.14999999999999947</v>
      </c>
      <c r="U166" s="17">
        <f t="shared" si="25"/>
        <v>7.85</v>
      </c>
      <c r="V166" s="10">
        <v>10.67</v>
      </c>
      <c r="W166" s="6">
        <v>0.19</v>
      </c>
      <c r="X166" s="17">
        <f t="shared" si="26"/>
        <v>10.86</v>
      </c>
    </row>
    <row r="167" spans="1:24" x14ac:dyDescent="0.35">
      <c r="A167" s="58">
        <v>563</v>
      </c>
      <c r="B167" s="58" t="s">
        <v>557</v>
      </c>
      <c r="C167" s="58" t="s">
        <v>341</v>
      </c>
      <c r="D167" s="2">
        <f t="shared" si="20"/>
        <v>563</v>
      </c>
      <c r="E167" s="10">
        <v>5.59</v>
      </c>
      <c r="F167" s="6">
        <v>0.19</v>
      </c>
      <c r="G167" s="17">
        <f t="shared" si="21"/>
        <v>5.78</v>
      </c>
      <c r="H167" s="10">
        <v>8.4</v>
      </c>
      <c r="I167" s="10">
        <v>8.1300000000000008</v>
      </c>
      <c r="J167" s="6">
        <v>0.11</v>
      </c>
      <c r="K167" s="17">
        <f t="shared" si="22"/>
        <v>8.24</v>
      </c>
      <c r="L167" s="10">
        <v>11.26</v>
      </c>
      <c r="M167" s="6">
        <v>0.15</v>
      </c>
      <c r="N167" s="17">
        <f t="shared" si="23"/>
        <v>11.41</v>
      </c>
      <c r="O167" s="10">
        <v>5.22</v>
      </c>
      <c r="P167" s="6">
        <v>0.18</v>
      </c>
      <c r="Q167" s="17">
        <f t="shared" si="24"/>
        <v>5.3999999999999995</v>
      </c>
      <c r="R167" s="6">
        <v>7.96</v>
      </c>
      <c r="S167" s="10">
        <v>7.7</v>
      </c>
      <c r="T167" s="6">
        <v>0.10999999999999943</v>
      </c>
      <c r="U167" s="17">
        <f t="shared" si="25"/>
        <v>7.81</v>
      </c>
      <c r="V167" s="10">
        <v>10.67</v>
      </c>
      <c r="W167" s="6">
        <v>0.15</v>
      </c>
      <c r="X167" s="17">
        <f t="shared" si="26"/>
        <v>10.82</v>
      </c>
    </row>
    <row r="168" spans="1:24" x14ac:dyDescent="0.35">
      <c r="A168" s="58">
        <v>564</v>
      </c>
      <c r="B168" s="58" t="s">
        <v>559</v>
      </c>
      <c r="C168" s="58" t="s">
        <v>341</v>
      </c>
      <c r="D168" s="2">
        <f t="shared" si="20"/>
        <v>564</v>
      </c>
      <c r="E168" s="10">
        <v>5.59</v>
      </c>
      <c r="F168" s="6">
        <v>0.19</v>
      </c>
      <c r="G168" s="17">
        <f t="shared" si="21"/>
        <v>5.78</v>
      </c>
      <c r="H168" s="10">
        <v>8.4</v>
      </c>
      <c r="I168" s="10">
        <v>8.1300000000000008</v>
      </c>
      <c r="J168" s="6">
        <v>0.11</v>
      </c>
      <c r="K168" s="17">
        <f t="shared" si="22"/>
        <v>8.24</v>
      </c>
      <c r="L168" s="10">
        <v>11.26</v>
      </c>
      <c r="M168" s="6">
        <v>0.15</v>
      </c>
      <c r="N168" s="17">
        <f t="shared" si="23"/>
        <v>11.41</v>
      </c>
      <c r="O168" s="10">
        <v>5.22</v>
      </c>
      <c r="P168" s="6">
        <v>0.18</v>
      </c>
      <c r="Q168" s="17">
        <f t="shared" si="24"/>
        <v>5.3999999999999995</v>
      </c>
      <c r="R168" s="6">
        <v>7.96</v>
      </c>
      <c r="S168" s="10">
        <v>7.7</v>
      </c>
      <c r="T168" s="6">
        <v>0.10999999999999943</v>
      </c>
      <c r="U168" s="17">
        <f t="shared" si="25"/>
        <v>7.81</v>
      </c>
      <c r="V168" s="10">
        <v>10.67</v>
      </c>
      <c r="W168" s="6">
        <v>0.15</v>
      </c>
      <c r="X168" s="17">
        <f t="shared" si="26"/>
        <v>10.82</v>
      </c>
    </row>
    <row r="169" spans="1:24" x14ac:dyDescent="0.35">
      <c r="A169" s="58">
        <v>566</v>
      </c>
      <c r="B169" s="58" t="s">
        <v>561</v>
      </c>
      <c r="C169" s="58" t="s">
        <v>341</v>
      </c>
      <c r="D169" s="2">
        <f t="shared" si="20"/>
        <v>566</v>
      </c>
      <c r="E169" s="10">
        <v>5.59</v>
      </c>
      <c r="F169" s="6">
        <v>0.36</v>
      </c>
      <c r="G169" s="17">
        <f t="shared" si="21"/>
        <v>5.95</v>
      </c>
      <c r="H169" s="10">
        <v>8.4</v>
      </c>
      <c r="I169" s="10">
        <v>8.1300000000000008</v>
      </c>
      <c r="J169" s="6">
        <v>0.21</v>
      </c>
      <c r="K169" s="17">
        <f t="shared" si="22"/>
        <v>8.3400000000000016</v>
      </c>
      <c r="L169" s="10">
        <v>11.26</v>
      </c>
      <c r="M169" s="6">
        <v>0.28000000000000003</v>
      </c>
      <c r="N169" s="17">
        <f t="shared" si="23"/>
        <v>11.54</v>
      </c>
      <c r="O169" s="10">
        <v>5.22</v>
      </c>
      <c r="P169" s="6">
        <v>0.21</v>
      </c>
      <c r="Q169" s="17">
        <f t="shared" si="24"/>
        <v>5.43</v>
      </c>
      <c r="R169" s="6">
        <v>7.96</v>
      </c>
      <c r="S169" s="10">
        <v>7.7</v>
      </c>
      <c r="T169" s="6">
        <v>0.12999999999999989</v>
      </c>
      <c r="U169" s="17">
        <f t="shared" si="25"/>
        <v>7.83</v>
      </c>
      <c r="V169" s="10">
        <v>10.67</v>
      </c>
      <c r="W169" s="6">
        <v>0.18</v>
      </c>
      <c r="X169" s="17">
        <f t="shared" si="26"/>
        <v>10.85</v>
      </c>
    </row>
    <row r="170" spans="1:24" x14ac:dyDescent="0.35">
      <c r="A170" s="58">
        <v>567</v>
      </c>
      <c r="B170" s="58" t="s">
        <v>563</v>
      </c>
      <c r="C170" s="58" t="s">
        <v>341</v>
      </c>
      <c r="D170" s="2">
        <f t="shared" si="20"/>
        <v>567</v>
      </c>
      <c r="E170" s="10">
        <v>5.59</v>
      </c>
      <c r="F170" s="6">
        <v>0.35</v>
      </c>
      <c r="G170" s="17">
        <f t="shared" si="21"/>
        <v>5.9399999999999995</v>
      </c>
      <c r="H170" s="10">
        <v>8.4</v>
      </c>
      <c r="I170" s="10">
        <v>8.1300000000000008</v>
      </c>
      <c r="J170" s="6">
        <v>0.2</v>
      </c>
      <c r="K170" s="17">
        <f t="shared" si="22"/>
        <v>8.33</v>
      </c>
      <c r="L170" s="10">
        <v>11.26</v>
      </c>
      <c r="M170" s="6">
        <v>0.28000000000000003</v>
      </c>
      <c r="N170" s="17">
        <f t="shared" si="23"/>
        <v>11.54</v>
      </c>
      <c r="O170" s="10">
        <v>5.22</v>
      </c>
      <c r="P170" s="6">
        <v>0.28999999999999998</v>
      </c>
      <c r="Q170" s="17">
        <f t="shared" si="24"/>
        <v>5.51</v>
      </c>
      <c r="R170" s="6">
        <v>7.96</v>
      </c>
      <c r="S170" s="10">
        <v>7.7</v>
      </c>
      <c r="T170" s="6">
        <v>0.17999999999999972</v>
      </c>
      <c r="U170" s="17">
        <f t="shared" si="25"/>
        <v>7.88</v>
      </c>
      <c r="V170" s="10">
        <v>10.67</v>
      </c>
      <c r="W170" s="6">
        <v>0.24</v>
      </c>
      <c r="X170" s="17">
        <f t="shared" si="26"/>
        <v>10.91</v>
      </c>
    </row>
    <row r="171" spans="1:24" x14ac:dyDescent="0.35">
      <c r="A171" s="58">
        <v>568</v>
      </c>
      <c r="B171" s="58" t="s">
        <v>565</v>
      </c>
      <c r="C171" s="58" t="s">
        <v>225</v>
      </c>
      <c r="D171" s="2">
        <f t="shared" si="20"/>
        <v>568</v>
      </c>
      <c r="E171" s="10">
        <v>5.59</v>
      </c>
      <c r="F171" s="6">
        <v>0.2</v>
      </c>
      <c r="G171" s="17">
        <f t="shared" si="21"/>
        <v>5.79</v>
      </c>
      <c r="H171" s="10">
        <v>8.4</v>
      </c>
      <c r="I171" s="10">
        <v>8.1300000000000008</v>
      </c>
      <c r="J171" s="6">
        <v>0.12</v>
      </c>
      <c r="K171" s="17">
        <f t="shared" si="22"/>
        <v>8.25</v>
      </c>
      <c r="L171" s="10">
        <v>11.26</v>
      </c>
      <c r="M171" s="6">
        <v>0.16</v>
      </c>
      <c r="N171" s="17">
        <f t="shared" si="23"/>
        <v>11.42</v>
      </c>
      <c r="O171" s="10">
        <v>5.22</v>
      </c>
      <c r="P171" s="6">
        <v>0.19</v>
      </c>
      <c r="Q171" s="17">
        <f t="shared" si="24"/>
        <v>5.41</v>
      </c>
      <c r="R171" s="6">
        <v>7.96</v>
      </c>
      <c r="S171" s="10">
        <v>7.7</v>
      </c>
      <c r="T171" s="6">
        <v>0.12000000000000011</v>
      </c>
      <c r="U171" s="17">
        <f t="shared" si="25"/>
        <v>7.82</v>
      </c>
      <c r="V171" s="10">
        <v>10.67</v>
      </c>
      <c r="W171" s="6">
        <v>0.16</v>
      </c>
      <c r="X171" s="17">
        <f t="shared" si="26"/>
        <v>10.83</v>
      </c>
    </row>
    <row r="172" spans="1:24" x14ac:dyDescent="0.35">
      <c r="A172" s="58">
        <v>574</v>
      </c>
      <c r="B172" s="58" t="s">
        <v>567</v>
      </c>
      <c r="C172" s="58" t="s">
        <v>341</v>
      </c>
      <c r="D172" s="2">
        <f t="shared" si="20"/>
        <v>574</v>
      </c>
      <c r="E172" s="10">
        <v>5.59</v>
      </c>
      <c r="F172" s="6">
        <v>0.19</v>
      </c>
      <c r="G172" s="17">
        <f t="shared" si="21"/>
        <v>5.78</v>
      </c>
      <c r="H172" s="10">
        <v>8.4</v>
      </c>
      <c r="I172" s="10">
        <v>8.1300000000000008</v>
      </c>
      <c r="J172" s="6">
        <v>0.11</v>
      </c>
      <c r="K172" s="17">
        <f t="shared" si="22"/>
        <v>8.24</v>
      </c>
      <c r="L172" s="10">
        <v>11.26</v>
      </c>
      <c r="M172" s="6">
        <v>0.15</v>
      </c>
      <c r="N172" s="17">
        <f t="shared" si="23"/>
        <v>11.41</v>
      </c>
      <c r="O172" s="10">
        <v>5.22</v>
      </c>
      <c r="P172" s="6">
        <v>0.18</v>
      </c>
      <c r="Q172" s="17">
        <f t="shared" si="24"/>
        <v>5.3999999999999995</v>
      </c>
      <c r="R172" s="6">
        <v>7.96</v>
      </c>
      <c r="S172" s="10">
        <v>7.7</v>
      </c>
      <c r="T172" s="6">
        <v>0.10999999999999943</v>
      </c>
      <c r="U172" s="17">
        <f t="shared" si="25"/>
        <v>7.81</v>
      </c>
      <c r="V172" s="10">
        <v>10.67</v>
      </c>
      <c r="W172" s="6">
        <v>0.15</v>
      </c>
      <c r="X172" s="17">
        <f t="shared" si="26"/>
        <v>10.82</v>
      </c>
    </row>
    <row r="173" spans="1:24" x14ac:dyDescent="0.35">
      <c r="A173" s="58">
        <v>579</v>
      </c>
      <c r="B173" s="58" t="s">
        <v>569</v>
      </c>
      <c r="C173" s="58" t="s">
        <v>341</v>
      </c>
      <c r="D173" s="2">
        <f t="shared" si="20"/>
        <v>579</v>
      </c>
      <c r="E173" s="10">
        <v>5.59</v>
      </c>
      <c r="F173" s="6">
        <v>0.19</v>
      </c>
      <c r="G173" s="17">
        <f t="shared" si="21"/>
        <v>5.78</v>
      </c>
      <c r="H173" s="10">
        <v>8.4</v>
      </c>
      <c r="I173" s="10">
        <v>8.1300000000000008</v>
      </c>
      <c r="J173" s="6">
        <v>0.11</v>
      </c>
      <c r="K173" s="17">
        <f t="shared" si="22"/>
        <v>8.24</v>
      </c>
      <c r="L173" s="10">
        <v>11.26</v>
      </c>
      <c r="M173" s="6">
        <v>0.15</v>
      </c>
      <c r="N173" s="17">
        <f t="shared" si="23"/>
        <v>11.41</v>
      </c>
      <c r="O173" s="10">
        <v>5.22</v>
      </c>
      <c r="P173" s="6">
        <v>0.18</v>
      </c>
      <c r="Q173" s="17">
        <f t="shared" si="24"/>
        <v>5.3999999999999995</v>
      </c>
      <c r="R173" s="6">
        <v>7.96</v>
      </c>
      <c r="S173" s="10">
        <v>7.7</v>
      </c>
      <c r="T173" s="6">
        <v>0.10999999999999943</v>
      </c>
      <c r="U173" s="17">
        <f t="shared" si="25"/>
        <v>7.81</v>
      </c>
      <c r="V173" s="10">
        <v>10.67</v>
      </c>
      <c r="W173" s="6">
        <v>0.15</v>
      </c>
      <c r="X173" s="17">
        <f t="shared" si="26"/>
        <v>10.82</v>
      </c>
    </row>
    <row r="174" spans="1:24" x14ac:dyDescent="0.35">
      <c r="A174" s="58">
        <v>581</v>
      </c>
      <c r="B174" s="58" t="s">
        <v>571</v>
      </c>
      <c r="C174" s="58" t="s">
        <v>225</v>
      </c>
      <c r="D174" s="2">
        <f t="shared" si="20"/>
        <v>581</v>
      </c>
      <c r="E174" s="10">
        <v>5.59</v>
      </c>
      <c r="F174" s="6">
        <v>0.11</v>
      </c>
      <c r="G174" s="17">
        <f t="shared" si="21"/>
        <v>5.7</v>
      </c>
      <c r="H174" s="10">
        <v>8.4</v>
      </c>
      <c r="I174" s="10">
        <v>8.1300000000000008</v>
      </c>
      <c r="J174" s="6">
        <v>0.06</v>
      </c>
      <c r="K174" s="17">
        <f t="shared" si="22"/>
        <v>8.1900000000000013</v>
      </c>
      <c r="L174" s="10">
        <v>11.26</v>
      </c>
      <c r="M174" s="6">
        <v>0.09</v>
      </c>
      <c r="N174" s="17">
        <f t="shared" si="23"/>
        <v>11.35</v>
      </c>
      <c r="O174" s="10">
        <v>5.22</v>
      </c>
      <c r="P174" s="6">
        <v>0.11</v>
      </c>
      <c r="Q174" s="17">
        <f t="shared" si="24"/>
        <v>5.33</v>
      </c>
      <c r="R174" s="6">
        <v>7.96</v>
      </c>
      <c r="S174" s="10">
        <v>7.7</v>
      </c>
      <c r="T174" s="6">
        <v>6.9999999999999396E-2</v>
      </c>
      <c r="U174" s="17">
        <f t="shared" si="25"/>
        <v>7.77</v>
      </c>
      <c r="V174" s="10">
        <v>10.67</v>
      </c>
      <c r="W174" s="6">
        <v>0.09</v>
      </c>
      <c r="X174" s="17">
        <f t="shared" si="26"/>
        <v>10.76</v>
      </c>
    </row>
    <row r="175" spans="1:24" x14ac:dyDescent="0.35">
      <c r="A175" s="58">
        <v>583</v>
      </c>
      <c r="B175" s="58" t="s">
        <v>573</v>
      </c>
      <c r="C175" s="58" t="s">
        <v>341</v>
      </c>
      <c r="D175" s="2">
        <f t="shared" si="20"/>
        <v>583</v>
      </c>
      <c r="E175" s="10">
        <v>5.59</v>
      </c>
      <c r="F175" s="6">
        <v>0.37</v>
      </c>
      <c r="G175" s="17">
        <f t="shared" si="21"/>
        <v>5.96</v>
      </c>
      <c r="H175" s="10">
        <v>8.4</v>
      </c>
      <c r="I175" s="10">
        <v>8.1300000000000008</v>
      </c>
      <c r="J175" s="6">
        <v>0.21</v>
      </c>
      <c r="K175" s="17">
        <f t="shared" si="22"/>
        <v>8.3400000000000016</v>
      </c>
      <c r="L175" s="10">
        <v>11.26</v>
      </c>
      <c r="M175" s="6">
        <v>0.28999999999999998</v>
      </c>
      <c r="N175" s="17">
        <f t="shared" si="23"/>
        <v>11.549999999999999</v>
      </c>
      <c r="O175" s="10">
        <v>5.22</v>
      </c>
      <c r="P175" s="6">
        <v>0.25</v>
      </c>
      <c r="Q175" s="17">
        <f t="shared" si="24"/>
        <v>5.47</v>
      </c>
      <c r="R175" s="6">
        <v>7.96</v>
      </c>
      <c r="S175" s="10">
        <v>7.7</v>
      </c>
      <c r="T175" s="6">
        <v>0.16000000000000014</v>
      </c>
      <c r="U175" s="17">
        <f t="shared" si="25"/>
        <v>7.86</v>
      </c>
      <c r="V175" s="10">
        <v>10.67</v>
      </c>
      <c r="W175" s="6">
        <v>0.21</v>
      </c>
      <c r="X175" s="17">
        <f t="shared" si="26"/>
        <v>10.88</v>
      </c>
    </row>
    <row r="176" spans="1:24" x14ac:dyDescent="0.35">
      <c r="A176" s="58">
        <v>586</v>
      </c>
      <c r="B176" s="58" t="s">
        <v>575</v>
      </c>
      <c r="C176" s="58" t="s">
        <v>225</v>
      </c>
      <c r="D176" s="2">
        <f t="shared" si="20"/>
        <v>586</v>
      </c>
      <c r="E176" s="10">
        <v>5.59</v>
      </c>
      <c r="F176" s="6">
        <v>0.09</v>
      </c>
      <c r="G176" s="17">
        <f t="shared" si="21"/>
        <v>5.68</v>
      </c>
      <c r="H176" s="10">
        <v>8.4</v>
      </c>
      <c r="I176" s="10">
        <v>8.1300000000000008</v>
      </c>
      <c r="J176" s="6">
        <v>0.05</v>
      </c>
      <c r="K176" s="17">
        <f t="shared" si="22"/>
        <v>8.1800000000000015</v>
      </c>
      <c r="L176" s="10">
        <v>11.26</v>
      </c>
      <c r="M176" s="6">
        <v>7.0000000000000007E-2</v>
      </c>
      <c r="N176" s="17">
        <f t="shared" si="23"/>
        <v>11.33</v>
      </c>
      <c r="O176" s="10">
        <v>5.22</v>
      </c>
      <c r="P176" s="6">
        <v>0.08</v>
      </c>
      <c r="Q176" s="17">
        <f t="shared" si="24"/>
        <v>5.3</v>
      </c>
      <c r="R176" s="6">
        <v>7.96</v>
      </c>
      <c r="S176" s="10">
        <v>7.7</v>
      </c>
      <c r="T176" s="6">
        <v>4.9999999999999822E-2</v>
      </c>
      <c r="U176" s="17">
        <f t="shared" si="25"/>
        <v>7.75</v>
      </c>
      <c r="V176" s="10">
        <v>10.67</v>
      </c>
      <c r="W176" s="6">
        <v>7.0000000000000007E-2</v>
      </c>
      <c r="X176" s="17">
        <f t="shared" si="26"/>
        <v>10.74</v>
      </c>
    </row>
    <row r="177" spans="1:24" x14ac:dyDescent="0.35">
      <c r="A177" s="58">
        <v>589</v>
      </c>
      <c r="B177" s="58" t="s">
        <v>577</v>
      </c>
      <c r="C177" s="58" t="s">
        <v>341</v>
      </c>
      <c r="D177" s="2">
        <f t="shared" si="20"/>
        <v>589</v>
      </c>
      <c r="E177" s="10">
        <v>5.59</v>
      </c>
      <c r="F177" s="6">
        <v>0.19</v>
      </c>
      <c r="G177" s="17">
        <f t="shared" si="21"/>
        <v>5.78</v>
      </c>
      <c r="H177" s="10">
        <v>8.4</v>
      </c>
      <c r="I177" s="10">
        <v>8.1300000000000008</v>
      </c>
      <c r="J177" s="6">
        <v>0.11</v>
      </c>
      <c r="K177" s="17">
        <f t="shared" si="22"/>
        <v>8.24</v>
      </c>
      <c r="L177" s="10">
        <v>11.26</v>
      </c>
      <c r="M177" s="6">
        <v>0.15</v>
      </c>
      <c r="N177" s="17">
        <f t="shared" si="23"/>
        <v>11.41</v>
      </c>
      <c r="O177" s="10">
        <v>5.22</v>
      </c>
      <c r="P177" s="6">
        <v>0.18</v>
      </c>
      <c r="Q177" s="17">
        <f t="shared" si="24"/>
        <v>5.3999999999999995</v>
      </c>
      <c r="R177" s="6">
        <v>7.96</v>
      </c>
      <c r="S177" s="10">
        <v>7.7</v>
      </c>
      <c r="T177" s="6">
        <v>0.10999999999999943</v>
      </c>
      <c r="U177" s="17">
        <f t="shared" si="25"/>
        <v>7.81</v>
      </c>
      <c r="V177" s="10">
        <v>10.67</v>
      </c>
      <c r="W177" s="6">
        <v>0.15</v>
      </c>
      <c r="X177" s="17">
        <f t="shared" si="26"/>
        <v>10.82</v>
      </c>
    </row>
    <row r="178" spans="1:24" x14ac:dyDescent="0.35">
      <c r="A178" s="58">
        <v>592</v>
      </c>
      <c r="B178" s="58" t="s">
        <v>579</v>
      </c>
      <c r="C178" s="58" t="s">
        <v>341</v>
      </c>
      <c r="D178" s="2">
        <f t="shared" si="20"/>
        <v>592</v>
      </c>
      <c r="E178" s="10">
        <v>5.59</v>
      </c>
      <c r="F178" s="6">
        <v>0.19</v>
      </c>
      <c r="G178" s="17">
        <f t="shared" si="21"/>
        <v>5.78</v>
      </c>
      <c r="H178" s="10">
        <v>8.4</v>
      </c>
      <c r="I178" s="10">
        <v>8.1300000000000008</v>
      </c>
      <c r="J178" s="6">
        <v>0.11</v>
      </c>
      <c r="K178" s="17">
        <f t="shared" si="22"/>
        <v>8.24</v>
      </c>
      <c r="L178" s="10">
        <v>11.26</v>
      </c>
      <c r="M178" s="6">
        <v>0.15</v>
      </c>
      <c r="N178" s="17">
        <f t="shared" si="23"/>
        <v>11.41</v>
      </c>
      <c r="O178" s="10">
        <v>5.22</v>
      </c>
      <c r="P178" s="6">
        <v>0.23</v>
      </c>
      <c r="Q178" s="17">
        <f t="shared" si="24"/>
        <v>5.45</v>
      </c>
      <c r="R178" s="6">
        <v>7.96</v>
      </c>
      <c r="S178" s="10">
        <v>7.7</v>
      </c>
      <c r="T178" s="6">
        <v>0.13999999999999968</v>
      </c>
      <c r="U178" s="17">
        <f t="shared" si="25"/>
        <v>7.84</v>
      </c>
      <c r="V178" s="10">
        <v>10.67</v>
      </c>
      <c r="W178" s="6">
        <v>0.19</v>
      </c>
      <c r="X178" s="17">
        <f t="shared" si="26"/>
        <v>10.86</v>
      </c>
    </row>
    <row r="179" spans="1:24" x14ac:dyDescent="0.35">
      <c r="A179" s="58">
        <v>597</v>
      </c>
      <c r="B179" s="58" t="s">
        <v>581</v>
      </c>
      <c r="C179" s="58" t="s">
        <v>341</v>
      </c>
      <c r="D179" s="2">
        <f t="shared" si="20"/>
        <v>597</v>
      </c>
      <c r="E179" s="10">
        <v>5.59</v>
      </c>
      <c r="F179" s="6">
        <v>0.41</v>
      </c>
      <c r="G179" s="17">
        <f t="shared" si="21"/>
        <v>6</v>
      </c>
      <c r="H179" s="10">
        <v>8.4</v>
      </c>
      <c r="I179" s="10">
        <v>8.1300000000000008</v>
      </c>
      <c r="J179" s="6">
        <v>0.24</v>
      </c>
      <c r="K179" s="17">
        <f t="shared" si="22"/>
        <v>8.370000000000001</v>
      </c>
      <c r="L179" s="10">
        <v>11.26</v>
      </c>
      <c r="M179" s="6">
        <v>0.33</v>
      </c>
      <c r="N179" s="17">
        <f t="shared" si="23"/>
        <v>11.59</v>
      </c>
      <c r="O179" s="10">
        <v>5.22</v>
      </c>
      <c r="P179" s="6">
        <v>0.35</v>
      </c>
      <c r="Q179" s="17">
        <f t="shared" si="24"/>
        <v>5.5699999999999994</v>
      </c>
      <c r="R179" s="6">
        <v>7.96</v>
      </c>
      <c r="S179" s="10">
        <v>7.7</v>
      </c>
      <c r="T179" s="6">
        <v>0.21999999999999975</v>
      </c>
      <c r="U179" s="17">
        <f t="shared" si="25"/>
        <v>7.92</v>
      </c>
      <c r="V179" s="10">
        <v>10.67</v>
      </c>
      <c r="W179" s="6">
        <v>0.28999999999999998</v>
      </c>
      <c r="X179" s="17">
        <f t="shared" si="26"/>
        <v>10.959999999999999</v>
      </c>
    </row>
    <row r="180" spans="1:24" x14ac:dyDescent="0.35">
      <c r="A180" s="58">
        <v>601</v>
      </c>
      <c r="B180" s="58" t="s">
        <v>583</v>
      </c>
      <c r="C180" s="58" t="s">
        <v>225</v>
      </c>
      <c r="D180" s="2">
        <f t="shared" si="20"/>
        <v>601</v>
      </c>
      <c r="E180" s="10">
        <v>5.59</v>
      </c>
      <c r="F180" s="6">
        <v>0.22</v>
      </c>
      <c r="G180" s="17">
        <f t="shared" si="21"/>
        <v>5.81</v>
      </c>
      <c r="H180" s="10">
        <v>8.4</v>
      </c>
      <c r="I180" s="10">
        <v>8.1300000000000008</v>
      </c>
      <c r="J180" s="6">
        <v>0.13</v>
      </c>
      <c r="K180" s="17">
        <f t="shared" si="22"/>
        <v>8.2600000000000016</v>
      </c>
      <c r="L180" s="10">
        <v>11.26</v>
      </c>
      <c r="M180" s="6">
        <v>0.18</v>
      </c>
      <c r="N180" s="17">
        <f t="shared" si="23"/>
        <v>11.44</v>
      </c>
      <c r="O180" s="10">
        <v>5.22</v>
      </c>
      <c r="P180" s="6">
        <v>0.21</v>
      </c>
      <c r="Q180" s="17">
        <f t="shared" si="24"/>
        <v>5.43</v>
      </c>
      <c r="R180" s="6">
        <v>7.96</v>
      </c>
      <c r="S180" s="10">
        <v>7.7</v>
      </c>
      <c r="T180" s="6">
        <v>0.12999999999999989</v>
      </c>
      <c r="U180" s="17">
        <f t="shared" si="25"/>
        <v>7.83</v>
      </c>
      <c r="V180" s="10">
        <v>10.67</v>
      </c>
      <c r="W180" s="6">
        <v>0.17</v>
      </c>
      <c r="X180" s="17">
        <f t="shared" si="26"/>
        <v>10.84</v>
      </c>
    </row>
    <row r="181" spans="1:24" x14ac:dyDescent="0.35">
      <c r="A181" s="58">
        <v>602</v>
      </c>
      <c r="B181" s="58" t="s">
        <v>585</v>
      </c>
      <c r="C181" s="58" t="s">
        <v>225</v>
      </c>
      <c r="D181" s="2">
        <f t="shared" si="20"/>
        <v>602</v>
      </c>
      <c r="E181" s="10">
        <v>5.59</v>
      </c>
      <c r="F181" s="6">
        <v>0.37</v>
      </c>
      <c r="G181" s="17">
        <f t="shared" si="21"/>
        <v>5.96</v>
      </c>
      <c r="H181" s="10">
        <v>8.4</v>
      </c>
      <c r="I181" s="10">
        <v>8.1300000000000008</v>
      </c>
      <c r="J181" s="6">
        <v>0.22</v>
      </c>
      <c r="K181" s="17">
        <f t="shared" si="22"/>
        <v>8.3500000000000014</v>
      </c>
      <c r="L181" s="10">
        <v>11.26</v>
      </c>
      <c r="M181" s="6">
        <v>0.3</v>
      </c>
      <c r="N181" s="17">
        <f t="shared" si="23"/>
        <v>11.56</v>
      </c>
      <c r="O181" s="10">
        <v>5.22</v>
      </c>
      <c r="P181" s="6">
        <v>0.35</v>
      </c>
      <c r="Q181" s="17">
        <f t="shared" si="24"/>
        <v>5.5699999999999994</v>
      </c>
      <c r="R181" s="6">
        <v>7.96</v>
      </c>
      <c r="S181" s="10">
        <v>7.7</v>
      </c>
      <c r="T181" s="6">
        <v>0.21999999999999975</v>
      </c>
      <c r="U181" s="17">
        <f t="shared" si="25"/>
        <v>7.92</v>
      </c>
      <c r="V181" s="10">
        <v>10.67</v>
      </c>
      <c r="W181" s="6">
        <v>0.28999999999999998</v>
      </c>
      <c r="X181" s="17">
        <f t="shared" si="26"/>
        <v>10.959999999999999</v>
      </c>
    </row>
    <row r="182" spans="1:24" x14ac:dyDescent="0.35">
      <c r="A182" s="58">
        <v>603</v>
      </c>
      <c r="B182" s="58" t="s">
        <v>587</v>
      </c>
      <c r="C182" s="58" t="s">
        <v>341</v>
      </c>
      <c r="D182" s="2">
        <f t="shared" ref="D182:D239" si="27">A182</f>
        <v>603</v>
      </c>
      <c r="E182" s="10">
        <v>5.59</v>
      </c>
      <c r="F182" s="6">
        <v>0.19</v>
      </c>
      <c r="G182" s="17">
        <f t="shared" ref="G182:G239" si="28">E182+F182</f>
        <v>5.78</v>
      </c>
      <c r="H182" s="10">
        <v>8.4</v>
      </c>
      <c r="I182" s="10">
        <v>8.1300000000000008</v>
      </c>
      <c r="J182" s="6">
        <v>0.11</v>
      </c>
      <c r="K182" s="17">
        <f t="shared" ref="K182:K239" si="29">I182+J182</f>
        <v>8.24</v>
      </c>
      <c r="L182" s="10">
        <v>11.26</v>
      </c>
      <c r="M182" s="6">
        <v>0.15</v>
      </c>
      <c r="N182" s="17">
        <f t="shared" ref="N182:N239" si="30">L182+M182</f>
        <v>11.41</v>
      </c>
      <c r="O182" s="10">
        <v>5.22</v>
      </c>
      <c r="P182" s="6">
        <v>0.18</v>
      </c>
      <c r="Q182" s="17">
        <f t="shared" ref="Q182:Q239" si="31">O182+P182</f>
        <v>5.3999999999999995</v>
      </c>
      <c r="R182" s="6">
        <v>7.96</v>
      </c>
      <c r="S182" s="10">
        <v>7.7</v>
      </c>
      <c r="T182" s="6">
        <v>0.10999999999999943</v>
      </c>
      <c r="U182" s="17">
        <f t="shared" ref="U182:U239" si="32">S182+T182</f>
        <v>7.81</v>
      </c>
      <c r="V182" s="10">
        <v>10.67</v>
      </c>
      <c r="W182" s="6">
        <v>0.15</v>
      </c>
      <c r="X182" s="17">
        <f t="shared" ref="X182:X239" si="33">V182+W182</f>
        <v>10.82</v>
      </c>
    </row>
    <row r="183" spans="1:24" x14ac:dyDescent="0.35">
      <c r="A183" s="58">
        <v>604</v>
      </c>
      <c r="B183" s="58" t="s">
        <v>589</v>
      </c>
      <c r="C183" s="58" t="s">
        <v>341</v>
      </c>
      <c r="D183" s="2">
        <f t="shared" si="27"/>
        <v>604</v>
      </c>
      <c r="E183" s="10">
        <v>5.59</v>
      </c>
      <c r="F183" s="6">
        <v>0.19</v>
      </c>
      <c r="G183" s="17">
        <f t="shared" si="28"/>
        <v>5.78</v>
      </c>
      <c r="H183" s="10">
        <v>8.4</v>
      </c>
      <c r="I183" s="10">
        <v>8.1300000000000008</v>
      </c>
      <c r="J183" s="6">
        <v>0.11</v>
      </c>
      <c r="K183" s="17">
        <f t="shared" si="29"/>
        <v>8.24</v>
      </c>
      <c r="L183" s="10">
        <v>11.26</v>
      </c>
      <c r="M183" s="6">
        <v>0.15</v>
      </c>
      <c r="N183" s="17">
        <f t="shared" si="30"/>
        <v>11.41</v>
      </c>
      <c r="O183" s="10">
        <v>5.22</v>
      </c>
      <c r="P183" s="6">
        <v>0.19</v>
      </c>
      <c r="Q183" s="17">
        <f t="shared" si="31"/>
        <v>5.41</v>
      </c>
      <c r="R183" s="6">
        <v>7.96</v>
      </c>
      <c r="S183" s="10">
        <v>7.7</v>
      </c>
      <c r="T183" s="6">
        <v>0.12000000000000011</v>
      </c>
      <c r="U183" s="17">
        <f t="shared" si="32"/>
        <v>7.82</v>
      </c>
      <c r="V183" s="10">
        <v>10.67</v>
      </c>
      <c r="W183" s="6">
        <v>0.16</v>
      </c>
      <c r="X183" s="17">
        <f t="shared" si="33"/>
        <v>10.83</v>
      </c>
    </row>
    <row r="184" spans="1:24" x14ac:dyDescent="0.35">
      <c r="A184" s="58">
        <v>605</v>
      </c>
      <c r="B184" s="58" t="s">
        <v>591</v>
      </c>
      <c r="C184" s="58" t="s">
        <v>341</v>
      </c>
      <c r="D184" s="2">
        <f t="shared" si="27"/>
        <v>605</v>
      </c>
      <c r="E184" s="10">
        <v>5.59</v>
      </c>
      <c r="F184" s="6">
        <v>0.19</v>
      </c>
      <c r="G184" s="17">
        <f t="shared" si="28"/>
        <v>5.78</v>
      </c>
      <c r="H184" s="10">
        <v>8.4</v>
      </c>
      <c r="I184" s="10">
        <v>8.1300000000000008</v>
      </c>
      <c r="J184" s="6">
        <v>0.11</v>
      </c>
      <c r="K184" s="17">
        <f t="shared" si="29"/>
        <v>8.24</v>
      </c>
      <c r="L184" s="10">
        <v>11.26</v>
      </c>
      <c r="M184" s="6">
        <v>0.15</v>
      </c>
      <c r="N184" s="17">
        <f t="shared" si="30"/>
        <v>11.41</v>
      </c>
      <c r="O184" s="10">
        <v>5.22</v>
      </c>
      <c r="P184" s="6">
        <v>0.23</v>
      </c>
      <c r="Q184" s="17">
        <f t="shared" si="31"/>
        <v>5.45</v>
      </c>
      <c r="R184" s="6">
        <v>7.96</v>
      </c>
      <c r="S184" s="10">
        <v>7.7</v>
      </c>
      <c r="T184" s="6">
        <v>0.13999999999999968</v>
      </c>
      <c r="U184" s="17">
        <f t="shared" si="32"/>
        <v>7.84</v>
      </c>
      <c r="V184" s="10">
        <v>10.67</v>
      </c>
      <c r="W184" s="6">
        <v>0.19</v>
      </c>
      <c r="X184" s="17">
        <f t="shared" si="33"/>
        <v>10.86</v>
      </c>
    </row>
    <row r="185" spans="1:24" x14ac:dyDescent="0.35">
      <c r="A185" s="58">
        <v>611</v>
      </c>
      <c r="B185" s="58" t="s">
        <v>593</v>
      </c>
      <c r="C185" s="58" t="s">
        <v>341</v>
      </c>
      <c r="D185" s="2">
        <f t="shared" si="27"/>
        <v>611</v>
      </c>
      <c r="E185" s="10">
        <v>5.59</v>
      </c>
      <c r="F185" s="6">
        <v>0.19</v>
      </c>
      <c r="G185" s="17">
        <f t="shared" si="28"/>
        <v>5.78</v>
      </c>
      <c r="H185" s="10">
        <v>8.4</v>
      </c>
      <c r="I185" s="10">
        <v>8.1300000000000008</v>
      </c>
      <c r="J185" s="6">
        <v>0.11</v>
      </c>
      <c r="K185" s="17">
        <f t="shared" si="29"/>
        <v>8.24</v>
      </c>
      <c r="L185" s="10">
        <v>11.26</v>
      </c>
      <c r="M185" s="6">
        <v>0.15</v>
      </c>
      <c r="N185" s="17">
        <f t="shared" si="30"/>
        <v>11.41</v>
      </c>
      <c r="O185" s="10">
        <v>5.22</v>
      </c>
      <c r="P185" s="6">
        <v>0.18</v>
      </c>
      <c r="Q185" s="17">
        <f t="shared" si="31"/>
        <v>5.3999999999999995</v>
      </c>
      <c r="R185" s="6">
        <v>7.96</v>
      </c>
      <c r="S185" s="10">
        <v>7.7</v>
      </c>
      <c r="T185" s="6">
        <v>0.10999999999999943</v>
      </c>
      <c r="U185" s="17">
        <f t="shared" si="32"/>
        <v>7.81</v>
      </c>
      <c r="V185" s="10">
        <v>10.67</v>
      </c>
      <c r="W185" s="6">
        <v>0.15</v>
      </c>
      <c r="X185" s="17">
        <f t="shared" si="33"/>
        <v>10.82</v>
      </c>
    </row>
    <row r="186" spans="1:24" x14ac:dyDescent="0.35">
      <c r="A186" s="58">
        <v>615</v>
      </c>
      <c r="B186" s="58" t="s">
        <v>595</v>
      </c>
      <c r="C186" s="58" t="s">
        <v>341</v>
      </c>
      <c r="D186" s="2">
        <f t="shared" si="27"/>
        <v>615</v>
      </c>
      <c r="E186" s="10">
        <v>5.59</v>
      </c>
      <c r="F186" s="6">
        <v>0.19</v>
      </c>
      <c r="G186" s="17">
        <f t="shared" si="28"/>
        <v>5.78</v>
      </c>
      <c r="H186" s="10">
        <v>8.4</v>
      </c>
      <c r="I186" s="10">
        <v>8.1300000000000008</v>
      </c>
      <c r="J186" s="6">
        <v>0.11</v>
      </c>
      <c r="K186" s="17">
        <f t="shared" si="29"/>
        <v>8.24</v>
      </c>
      <c r="L186" s="10">
        <v>11.26</v>
      </c>
      <c r="M186" s="6">
        <v>0.15</v>
      </c>
      <c r="N186" s="17">
        <f t="shared" si="30"/>
        <v>11.41</v>
      </c>
      <c r="O186" s="10">
        <v>5.22</v>
      </c>
      <c r="P186" s="6">
        <v>0.18</v>
      </c>
      <c r="Q186" s="17">
        <f t="shared" si="31"/>
        <v>5.3999999999999995</v>
      </c>
      <c r="R186" s="6">
        <v>7.96</v>
      </c>
      <c r="S186" s="10">
        <v>7.7</v>
      </c>
      <c r="T186" s="6">
        <v>0.10999999999999943</v>
      </c>
      <c r="U186" s="17">
        <f t="shared" si="32"/>
        <v>7.81</v>
      </c>
      <c r="V186" s="10">
        <v>10.67</v>
      </c>
      <c r="W186" s="6">
        <v>0.15</v>
      </c>
      <c r="X186" s="17">
        <f t="shared" si="33"/>
        <v>10.82</v>
      </c>
    </row>
    <row r="187" spans="1:24" x14ac:dyDescent="0.35">
      <c r="A187" s="58">
        <v>618</v>
      </c>
      <c r="B187" s="58" t="s">
        <v>597</v>
      </c>
      <c r="C187" s="58" t="s">
        <v>341</v>
      </c>
      <c r="D187" s="2">
        <f t="shared" si="27"/>
        <v>618</v>
      </c>
      <c r="E187" s="10">
        <v>5.59</v>
      </c>
      <c r="F187" s="6">
        <v>0.19</v>
      </c>
      <c r="G187" s="17">
        <f t="shared" si="28"/>
        <v>5.78</v>
      </c>
      <c r="H187" s="10">
        <v>8.4</v>
      </c>
      <c r="I187" s="10">
        <v>8.1300000000000008</v>
      </c>
      <c r="J187" s="6">
        <v>0.11</v>
      </c>
      <c r="K187" s="17">
        <f t="shared" si="29"/>
        <v>8.24</v>
      </c>
      <c r="L187" s="10">
        <v>11.26</v>
      </c>
      <c r="M187" s="6">
        <v>0.15</v>
      </c>
      <c r="N187" s="17">
        <f t="shared" si="30"/>
        <v>11.41</v>
      </c>
      <c r="O187" s="10">
        <v>5.22</v>
      </c>
      <c r="P187" s="6">
        <v>0.18</v>
      </c>
      <c r="Q187" s="17">
        <f t="shared" si="31"/>
        <v>5.3999999999999995</v>
      </c>
      <c r="R187" s="6">
        <v>7.96</v>
      </c>
      <c r="S187" s="10">
        <v>7.7</v>
      </c>
      <c r="T187" s="6">
        <v>0.10999999999999943</v>
      </c>
      <c r="U187" s="17">
        <f t="shared" si="32"/>
        <v>7.81</v>
      </c>
      <c r="V187" s="10">
        <v>10.67</v>
      </c>
      <c r="W187" s="6">
        <v>0.15</v>
      </c>
      <c r="X187" s="17">
        <f t="shared" si="33"/>
        <v>10.82</v>
      </c>
    </row>
    <row r="188" spans="1:24" x14ac:dyDescent="0.35">
      <c r="A188" s="58">
        <v>619</v>
      </c>
      <c r="B188" s="58" t="s">
        <v>599</v>
      </c>
      <c r="C188" s="58" t="s">
        <v>341</v>
      </c>
      <c r="D188" s="2">
        <f t="shared" si="27"/>
        <v>619</v>
      </c>
      <c r="E188" s="10">
        <v>5.59</v>
      </c>
      <c r="F188" s="6">
        <v>0.19</v>
      </c>
      <c r="G188" s="17">
        <f t="shared" si="28"/>
        <v>5.78</v>
      </c>
      <c r="H188" s="10">
        <v>8.4</v>
      </c>
      <c r="I188" s="10">
        <v>8.1300000000000008</v>
      </c>
      <c r="J188" s="6">
        <v>0.11</v>
      </c>
      <c r="K188" s="17">
        <f t="shared" si="29"/>
        <v>8.24</v>
      </c>
      <c r="L188" s="10">
        <v>11.26</v>
      </c>
      <c r="M188" s="6">
        <v>0.15</v>
      </c>
      <c r="N188" s="17">
        <f t="shared" si="30"/>
        <v>11.41</v>
      </c>
      <c r="O188" s="10">
        <v>5.22</v>
      </c>
      <c r="P188" s="6">
        <v>0.18</v>
      </c>
      <c r="Q188" s="17">
        <f t="shared" si="31"/>
        <v>5.3999999999999995</v>
      </c>
      <c r="R188" s="6">
        <v>7.96</v>
      </c>
      <c r="S188" s="10">
        <v>7.7</v>
      </c>
      <c r="T188" s="6">
        <v>0.10999999999999943</v>
      </c>
      <c r="U188" s="17">
        <f t="shared" si="32"/>
        <v>7.81</v>
      </c>
      <c r="V188" s="10">
        <v>10.67</v>
      </c>
      <c r="W188" s="6">
        <v>0.15</v>
      </c>
      <c r="X188" s="17">
        <f t="shared" si="33"/>
        <v>10.82</v>
      </c>
    </row>
    <row r="189" spans="1:24" x14ac:dyDescent="0.35">
      <c r="A189" s="58">
        <v>622</v>
      </c>
      <c r="B189" s="58" t="s">
        <v>601</v>
      </c>
      <c r="C189" s="58" t="s">
        <v>341</v>
      </c>
      <c r="D189" s="2">
        <f t="shared" si="27"/>
        <v>622</v>
      </c>
      <c r="E189" s="10">
        <v>5.59</v>
      </c>
      <c r="F189" s="6">
        <v>0.23</v>
      </c>
      <c r="G189" s="17">
        <f t="shared" si="28"/>
        <v>5.82</v>
      </c>
      <c r="H189" s="10">
        <v>8.4</v>
      </c>
      <c r="I189" s="10">
        <v>8.1300000000000008</v>
      </c>
      <c r="J189" s="6">
        <v>0.14000000000000001</v>
      </c>
      <c r="K189" s="17">
        <f t="shared" si="29"/>
        <v>8.2700000000000014</v>
      </c>
      <c r="L189" s="10">
        <v>11.26</v>
      </c>
      <c r="M189" s="6">
        <v>0.19</v>
      </c>
      <c r="N189" s="17">
        <f t="shared" si="30"/>
        <v>11.45</v>
      </c>
      <c r="O189" s="10">
        <v>5.22</v>
      </c>
      <c r="P189" s="6">
        <v>0.25</v>
      </c>
      <c r="Q189" s="17">
        <f t="shared" si="31"/>
        <v>5.47</v>
      </c>
      <c r="R189" s="6">
        <v>7.96</v>
      </c>
      <c r="S189" s="10">
        <v>7.7</v>
      </c>
      <c r="T189" s="6">
        <v>0.14999999999999947</v>
      </c>
      <c r="U189" s="17">
        <f t="shared" si="32"/>
        <v>7.85</v>
      </c>
      <c r="V189" s="10">
        <v>10.67</v>
      </c>
      <c r="W189" s="6">
        <v>0.2</v>
      </c>
      <c r="X189" s="17">
        <f t="shared" si="33"/>
        <v>10.87</v>
      </c>
    </row>
    <row r="190" spans="1:24" x14ac:dyDescent="0.35">
      <c r="A190" s="58">
        <v>632</v>
      </c>
      <c r="B190" s="58" t="s">
        <v>603</v>
      </c>
      <c r="C190" s="58" t="s">
        <v>225</v>
      </c>
      <c r="D190" s="2">
        <f t="shared" si="27"/>
        <v>632</v>
      </c>
      <c r="E190" s="10">
        <v>5.59</v>
      </c>
      <c r="F190" s="6">
        <v>0.28000000000000003</v>
      </c>
      <c r="G190" s="17">
        <f t="shared" si="28"/>
        <v>5.87</v>
      </c>
      <c r="H190" s="10">
        <v>8.4</v>
      </c>
      <c r="I190" s="10">
        <v>8.1300000000000008</v>
      </c>
      <c r="J190" s="6">
        <v>0.16</v>
      </c>
      <c r="K190" s="17">
        <f t="shared" si="29"/>
        <v>8.2900000000000009</v>
      </c>
      <c r="L190" s="10">
        <v>11.26</v>
      </c>
      <c r="M190" s="6">
        <v>0.22</v>
      </c>
      <c r="N190" s="17">
        <f t="shared" si="30"/>
        <v>11.48</v>
      </c>
      <c r="O190" s="10">
        <v>5.22</v>
      </c>
      <c r="P190" s="6">
        <v>0.25</v>
      </c>
      <c r="Q190" s="17">
        <f t="shared" si="31"/>
        <v>5.47</v>
      </c>
      <c r="R190" s="6">
        <v>7.96</v>
      </c>
      <c r="S190" s="10">
        <v>7.7</v>
      </c>
      <c r="T190" s="6">
        <v>0.16000000000000014</v>
      </c>
      <c r="U190" s="17">
        <f t="shared" si="32"/>
        <v>7.86</v>
      </c>
      <c r="V190" s="10">
        <v>10.67</v>
      </c>
      <c r="W190" s="6">
        <v>0.21</v>
      </c>
      <c r="X190" s="17">
        <f t="shared" si="33"/>
        <v>10.88</v>
      </c>
    </row>
    <row r="191" spans="1:24" x14ac:dyDescent="0.35">
      <c r="A191" s="58">
        <v>634</v>
      </c>
      <c r="B191" s="58" t="s">
        <v>605</v>
      </c>
      <c r="C191" s="58" t="s">
        <v>341</v>
      </c>
      <c r="D191" s="2">
        <f t="shared" si="27"/>
        <v>634</v>
      </c>
      <c r="E191" s="10">
        <v>5.59</v>
      </c>
      <c r="F191" s="6">
        <v>0.19</v>
      </c>
      <c r="G191" s="17">
        <f t="shared" si="28"/>
        <v>5.78</v>
      </c>
      <c r="H191" s="10">
        <v>8.4</v>
      </c>
      <c r="I191" s="10">
        <v>8.1300000000000008</v>
      </c>
      <c r="J191" s="6">
        <v>0.11</v>
      </c>
      <c r="K191" s="17">
        <f t="shared" si="29"/>
        <v>8.24</v>
      </c>
      <c r="L191" s="10">
        <v>11.26</v>
      </c>
      <c r="M191" s="6">
        <v>0.15</v>
      </c>
      <c r="N191" s="17">
        <f t="shared" si="30"/>
        <v>11.41</v>
      </c>
      <c r="O191" s="10">
        <v>5.22</v>
      </c>
      <c r="P191" s="6">
        <v>0.18</v>
      </c>
      <c r="Q191" s="17">
        <f t="shared" si="31"/>
        <v>5.3999999999999995</v>
      </c>
      <c r="R191" s="6">
        <v>7.96</v>
      </c>
      <c r="S191" s="10">
        <v>7.7</v>
      </c>
      <c r="T191" s="6">
        <v>0.10999999999999943</v>
      </c>
      <c r="U191" s="17">
        <f t="shared" si="32"/>
        <v>7.81</v>
      </c>
      <c r="V191" s="10">
        <v>10.67</v>
      </c>
      <c r="W191" s="6">
        <v>0.15</v>
      </c>
      <c r="X191" s="17">
        <f t="shared" si="33"/>
        <v>10.82</v>
      </c>
    </row>
    <row r="192" spans="1:24" x14ac:dyDescent="0.35">
      <c r="A192" s="58">
        <v>636</v>
      </c>
      <c r="B192" s="58" t="s">
        <v>607</v>
      </c>
      <c r="C192" s="58" t="s">
        <v>341</v>
      </c>
      <c r="D192" s="2">
        <f t="shared" si="27"/>
        <v>636</v>
      </c>
      <c r="E192" s="10">
        <v>5.59</v>
      </c>
      <c r="F192" s="6">
        <v>0.19</v>
      </c>
      <c r="G192" s="17">
        <f t="shared" si="28"/>
        <v>5.78</v>
      </c>
      <c r="H192" s="10">
        <v>8.4</v>
      </c>
      <c r="I192" s="10">
        <v>8.1300000000000008</v>
      </c>
      <c r="J192" s="6">
        <v>0.11</v>
      </c>
      <c r="K192" s="17">
        <f t="shared" si="29"/>
        <v>8.24</v>
      </c>
      <c r="L192" s="10">
        <v>11.26</v>
      </c>
      <c r="M192" s="6">
        <v>0.15</v>
      </c>
      <c r="N192" s="17">
        <f t="shared" si="30"/>
        <v>11.41</v>
      </c>
      <c r="O192" s="10">
        <v>5.22</v>
      </c>
      <c r="P192" s="6">
        <v>0.18</v>
      </c>
      <c r="Q192" s="17">
        <f t="shared" si="31"/>
        <v>5.3999999999999995</v>
      </c>
      <c r="R192" s="6">
        <v>7.96</v>
      </c>
      <c r="S192" s="10">
        <v>7.7</v>
      </c>
      <c r="T192" s="6">
        <v>0.10999999999999943</v>
      </c>
      <c r="U192" s="17">
        <f t="shared" si="32"/>
        <v>7.81</v>
      </c>
      <c r="V192" s="10">
        <v>10.67</v>
      </c>
      <c r="W192" s="6">
        <v>0.15</v>
      </c>
      <c r="X192" s="17">
        <f t="shared" si="33"/>
        <v>10.82</v>
      </c>
    </row>
    <row r="193" spans="1:24" x14ac:dyDescent="0.35">
      <c r="A193" s="58">
        <v>637</v>
      </c>
      <c r="B193" s="58" t="s">
        <v>609</v>
      </c>
      <c r="C193" s="58" t="s">
        <v>225</v>
      </c>
      <c r="D193" s="2">
        <f t="shared" si="27"/>
        <v>637</v>
      </c>
      <c r="E193" s="10">
        <v>5.59</v>
      </c>
      <c r="F193" s="6">
        <v>0.22</v>
      </c>
      <c r="G193" s="17">
        <f t="shared" si="28"/>
        <v>5.81</v>
      </c>
      <c r="H193" s="10">
        <v>8.4</v>
      </c>
      <c r="I193" s="10">
        <v>8.1300000000000008</v>
      </c>
      <c r="J193" s="6">
        <v>0.13</v>
      </c>
      <c r="K193" s="17">
        <f t="shared" si="29"/>
        <v>8.2600000000000016</v>
      </c>
      <c r="L193" s="10">
        <v>11.26</v>
      </c>
      <c r="M193" s="6">
        <v>0.18</v>
      </c>
      <c r="N193" s="17">
        <f t="shared" si="30"/>
        <v>11.44</v>
      </c>
      <c r="O193" s="10">
        <v>5.22</v>
      </c>
      <c r="P193" s="6">
        <v>0.21</v>
      </c>
      <c r="Q193" s="17">
        <f t="shared" si="31"/>
        <v>5.43</v>
      </c>
      <c r="R193" s="6">
        <v>7.96</v>
      </c>
      <c r="S193" s="10">
        <v>7.7</v>
      </c>
      <c r="T193" s="6">
        <v>0.12999999999999989</v>
      </c>
      <c r="U193" s="17">
        <f t="shared" si="32"/>
        <v>7.83</v>
      </c>
      <c r="V193" s="10">
        <v>10.67</v>
      </c>
      <c r="W193" s="6">
        <v>0.17</v>
      </c>
      <c r="X193" s="17">
        <f t="shared" si="33"/>
        <v>10.84</v>
      </c>
    </row>
    <row r="194" spans="1:24" x14ac:dyDescent="0.35">
      <c r="A194" s="58">
        <v>638</v>
      </c>
      <c r="B194" s="58" t="s">
        <v>611</v>
      </c>
      <c r="C194" s="58" t="s">
        <v>225</v>
      </c>
      <c r="D194" s="2">
        <f t="shared" si="27"/>
        <v>638</v>
      </c>
      <c r="E194" s="10">
        <v>5.59</v>
      </c>
      <c r="F194" s="6">
        <v>0.17</v>
      </c>
      <c r="G194" s="17">
        <f t="shared" si="28"/>
        <v>5.76</v>
      </c>
      <c r="H194" s="10">
        <v>8.4</v>
      </c>
      <c r="I194" s="10">
        <v>8.1300000000000008</v>
      </c>
      <c r="J194" s="6">
        <v>0.1</v>
      </c>
      <c r="K194" s="17">
        <f t="shared" si="29"/>
        <v>8.23</v>
      </c>
      <c r="L194" s="10">
        <v>11.26</v>
      </c>
      <c r="M194" s="6">
        <v>0.14000000000000001</v>
      </c>
      <c r="N194" s="17">
        <f t="shared" si="30"/>
        <v>11.4</v>
      </c>
      <c r="O194" s="10">
        <v>5.22</v>
      </c>
      <c r="P194" s="6">
        <v>0.18</v>
      </c>
      <c r="Q194" s="17">
        <f t="shared" si="31"/>
        <v>5.3999999999999995</v>
      </c>
      <c r="R194" s="6">
        <v>7.96</v>
      </c>
      <c r="S194" s="10">
        <v>7.7</v>
      </c>
      <c r="T194" s="6">
        <v>0.10999999999999943</v>
      </c>
      <c r="U194" s="17">
        <f t="shared" si="32"/>
        <v>7.81</v>
      </c>
      <c r="V194" s="10">
        <v>10.67</v>
      </c>
      <c r="W194" s="6">
        <v>0.15</v>
      </c>
      <c r="X194" s="17">
        <f t="shared" si="33"/>
        <v>10.82</v>
      </c>
    </row>
    <row r="195" spans="1:24" x14ac:dyDescent="0.35">
      <c r="A195" s="58">
        <v>641</v>
      </c>
      <c r="B195" s="58" t="s">
        <v>613</v>
      </c>
      <c r="C195" s="58" t="s">
        <v>341</v>
      </c>
      <c r="D195" s="2">
        <f t="shared" si="27"/>
        <v>641</v>
      </c>
      <c r="E195" s="10">
        <v>5.59</v>
      </c>
      <c r="F195" s="6">
        <v>0.22</v>
      </c>
      <c r="G195" s="17">
        <f t="shared" si="28"/>
        <v>5.81</v>
      </c>
      <c r="H195" s="10">
        <v>8.4</v>
      </c>
      <c r="I195" s="10">
        <v>8.1300000000000008</v>
      </c>
      <c r="J195" s="6">
        <v>0.13</v>
      </c>
      <c r="K195" s="17">
        <f t="shared" si="29"/>
        <v>8.2600000000000016</v>
      </c>
      <c r="L195" s="10">
        <v>11.26</v>
      </c>
      <c r="M195" s="6">
        <v>0.18</v>
      </c>
      <c r="N195" s="17">
        <f t="shared" si="30"/>
        <v>11.44</v>
      </c>
      <c r="O195" s="10">
        <v>5.22</v>
      </c>
      <c r="P195" s="6">
        <v>0.18</v>
      </c>
      <c r="Q195" s="17">
        <f t="shared" si="31"/>
        <v>5.3999999999999995</v>
      </c>
      <c r="R195" s="6">
        <v>7.96</v>
      </c>
      <c r="S195" s="10">
        <v>7.7</v>
      </c>
      <c r="T195" s="6">
        <v>0.10999999999999943</v>
      </c>
      <c r="U195" s="17">
        <f t="shared" si="32"/>
        <v>7.81</v>
      </c>
      <c r="V195" s="10">
        <v>10.67</v>
      </c>
      <c r="W195" s="6">
        <v>0.15</v>
      </c>
      <c r="X195" s="17">
        <f t="shared" si="33"/>
        <v>10.82</v>
      </c>
    </row>
    <row r="196" spans="1:24" x14ac:dyDescent="0.35">
      <c r="A196" s="58">
        <v>643</v>
      </c>
      <c r="B196" s="58" t="s">
        <v>615</v>
      </c>
      <c r="C196" s="58" t="s">
        <v>341</v>
      </c>
      <c r="D196" s="2">
        <f t="shared" si="27"/>
        <v>643</v>
      </c>
      <c r="E196" s="10">
        <v>5.59</v>
      </c>
      <c r="F196" s="6">
        <v>0.19</v>
      </c>
      <c r="G196" s="17">
        <f t="shared" si="28"/>
        <v>5.78</v>
      </c>
      <c r="H196" s="10">
        <v>8.4</v>
      </c>
      <c r="I196" s="10">
        <v>8.1300000000000008</v>
      </c>
      <c r="J196" s="6">
        <v>0.11</v>
      </c>
      <c r="K196" s="17">
        <f t="shared" si="29"/>
        <v>8.24</v>
      </c>
      <c r="L196" s="10">
        <v>11.26</v>
      </c>
      <c r="M196" s="6">
        <v>0.15</v>
      </c>
      <c r="N196" s="17">
        <f t="shared" si="30"/>
        <v>11.41</v>
      </c>
      <c r="O196" s="10">
        <v>5.22</v>
      </c>
      <c r="P196" s="6">
        <v>0.18</v>
      </c>
      <c r="Q196" s="17">
        <f t="shared" si="31"/>
        <v>5.3999999999999995</v>
      </c>
      <c r="R196" s="6">
        <v>7.96</v>
      </c>
      <c r="S196" s="10">
        <v>7.7</v>
      </c>
      <c r="T196" s="6">
        <v>0.10999999999999943</v>
      </c>
      <c r="U196" s="17">
        <f t="shared" si="32"/>
        <v>7.81</v>
      </c>
      <c r="V196" s="10">
        <v>10.67</v>
      </c>
      <c r="W196" s="6">
        <v>0.15</v>
      </c>
      <c r="X196" s="17">
        <f t="shared" si="33"/>
        <v>10.82</v>
      </c>
    </row>
    <row r="197" spans="1:24" x14ac:dyDescent="0.35">
      <c r="A197" s="58">
        <v>645</v>
      </c>
      <c r="B197" s="58" t="s">
        <v>617</v>
      </c>
      <c r="C197" s="58" t="s">
        <v>225</v>
      </c>
      <c r="D197" s="2">
        <f t="shared" si="27"/>
        <v>645</v>
      </c>
      <c r="E197" s="10">
        <v>5.59</v>
      </c>
      <c r="F197" s="6">
        <v>0.31</v>
      </c>
      <c r="G197" s="17">
        <f t="shared" si="28"/>
        <v>5.8999999999999995</v>
      </c>
      <c r="H197" s="10">
        <v>8.4</v>
      </c>
      <c r="I197" s="10">
        <v>8.1300000000000008</v>
      </c>
      <c r="J197" s="6">
        <v>0.18</v>
      </c>
      <c r="K197" s="17">
        <f t="shared" si="29"/>
        <v>8.31</v>
      </c>
      <c r="L197" s="10">
        <v>11.26</v>
      </c>
      <c r="M197" s="6">
        <v>0.25</v>
      </c>
      <c r="N197" s="17">
        <f t="shared" si="30"/>
        <v>11.51</v>
      </c>
      <c r="O197" s="10">
        <v>5.22</v>
      </c>
      <c r="P197" s="6">
        <v>0.28999999999999998</v>
      </c>
      <c r="Q197" s="17">
        <f t="shared" si="31"/>
        <v>5.51</v>
      </c>
      <c r="R197" s="6">
        <v>7.96</v>
      </c>
      <c r="S197" s="10">
        <v>7.7</v>
      </c>
      <c r="T197" s="6">
        <v>0.17999999999999972</v>
      </c>
      <c r="U197" s="17">
        <f t="shared" si="32"/>
        <v>7.88</v>
      </c>
      <c r="V197" s="10">
        <v>10.67</v>
      </c>
      <c r="W197" s="6">
        <v>0.24</v>
      </c>
      <c r="X197" s="17">
        <f t="shared" si="33"/>
        <v>10.91</v>
      </c>
    </row>
    <row r="198" spans="1:24" x14ac:dyDescent="0.35">
      <c r="A198" s="58">
        <v>646</v>
      </c>
      <c r="B198" s="58" t="s">
        <v>619</v>
      </c>
      <c r="C198" s="58" t="s">
        <v>341</v>
      </c>
      <c r="D198" s="2">
        <f t="shared" si="27"/>
        <v>646</v>
      </c>
      <c r="E198" s="10">
        <v>5.59</v>
      </c>
      <c r="F198" s="6">
        <v>0.19</v>
      </c>
      <c r="G198" s="17">
        <f t="shared" si="28"/>
        <v>5.78</v>
      </c>
      <c r="H198" s="10">
        <v>8.4</v>
      </c>
      <c r="I198" s="10">
        <v>8.1300000000000008</v>
      </c>
      <c r="J198" s="6">
        <v>0.11</v>
      </c>
      <c r="K198" s="17">
        <f t="shared" si="29"/>
        <v>8.24</v>
      </c>
      <c r="L198" s="10">
        <v>11.26</v>
      </c>
      <c r="M198" s="6">
        <v>0.15</v>
      </c>
      <c r="N198" s="17">
        <f t="shared" si="30"/>
        <v>11.41</v>
      </c>
      <c r="O198" s="10">
        <v>5.22</v>
      </c>
      <c r="P198" s="6">
        <v>0.18</v>
      </c>
      <c r="Q198" s="17">
        <f t="shared" si="31"/>
        <v>5.3999999999999995</v>
      </c>
      <c r="R198" s="6">
        <v>7.96</v>
      </c>
      <c r="S198" s="10">
        <v>7.7</v>
      </c>
      <c r="T198" s="6">
        <v>0.10999999999999943</v>
      </c>
      <c r="U198" s="17">
        <f t="shared" si="32"/>
        <v>7.81</v>
      </c>
      <c r="V198" s="10">
        <v>10.67</v>
      </c>
      <c r="W198" s="6">
        <v>0.15</v>
      </c>
      <c r="X198" s="17">
        <f t="shared" si="33"/>
        <v>10.82</v>
      </c>
    </row>
    <row r="199" spans="1:24" x14ac:dyDescent="0.35">
      <c r="A199" s="58">
        <v>647</v>
      </c>
      <c r="B199" s="58" t="s">
        <v>621</v>
      </c>
      <c r="C199" s="58" t="s">
        <v>622</v>
      </c>
      <c r="D199" s="2">
        <f t="shared" si="27"/>
        <v>647</v>
      </c>
      <c r="E199" s="10">
        <v>5.59</v>
      </c>
      <c r="F199" s="6">
        <v>0.38</v>
      </c>
      <c r="G199" s="17">
        <f t="shared" si="28"/>
        <v>5.97</v>
      </c>
      <c r="H199" s="10">
        <v>8.4</v>
      </c>
      <c r="I199" s="10">
        <v>8.1300000000000008</v>
      </c>
      <c r="J199" s="6">
        <v>0.22</v>
      </c>
      <c r="K199" s="17">
        <f t="shared" si="29"/>
        <v>8.3500000000000014</v>
      </c>
      <c r="L199" s="10">
        <v>11.26</v>
      </c>
      <c r="M199" s="6">
        <v>0.3</v>
      </c>
      <c r="N199" s="17">
        <f t="shared" si="30"/>
        <v>11.56</v>
      </c>
      <c r="O199" s="10">
        <v>5.22</v>
      </c>
      <c r="P199" s="6">
        <v>0.34</v>
      </c>
      <c r="Q199" s="17">
        <f t="shared" si="31"/>
        <v>5.56</v>
      </c>
      <c r="R199" s="6">
        <v>7.96</v>
      </c>
      <c r="S199" s="10">
        <v>7.7</v>
      </c>
      <c r="T199" s="6">
        <v>0.20999999999999996</v>
      </c>
      <c r="U199" s="17">
        <f t="shared" si="32"/>
        <v>7.91</v>
      </c>
      <c r="V199" s="10">
        <v>10.67</v>
      </c>
      <c r="W199" s="6">
        <v>0.28000000000000003</v>
      </c>
      <c r="X199" s="17">
        <f t="shared" si="33"/>
        <v>10.95</v>
      </c>
    </row>
    <row r="200" spans="1:24" x14ac:dyDescent="0.35">
      <c r="A200" s="58">
        <v>651</v>
      </c>
      <c r="B200" s="58" t="s">
        <v>624</v>
      </c>
      <c r="C200" s="58" t="s">
        <v>341</v>
      </c>
      <c r="D200" s="2">
        <f t="shared" si="27"/>
        <v>651</v>
      </c>
      <c r="E200" s="10">
        <v>5.59</v>
      </c>
      <c r="F200" s="6">
        <v>0.19</v>
      </c>
      <c r="G200" s="17">
        <f t="shared" si="28"/>
        <v>5.78</v>
      </c>
      <c r="H200" s="10">
        <v>8.4</v>
      </c>
      <c r="I200" s="10">
        <v>8.1300000000000008</v>
      </c>
      <c r="J200" s="6">
        <v>0.11</v>
      </c>
      <c r="K200" s="17">
        <f t="shared" si="29"/>
        <v>8.24</v>
      </c>
      <c r="L200" s="10">
        <v>11.26</v>
      </c>
      <c r="M200" s="6">
        <v>0.15</v>
      </c>
      <c r="N200" s="17">
        <f t="shared" si="30"/>
        <v>11.41</v>
      </c>
      <c r="O200" s="10">
        <v>5.22</v>
      </c>
      <c r="P200" s="6">
        <v>0.19</v>
      </c>
      <c r="Q200" s="17">
        <f t="shared" si="31"/>
        <v>5.41</v>
      </c>
      <c r="R200" s="6">
        <v>7.96</v>
      </c>
      <c r="S200" s="10">
        <v>7.7</v>
      </c>
      <c r="T200" s="6">
        <v>0.12000000000000011</v>
      </c>
      <c r="U200" s="17">
        <f t="shared" si="32"/>
        <v>7.82</v>
      </c>
      <c r="V200" s="10">
        <v>10.67</v>
      </c>
      <c r="W200" s="6">
        <v>0.15</v>
      </c>
      <c r="X200" s="17">
        <f t="shared" si="33"/>
        <v>10.82</v>
      </c>
    </row>
    <row r="201" spans="1:24" x14ac:dyDescent="0.35">
      <c r="A201" s="58">
        <v>652</v>
      </c>
      <c r="B201" s="58" t="s">
        <v>626</v>
      </c>
      <c r="C201" s="58" t="s">
        <v>225</v>
      </c>
      <c r="D201" s="2">
        <f t="shared" si="27"/>
        <v>652</v>
      </c>
      <c r="E201" s="10">
        <v>5.59</v>
      </c>
      <c r="F201" s="6">
        <v>0.25</v>
      </c>
      <c r="G201" s="17">
        <f t="shared" si="28"/>
        <v>5.84</v>
      </c>
      <c r="H201" s="10">
        <v>8.4</v>
      </c>
      <c r="I201" s="10">
        <v>8.1300000000000008</v>
      </c>
      <c r="J201" s="6">
        <v>0.14000000000000001</v>
      </c>
      <c r="K201" s="17">
        <f t="shared" si="29"/>
        <v>8.2700000000000014</v>
      </c>
      <c r="L201" s="10">
        <v>11.26</v>
      </c>
      <c r="M201" s="6">
        <v>0.2</v>
      </c>
      <c r="N201" s="17">
        <f t="shared" si="30"/>
        <v>11.459999999999999</v>
      </c>
      <c r="O201" s="10">
        <v>5.22</v>
      </c>
      <c r="P201" s="6">
        <v>0.22</v>
      </c>
      <c r="Q201" s="17">
        <f t="shared" si="31"/>
        <v>5.4399999999999995</v>
      </c>
      <c r="R201" s="6">
        <v>7.96</v>
      </c>
      <c r="S201" s="10">
        <v>7.7</v>
      </c>
      <c r="T201" s="6">
        <v>0.13999999999999968</v>
      </c>
      <c r="U201" s="17">
        <f t="shared" si="32"/>
        <v>7.84</v>
      </c>
      <c r="V201" s="10">
        <v>10.67</v>
      </c>
      <c r="W201" s="6">
        <v>0.18</v>
      </c>
      <c r="X201" s="17">
        <f t="shared" si="33"/>
        <v>10.85</v>
      </c>
    </row>
    <row r="202" spans="1:24" x14ac:dyDescent="0.35">
      <c r="A202" s="58">
        <v>654</v>
      </c>
      <c r="B202" s="58" t="s">
        <v>628</v>
      </c>
      <c r="C202" s="58" t="s">
        <v>225</v>
      </c>
      <c r="D202" s="2">
        <f t="shared" si="27"/>
        <v>654</v>
      </c>
      <c r="E202" s="10">
        <v>5.59</v>
      </c>
      <c r="F202" s="6">
        <v>0.19</v>
      </c>
      <c r="G202" s="17">
        <f t="shared" si="28"/>
        <v>5.78</v>
      </c>
      <c r="H202" s="10">
        <v>8.4</v>
      </c>
      <c r="I202" s="10">
        <v>8.1300000000000008</v>
      </c>
      <c r="J202" s="6">
        <v>0.11</v>
      </c>
      <c r="K202" s="17">
        <f t="shared" si="29"/>
        <v>8.24</v>
      </c>
      <c r="L202" s="10">
        <v>11.26</v>
      </c>
      <c r="M202" s="6">
        <v>0.15</v>
      </c>
      <c r="N202" s="17">
        <f t="shared" si="30"/>
        <v>11.41</v>
      </c>
      <c r="O202" s="10">
        <v>5.22</v>
      </c>
      <c r="P202" s="6">
        <v>0.16</v>
      </c>
      <c r="Q202" s="17">
        <f t="shared" si="31"/>
        <v>5.38</v>
      </c>
      <c r="R202" s="6">
        <v>7.96</v>
      </c>
      <c r="S202" s="10">
        <v>7.7</v>
      </c>
      <c r="T202" s="6">
        <v>9.9999999999999645E-2</v>
      </c>
      <c r="U202" s="17">
        <f t="shared" si="32"/>
        <v>7.8</v>
      </c>
      <c r="V202" s="10">
        <v>10.67</v>
      </c>
      <c r="W202" s="6">
        <v>0.13</v>
      </c>
      <c r="X202" s="17">
        <f t="shared" si="33"/>
        <v>10.8</v>
      </c>
    </row>
    <row r="203" spans="1:24" x14ac:dyDescent="0.35">
      <c r="A203" s="58">
        <v>657</v>
      </c>
      <c r="B203" s="58" t="s">
        <v>630</v>
      </c>
      <c r="C203" s="58" t="s">
        <v>341</v>
      </c>
      <c r="D203" s="2">
        <f t="shared" si="27"/>
        <v>657</v>
      </c>
      <c r="E203" s="10">
        <v>5.59</v>
      </c>
      <c r="F203" s="6">
        <v>0.19</v>
      </c>
      <c r="G203" s="17">
        <f t="shared" si="28"/>
        <v>5.78</v>
      </c>
      <c r="H203" s="10">
        <v>8.4</v>
      </c>
      <c r="I203" s="10">
        <v>8.1300000000000008</v>
      </c>
      <c r="J203" s="6">
        <v>0.11</v>
      </c>
      <c r="K203" s="17">
        <f t="shared" si="29"/>
        <v>8.24</v>
      </c>
      <c r="L203" s="10">
        <v>11.26</v>
      </c>
      <c r="M203" s="6">
        <v>0.15</v>
      </c>
      <c r="N203" s="17">
        <f t="shared" si="30"/>
        <v>11.41</v>
      </c>
      <c r="O203" s="10">
        <v>5.22</v>
      </c>
      <c r="P203" s="6">
        <v>0.18</v>
      </c>
      <c r="Q203" s="17">
        <f t="shared" si="31"/>
        <v>5.3999999999999995</v>
      </c>
      <c r="R203" s="6">
        <v>7.96</v>
      </c>
      <c r="S203" s="10">
        <v>7.7</v>
      </c>
      <c r="T203" s="6">
        <v>0.10999999999999943</v>
      </c>
      <c r="U203" s="17">
        <f t="shared" si="32"/>
        <v>7.81</v>
      </c>
      <c r="V203" s="10">
        <v>10.67</v>
      </c>
      <c r="W203" s="6">
        <v>0.15</v>
      </c>
      <c r="X203" s="17">
        <f t="shared" si="33"/>
        <v>10.82</v>
      </c>
    </row>
    <row r="204" spans="1:24" x14ac:dyDescent="0.35">
      <c r="A204" s="58">
        <v>660</v>
      </c>
      <c r="B204" s="58" t="s">
        <v>632</v>
      </c>
      <c r="C204" s="58" t="s">
        <v>341</v>
      </c>
      <c r="D204" s="2">
        <f t="shared" si="27"/>
        <v>660</v>
      </c>
      <c r="E204" s="10">
        <v>5.59</v>
      </c>
      <c r="F204" s="6">
        <v>0.19</v>
      </c>
      <c r="G204" s="17">
        <f t="shared" si="28"/>
        <v>5.78</v>
      </c>
      <c r="H204" s="10">
        <v>8.4</v>
      </c>
      <c r="I204" s="10">
        <v>8.1300000000000008</v>
      </c>
      <c r="J204" s="6">
        <v>0.11</v>
      </c>
      <c r="K204" s="17">
        <f t="shared" si="29"/>
        <v>8.24</v>
      </c>
      <c r="L204" s="10">
        <v>11.26</v>
      </c>
      <c r="M204" s="6">
        <v>0.15</v>
      </c>
      <c r="N204" s="17">
        <f t="shared" si="30"/>
        <v>11.41</v>
      </c>
      <c r="O204" s="10">
        <v>5.22</v>
      </c>
      <c r="P204" s="6">
        <v>0.18</v>
      </c>
      <c r="Q204" s="17">
        <f t="shared" si="31"/>
        <v>5.3999999999999995</v>
      </c>
      <c r="R204" s="6">
        <v>7.96</v>
      </c>
      <c r="S204" s="10">
        <v>7.7</v>
      </c>
      <c r="T204" s="6">
        <v>0.10999999999999943</v>
      </c>
      <c r="U204" s="17">
        <f t="shared" si="32"/>
        <v>7.81</v>
      </c>
      <c r="V204" s="10">
        <v>10.67</v>
      </c>
      <c r="W204" s="6">
        <v>0.15</v>
      </c>
      <c r="X204" s="17">
        <f t="shared" si="33"/>
        <v>10.82</v>
      </c>
    </row>
    <row r="205" spans="1:24" x14ac:dyDescent="0.35">
      <c r="A205" s="58">
        <v>661</v>
      </c>
      <c r="B205" s="58" t="s">
        <v>634</v>
      </c>
      <c r="C205" s="58" t="s">
        <v>341</v>
      </c>
      <c r="D205" s="2">
        <f t="shared" si="27"/>
        <v>661</v>
      </c>
      <c r="E205" s="10">
        <v>5.59</v>
      </c>
      <c r="F205" s="6">
        <v>0.19</v>
      </c>
      <c r="G205" s="17">
        <f t="shared" si="28"/>
        <v>5.78</v>
      </c>
      <c r="H205" s="10">
        <v>8.4</v>
      </c>
      <c r="I205" s="10">
        <v>8.1300000000000008</v>
      </c>
      <c r="J205" s="6">
        <v>0.11</v>
      </c>
      <c r="K205" s="17">
        <f t="shared" si="29"/>
        <v>8.24</v>
      </c>
      <c r="L205" s="10">
        <v>11.26</v>
      </c>
      <c r="M205" s="6">
        <v>0.15</v>
      </c>
      <c r="N205" s="17">
        <f t="shared" si="30"/>
        <v>11.41</v>
      </c>
      <c r="O205" s="10">
        <v>5.22</v>
      </c>
      <c r="P205" s="6">
        <v>0.18</v>
      </c>
      <c r="Q205" s="17">
        <f t="shared" si="31"/>
        <v>5.3999999999999995</v>
      </c>
      <c r="R205" s="6">
        <v>7.96</v>
      </c>
      <c r="S205" s="10">
        <v>7.7</v>
      </c>
      <c r="T205" s="6">
        <v>0.10999999999999943</v>
      </c>
      <c r="U205" s="17">
        <f t="shared" si="32"/>
        <v>7.81</v>
      </c>
      <c r="V205" s="10">
        <v>10.67</v>
      </c>
      <c r="W205" s="6">
        <v>0.15</v>
      </c>
      <c r="X205" s="17">
        <f t="shared" si="33"/>
        <v>10.82</v>
      </c>
    </row>
    <row r="206" spans="1:24" x14ac:dyDescent="0.35">
      <c r="A206" s="58">
        <v>663</v>
      </c>
      <c r="B206" s="58" t="s">
        <v>636</v>
      </c>
      <c r="C206" s="58" t="s">
        <v>225</v>
      </c>
      <c r="D206" s="2">
        <f t="shared" si="27"/>
        <v>663</v>
      </c>
      <c r="E206" s="10">
        <v>5.59</v>
      </c>
      <c r="F206" s="6">
        <v>0.22</v>
      </c>
      <c r="G206" s="17">
        <f t="shared" si="28"/>
        <v>5.81</v>
      </c>
      <c r="H206" s="10">
        <v>8.4</v>
      </c>
      <c r="I206" s="10">
        <v>8.1300000000000008</v>
      </c>
      <c r="J206" s="6">
        <v>0.13</v>
      </c>
      <c r="K206" s="17">
        <f t="shared" si="29"/>
        <v>8.2600000000000016</v>
      </c>
      <c r="L206" s="10">
        <v>11.26</v>
      </c>
      <c r="M206" s="6">
        <v>0.18</v>
      </c>
      <c r="N206" s="17">
        <f t="shared" si="30"/>
        <v>11.44</v>
      </c>
      <c r="O206" s="10">
        <v>5.22</v>
      </c>
      <c r="P206" s="6">
        <v>0.21</v>
      </c>
      <c r="Q206" s="17">
        <f t="shared" si="31"/>
        <v>5.43</v>
      </c>
      <c r="R206" s="6">
        <v>7.96</v>
      </c>
      <c r="S206" s="10">
        <v>7.7</v>
      </c>
      <c r="T206" s="6">
        <v>0.12999999999999989</v>
      </c>
      <c r="U206" s="17">
        <f t="shared" si="32"/>
        <v>7.83</v>
      </c>
      <c r="V206" s="10">
        <v>10.67</v>
      </c>
      <c r="W206" s="6">
        <v>0.17</v>
      </c>
      <c r="X206" s="17">
        <f t="shared" si="33"/>
        <v>10.84</v>
      </c>
    </row>
    <row r="207" spans="1:24" x14ac:dyDescent="0.35">
      <c r="A207" s="58">
        <v>665</v>
      </c>
      <c r="B207" s="58" t="s">
        <v>638</v>
      </c>
      <c r="C207" s="58" t="s">
        <v>341</v>
      </c>
      <c r="D207" s="2">
        <f t="shared" si="27"/>
        <v>665</v>
      </c>
      <c r="E207" s="10">
        <v>5.59</v>
      </c>
      <c r="F207" s="6">
        <v>0.32</v>
      </c>
      <c r="G207" s="17">
        <f t="shared" si="28"/>
        <v>5.91</v>
      </c>
      <c r="H207" s="10">
        <v>8.4</v>
      </c>
      <c r="I207" s="10">
        <v>8.1300000000000008</v>
      </c>
      <c r="J207" s="6">
        <v>0.18</v>
      </c>
      <c r="K207" s="17">
        <f t="shared" si="29"/>
        <v>8.31</v>
      </c>
      <c r="L207" s="10">
        <v>11.26</v>
      </c>
      <c r="M207" s="6">
        <v>0.25</v>
      </c>
      <c r="N207" s="17">
        <f t="shared" si="30"/>
        <v>11.51</v>
      </c>
      <c r="O207" s="10">
        <v>5.22</v>
      </c>
      <c r="P207" s="6">
        <v>0.34</v>
      </c>
      <c r="Q207" s="17">
        <f t="shared" si="31"/>
        <v>5.56</v>
      </c>
      <c r="R207" s="6">
        <v>7.96</v>
      </c>
      <c r="S207" s="10">
        <v>7.7</v>
      </c>
      <c r="T207" s="6">
        <v>0.20999999999999996</v>
      </c>
      <c r="U207" s="17">
        <f t="shared" si="32"/>
        <v>7.91</v>
      </c>
      <c r="V207" s="10">
        <v>10.67</v>
      </c>
      <c r="W207" s="6">
        <v>0.28000000000000003</v>
      </c>
      <c r="X207" s="17">
        <f t="shared" si="33"/>
        <v>10.95</v>
      </c>
    </row>
    <row r="208" spans="1:24" x14ac:dyDescent="0.35">
      <c r="A208" s="58">
        <v>666</v>
      </c>
      <c r="B208" s="58" t="s">
        <v>640</v>
      </c>
      <c r="C208" s="58" t="s">
        <v>225</v>
      </c>
      <c r="D208" s="2">
        <f t="shared" si="27"/>
        <v>666</v>
      </c>
      <c r="E208" s="10">
        <v>5.59</v>
      </c>
      <c r="F208" s="6">
        <v>0.23</v>
      </c>
      <c r="G208" s="17">
        <f t="shared" si="28"/>
        <v>5.82</v>
      </c>
      <c r="H208" s="10">
        <v>8.4</v>
      </c>
      <c r="I208" s="10">
        <v>8.1300000000000008</v>
      </c>
      <c r="J208" s="6">
        <v>0.13</v>
      </c>
      <c r="K208" s="17">
        <f t="shared" si="29"/>
        <v>8.2600000000000016</v>
      </c>
      <c r="L208" s="10">
        <v>11.26</v>
      </c>
      <c r="M208" s="6">
        <v>0.18</v>
      </c>
      <c r="N208" s="17">
        <f t="shared" si="30"/>
        <v>11.44</v>
      </c>
      <c r="O208" s="10">
        <v>5.22</v>
      </c>
      <c r="P208" s="6">
        <v>0.21</v>
      </c>
      <c r="Q208" s="17">
        <f t="shared" si="31"/>
        <v>5.43</v>
      </c>
      <c r="R208" s="6">
        <v>7.96</v>
      </c>
      <c r="S208" s="10">
        <v>7.7</v>
      </c>
      <c r="T208" s="6">
        <v>0.12999999999999989</v>
      </c>
      <c r="U208" s="17">
        <f t="shared" si="32"/>
        <v>7.83</v>
      </c>
      <c r="V208" s="10">
        <v>10.67</v>
      </c>
      <c r="W208" s="6">
        <v>0.18</v>
      </c>
      <c r="X208" s="17">
        <f t="shared" si="33"/>
        <v>10.85</v>
      </c>
    </row>
    <row r="209" spans="1:24" x14ac:dyDescent="0.35">
      <c r="A209" s="58">
        <v>669</v>
      </c>
      <c r="B209" s="58" t="s">
        <v>642</v>
      </c>
      <c r="C209" s="58" t="s">
        <v>341</v>
      </c>
      <c r="D209" s="2">
        <f t="shared" si="27"/>
        <v>669</v>
      </c>
      <c r="E209" s="10">
        <v>5.59</v>
      </c>
      <c r="F209" s="6">
        <v>0.23</v>
      </c>
      <c r="G209" s="17">
        <f t="shared" si="28"/>
        <v>5.82</v>
      </c>
      <c r="H209" s="10">
        <v>8.4</v>
      </c>
      <c r="I209" s="10">
        <v>8.1300000000000008</v>
      </c>
      <c r="J209" s="6">
        <v>0.13</v>
      </c>
      <c r="K209" s="17">
        <f t="shared" si="29"/>
        <v>8.2600000000000016</v>
      </c>
      <c r="L209" s="10">
        <v>11.26</v>
      </c>
      <c r="M209" s="6">
        <v>0.18</v>
      </c>
      <c r="N209" s="17">
        <f t="shared" si="30"/>
        <v>11.44</v>
      </c>
      <c r="O209" s="10">
        <v>5.22</v>
      </c>
      <c r="P209" s="6">
        <v>0.25</v>
      </c>
      <c r="Q209" s="17">
        <f t="shared" si="31"/>
        <v>5.47</v>
      </c>
      <c r="R209" s="6">
        <v>7.96</v>
      </c>
      <c r="S209" s="10">
        <v>7.7</v>
      </c>
      <c r="T209" s="6">
        <v>0.14999999999999947</v>
      </c>
      <c r="U209" s="17">
        <f t="shared" si="32"/>
        <v>7.85</v>
      </c>
      <c r="V209" s="10">
        <v>10.67</v>
      </c>
      <c r="W209" s="6">
        <v>0.2</v>
      </c>
      <c r="X209" s="17">
        <f t="shared" si="33"/>
        <v>10.87</v>
      </c>
    </row>
    <row r="210" spans="1:24" x14ac:dyDescent="0.35">
      <c r="A210" s="58">
        <v>675</v>
      </c>
      <c r="B210" s="58" t="s">
        <v>644</v>
      </c>
      <c r="C210" s="58" t="s">
        <v>341</v>
      </c>
      <c r="D210" s="2">
        <f t="shared" si="27"/>
        <v>675</v>
      </c>
      <c r="E210" s="10">
        <v>5.59</v>
      </c>
      <c r="F210" s="6">
        <v>0.23</v>
      </c>
      <c r="G210" s="17">
        <f t="shared" si="28"/>
        <v>5.82</v>
      </c>
      <c r="H210" s="10">
        <v>8.4</v>
      </c>
      <c r="I210" s="10">
        <v>8.1300000000000008</v>
      </c>
      <c r="J210" s="6">
        <v>0.13</v>
      </c>
      <c r="K210" s="17">
        <f t="shared" si="29"/>
        <v>8.2600000000000016</v>
      </c>
      <c r="L210" s="10">
        <v>11.26</v>
      </c>
      <c r="M210" s="6">
        <v>0.18</v>
      </c>
      <c r="N210" s="17">
        <f t="shared" si="30"/>
        <v>11.44</v>
      </c>
      <c r="O210" s="10">
        <v>5.22</v>
      </c>
      <c r="P210" s="6">
        <v>0.2</v>
      </c>
      <c r="Q210" s="17">
        <f t="shared" si="31"/>
        <v>5.42</v>
      </c>
      <c r="R210" s="6">
        <v>7.96</v>
      </c>
      <c r="S210" s="10">
        <v>7.7</v>
      </c>
      <c r="T210" s="6">
        <v>0.12999999999999989</v>
      </c>
      <c r="U210" s="17">
        <f t="shared" si="32"/>
        <v>7.83</v>
      </c>
      <c r="V210" s="10">
        <v>10.67</v>
      </c>
      <c r="W210" s="6">
        <v>0.17</v>
      </c>
      <c r="X210" s="17">
        <f t="shared" si="33"/>
        <v>10.84</v>
      </c>
    </row>
    <row r="211" spans="1:24" x14ac:dyDescent="0.35">
      <c r="A211" s="58">
        <v>676</v>
      </c>
      <c r="B211" s="58" t="s">
        <v>646</v>
      </c>
      <c r="C211" s="58" t="s">
        <v>341</v>
      </c>
      <c r="D211" s="2">
        <f t="shared" si="27"/>
        <v>676</v>
      </c>
      <c r="E211" s="10">
        <v>5.59</v>
      </c>
      <c r="F211" s="6">
        <v>0.42</v>
      </c>
      <c r="G211" s="17">
        <f t="shared" si="28"/>
        <v>6.01</v>
      </c>
      <c r="H211" s="10">
        <v>8.4</v>
      </c>
      <c r="I211" s="10">
        <v>8.1300000000000008</v>
      </c>
      <c r="J211" s="6">
        <v>0.25</v>
      </c>
      <c r="K211" s="17">
        <f t="shared" si="29"/>
        <v>8.3800000000000008</v>
      </c>
      <c r="L211" s="10">
        <v>11.26</v>
      </c>
      <c r="M211" s="6">
        <v>0.34</v>
      </c>
      <c r="N211" s="17">
        <f t="shared" si="30"/>
        <v>11.6</v>
      </c>
      <c r="O211" s="10">
        <v>5.22</v>
      </c>
      <c r="P211" s="6">
        <v>0.4</v>
      </c>
      <c r="Q211" s="17">
        <f t="shared" si="31"/>
        <v>5.62</v>
      </c>
      <c r="R211" s="6">
        <v>7.96</v>
      </c>
      <c r="S211" s="10">
        <v>7.7</v>
      </c>
      <c r="T211" s="6">
        <v>0.25</v>
      </c>
      <c r="U211" s="17">
        <f t="shared" si="32"/>
        <v>7.95</v>
      </c>
      <c r="V211" s="10">
        <v>10.67</v>
      </c>
      <c r="W211" s="6">
        <v>0.33</v>
      </c>
      <c r="X211" s="17">
        <f t="shared" si="33"/>
        <v>11</v>
      </c>
    </row>
    <row r="212" spans="1:24" x14ac:dyDescent="0.35">
      <c r="A212" s="58">
        <v>679</v>
      </c>
      <c r="B212" s="58" t="s">
        <v>648</v>
      </c>
      <c r="C212" s="58" t="s">
        <v>225</v>
      </c>
      <c r="D212" s="2">
        <f t="shared" si="27"/>
        <v>679</v>
      </c>
      <c r="E212" s="10">
        <v>5.59</v>
      </c>
      <c r="F212" s="6">
        <v>0.22</v>
      </c>
      <c r="G212" s="17">
        <f t="shared" si="28"/>
        <v>5.81</v>
      </c>
      <c r="H212" s="10">
        <v>8.4</v>
      </c>
      <c r="I212" s="10">
        <v>8.1300000000000008</v>
      </c>
      <c r="J212" s="6">
        <v>0.13</v>
      </c>
      <c r="K212" s="17">
        <f t="shared" si="29"/>
        <v>8.2600000000000016</v>
      </c>
      <c r="L212" s="10">
        <v>11.26</v>
      </c>
      <c r="M212" s="6">
        <v>0.18</v>
      </c>
      <c r="N212" s="17">
        <f t="shared" si="30"/>
        <v>11.44</v>
      </c>
      <c r="O212" s="10">
        <v>5.22</v>
      </c>
      <c r="P212" s="6">
        <v>0.21</v>
      </c>
      <c r="Q212" s="17">
        <f t="shared" si="31"/>
        <v>5.43</v>
      </c>
      <c r="R212" s="6">
        <v>7.96</v>
      </c>
      <c r="S212" s="10">
        <v>7.7</v>
      </c>
      <c r="T212" s="6">
        <v>0.12999999999999989</v>
      </c>
      <c r="U212" s="17">
        <f t="shared" si="32"/>
        <v>7.83</v>
      </c>
      <c r="V212" s="10">
        <v>10.67</v>
      </c>
      <c r="W212" s="6">
        <v>0.17</v>
      </c>
      <c r="X212" s="17">
        <f t="shared" si="33"/>
        <v>10.84</v>
      </c>
    </row>
    <row r="213" spans="1:24" x14ac:dyDescent="0.35">
      <c r="A213" s="58">
        <v>685</v>
      </c>
      <c r="B213" s="58" t="s">
        <v>650</v>
      </c>
      <c r="C213" s="58" t="s">
        <v>341</v>
      </c>
      <c r="D213" s="2">
        <f t="shared" si="27"/>
        <v>685</v>
      </c>
      <c r="E213" s="10">
        <v>5.59</v>
      </c>
      <c r="F213" s="6">
        <v>0.26</v>
      </c>
      <c r="G213" s="17">
        <f t="shared" si="28"/>
        <v>5.85</v>
      </c>
      <c r="H213" s="10">
        <v>8.4</v>
      </c>
      <c r="I213" s="10">
        <v>8.1300000000000008</v>
      </c>
      <c r="J213" s="6">
        <v>0.15</v>
      </c>
      <c r="K213" s="17">
        <f t="shared" si="29"/>
        <v>8.2800000000000011</v>
      </c>
      <c r="L213" s="10">
        <v>11.26</v>
      </c>
      <c r="M213" s="6">
        <v>0.21</v>
      </c>
      <c r="N213" s="17">
        <f t="shared" si="30"/>
        <v>11.47</v>
      </c>
      <c r="O213" s="10">
        <v>5.22</v>
      </c>
      <c r="P213" s="6">
        <v>0.23</v>
      </c>
      <c r="Q213" s="17">
        <f t="shared" si="31"/>
        <v>5.45</v>
      </c>
      <c r="R213" s="6">
        <v>7.96</v>
      </c>
      <c r="S213" s="10">
        <v>7.7</v>
      </c>
      <c r="T213" s="6">
        <v>0.13999999999999968</v>
      </c>
      <c r="U213" s="17">
        <f t="shared" si="32"/>
        <v>7.84</v>
      </c>
      <c r="V213" s="10">
        <v>10.67</v>
      </c>
      <c r="W213" s="6">
        <v>0.19</v>
      </c>
      <c r="X213" s="17">
        <f t="shared" si="33"/>
        <v>10.86</v>
      </c>
    </row>
    <row r="214" spans="1:24" x14ac:dyDescent="0.35">
      <c r="A214" s="58">
        <v>686</v>
      </c>
      <c r="B214" s="58" t="s">
        <v>652</v>
      </c>
      <c r="C214" s="58" t="s">
        <v>341</v>
      </c>
      <c r="D214" s="2">
        <f t="shared" si="27"/>
        <v>686</v>
      </c>
      <c r="E214" s="10">
        <v>5.59</v>
      </c>
      <c r="F214" s="6">
        <v>0.19</v>
      </c>
      <c r="G214" s="17">
        <f t="shared" si="28"/>
        <v>5.78</v>
      </c>
      <c r="H214" s="10">
        <v>8.4</v>
      </c>
      <c r="I214" s="10">
        <v>8.1300000000000008</v>
      </c>
      <c r="J214" s="6">
        <v>0.11</v>
      </c>
      <c r="K214" s="17">
        <f t="shared" si="29"/>
        <v>8.24</v>
      </c>
      <c r="L214" s="10">
        <v>11.26</v>
      </c>
      <c r="M214" s="6">
        <v>0.15</v>
      </c>
      <c r="N214" s="17">
        <f t="shared" si="30"/>
        <v>11.41</v>
      </c>
      <c r="O214" s="10">
        <v>5.22</v>
      </c>
      <c r="P214" s="6">
        <v>0.18</v>
      </c>
      <c r="Q214" s="17">
        <f t="shared" si="31"/>
        <v>5.3999999999999995</v>
      </c>
      <c r="R214" s="6">
        <v>7.96</v>
      </c>
      <c r="S214" s="10">
        <v>7.7</v>
      </c>
      <c r="T214" s="6">
        <v>0.10999999999999943</v>
      </c>
      <c r="U214" s="17">
        <f t="shared" si="32"/>
        <v>7.81</v>
      </c>
      <c r="V214" s="10">
        <v>10.67</v>
      </c>
      <c r="W214" s="6">
        <v>0.15</v>
      </c>
      <c r="X214" s="17">
        <f t="shared" si="33"/>
        <v>10.82</v>
      </c>
    </row>
    <row r="215" spans="1:24" x14ac:dyDescent="0.35">
      <c r="A215" s="58">
        <v>690</v>
      </c>
      <c r="B215" s="58" t="s">
        <v>654</v>
      </c>
      <c r="C215" s="58" t="s">
        <v>341</v>
      </c>
      <c r="D215" s="2">
        <f t="shared" si="27"/>
        <v>690</v>
      </c>
      <c r="E215" s="10">
        <v>5.59</v>
      </c>
      <c r="F215" s="6">
        <v>0.19</v>
      </c>
      <c r="G215" s="17">
        <f t="shared" si="28"/>
        <v>5.78</v>
      </c>
      <c r="H215" s="10">
        <v>8.4</v>
      </c>
      <c r="I215" s="10">
        <v>8.1300000000000008</v>
      </c>
      <c r="J215" s="6">
        <v>0.11</v>
      </c>
      <c r="K215" s="17">
        <f t="shared" si="29"/>
        <v>8.24</v>
      </c>
      <c r="L215" s="10">
        <v>11.26</v>
      </c>
      <c r="M215" s="6">
        <v>0.15</v>
      </c>
      <c r="N215" s="17">
        <f t="shared" si="30"/>
        <v>11.41</v>
      </c>
      <c r="O215" s="10">
        <v>5.22</v>
      </c>
      <c r="P215" s="6">
        <v>0.18</v>
      </c>
      <c r="Q215" s="17">
        <f t="shared" si="31"/>
        <v>5.3999999999999995</v>
      </c>
      <c r="R215" s="6">
        <v>7.96</v>
      </c>
      <c r="S215" s="10">
        <v>7.7</v>
      </c>
      <c r="T215" s="6">
        <v>0.10999999999999943</v>
      </c>
      <c r="U215" s="17">
        <f t="shared" si="32"/>
        <v>7.81</v>
      </c>
      <c r="V215" s="10">
        <v>10.67</v>
      </c>
      <c r="W215" s="6">
        <v>0.15</v>
      </c>
      <c r="X215" s="17">
        <f t="shared" si="33"/>
        <v>10.82</v>
      </c>
    </row>
    <row r="216" spans="1:24" x14ac:dyDescent="0.35">
      <c r="A216" s="58">
        <v>691</v>
      </c>
      <c r="B216" s="58" t="s">
        <v>656</v>
      </c>
      <c r="C216" s="58" t="s">
        <v>341</v>
      </c>
      <c r="D216" s="2">
        <f t="shared" si="27"/>
        <v>691</v>
      </c>
      <c r="E216" s="10">
        <v>5.59</v>
      </c>
      <c r="F216" s="6">
        <v>0.19</v>
      </c>
      <c r="G216" s="17">
        <f t="shared" si="28"/>
        <v>5.78</v>
      </c>
      <c r="H216" s="10">
        <v>8.4</v>
      </c>
      <c r="I216" s="10">
        <v>8.1300000000000008</v>
      </c>
      <c r="J216" s="6">
        <v>0.11</v>
      </c>
      <c r="K216" s="17">
        <f t="shared" si="29"/>
        <v>8.24</v>
      </c>
      <c r="L216" s="10">
        <v>11.26</v>
      </c>
      <c r="M216" s="6">
        <v>0.15</v>
      </c>
      <c r="N216" s="17">
        <f t="shared" si="30"/>
        <v>11.41</v>
      </c>
      <c r="O216" s="10">
        <v>5.22</v>
      </c>
      <c r="P216" s="6">
        <v>0.18</v>
      </c>
      <c r="Q216" s="17">
        <f t="shared" si="31"/>
        <v>5.3999999999999995</v>
      </c>
      <c r="R216" s="6">
        <v>7.96</v>
      </c>
      <c r="S216" s="10">
        <v>7.7</v>
      </c>
      <c r="T216" s="6">
        <v>0.10999999999999943</v>
      </c>
      <c r="U216" s="17">
        <f t="shared" si="32"/>
        <v>7.81</v>
      </c>
      <c r="V216" s="10">
        <v>10.67</v>
      </c>
      <c r="W216" s="6">
        <v>0.15</v>
      </c>
      <c r="X216" s="17">
        <f t="shared" si="33"/>
        <v>10.82</v>
      </c>
    </row>
    <row r="217" spans="1:24" x14ac:dyDescent="0.35">
      <c r="A217" s="58">
        <v>694</v>
      </c>
      <c r="B217" s="58" t="s">
        <v>658</v>
      </c>
      <c r="C217" s="58" t="s">
        <v>225</v>
      </c>
      <c r="D217" s="2">
        <f t="shared" si="27"/>
        <v>694</v>
      </c>
      <c r="E217" s="10">
        <v>5.59</v>
      </c>
      <c r="F217" s="6">
        <v>0.4</v>
      </c>
      <c r="G217" s="17">
        <f t="shared" si="28"/>
        <v>5.99</v>
      </c>
      <c r="H217" s="10">
        <v>8.4</v>
      </c>
      <c r="I217" s="10">
        <v>8.1300000000000008</v>
      </c>
      <c r="J217" s="6">
        <v>0.23</v>
      </c>
      <c r="K217" s="17">
        <f t="shared" si="29"/>
        <v>8.3600000000000012</v>
      </c>
      <c r="L217" s="10">
        <v>11.26</v>
      </c>
      <c r="M217" s="6">
        <v>0.32</v>
      </c>
      <c r="N217" s="17">
        <f t="shared" si="30"/>
        <v>11.58</v>
      </c>
      <c r="O217" s="10">
        <v>5.22</v>
      </c>
      <c r="P217" s="6">
        <v>0.37</v>
      </c>
      <c r="Q217" s="17">
        <f t="shared" si="31"/>
        <v>5.59</v>
      </c>
      <c r="R217" s="6">
        <v>7.96</v>
      </c>
      <c r="S217" s="10">
        <v>7.7</v>
      </c>
      <c r="T217" s="6">
        <v>0.22999999999999954</v>
      </c>
      <c r="U217" s="17">
        <f t="shared" si="32"/>
        <v>7.93</v>
      </c>
      <c r="V217" s="10">
        <v>10.67</v>
      </c>
      <c r="W217" s="6">
        <v>0.31</v>
      </c>
      <c r="X217" s="17">
        <f t="shared" si="33"/>
        <v>10.98</v>
      </c>
    </row>
    <row r="218" spans="1:24" x14ac:dyDescent="0.35">
      <c r="A218" s="58">
        <v>701</v>
      </c>
      <c r="B218" s="58" t="s">
        <v>660</v>
      </c>
      <c r="C218" s="58" t="s">
        <v>341</v>
      </c>
      <c r="D218" s="2">
        <f t="shared" si="27"/>
        <v>701</v>
      </c>
      <c r="E218" s="10">
        <v>5.59</v>
      </c>
      <c r="F218" s="6">
        <v>0.19</v>
      </c>
      <c r="G218" s="17">
        <f t="shared" si="28"/>
        <v>5.78</v>
      </c>
      <c r="H218" s="10">
        <v>8.4</v>
      </c>
      <c r="I218" s="10">
        <v>8.1300000000000008</v>
      </c>
      <c r="J218" s="6">
        <v>0.11</v>
      </c>
      <c r="K218" s="17">
        <f t="shared" si="29"/>
        <v>8.24</v>
      </c>
      <c r="L218" s="10">
        <v>11.26</v>
      </c>
      <c r="M218" s="6">
        <v>0.15</v>
      </c>
      <c r="N218" s="17">
        <f t="shared" si="30"/>
        <v>11.41</v>
      </c>
      <c r="O218" s="10">
        <v>5.22</v>
      </c>
      <c r="P218" s="6">
        <v>0.18</v>
      </c>
      <c r="Q218" s="17">
        <f t="shared" si="31"/>
        <v>5.3999999999999995</v>
      </c>
      <c r="R218" s="6">
        <v>7.96</v>
      </c>
      <c r="S218" s="10">
        <v>7.7</v>
      </c>
      <c r="T218" s="6">
        <v>0.10999999999999943</v>
      </c>
      <c r="U218" s="17">
        <f t="shared" si="32"/>
        <v>7.81</v>
      </c>
      <c r="V218" s="10">
        <v>10.67</v>
      </c>
      <c r="W218" s="6">
        <v>0.15</v>
      </c>
      <c r="X218" s="17">
        <f t="shared" si="33"/>
        <v>10.82</v>
      </c>
    </row>
    <row r="219" spans="1:24" x14ac:dyDescent="0.35">
      <c r="A219" s="58">
        <v>702</v>
      </c>
      <c r="B219" s="58" t="s">
        <v>662</v>
      </c>
      <c r="C219" s="58" t="s">
        <v>225</v>
      </c>
      <c r="D219" s="2">
        <f t="shared" si="27"/>
        <v>702</v>
      </c>
      <c r="E219" s="10">
        <v>5.59</v>
      </c>
      <c r="F219" s="6">
        <v>0.22</v>
      </c>
      <c r="G219" s="17">
        <f t="shared" si="28"/>
        <v>5.81</v>
      </c>
      <c r="H219" s="10">
        <v>8.4</v>
      </c>
      <c r="I219" s="10">
        <v>8.1300000000000008</v>
      </c>
      <c r="J219" s="6">
        <v>0.13</v>
      </c>
      <c r="K219" s="17">
        <f t="shared" si="29"/>
        <v>8.2600000000000016</v>
      </c>
      <c r="L219" s="10">
        <v>11.26</v>
      </c>
      <c r="M219" s="6">
        <v>0.18</v>
      </c>
      <c r="N219" s="17">
        <f t="shared" si="30"/>
        <v>11.44</v>
      </c>
      <c r="O219" s="10">
        <v>5.22</v>
      </c>
      <c r="P219" s="6">
        <v>0.21</v>
      </c>
      <c r="Q219" s="17">
        <f t="shared" si="31"/>
        <v>5.43</v>
      </c>
      <c r="R219" s="6">
        <v>7.96</v>
      </c>
      <c r="S219" s="10">
        <v>7.7</v>
      </c>
      <c r="T219" s="6">
        <v>0.12999999999999989</v>
      </c>
      <c r="U219" s="17">
        <f t="shared" si="32"/>
        <v>7.83</v>
      </c>
      <c r="V219" s="10">
        <v>10.67</v>
      </c>
      <c r="W219" s="6">
        <v>0.17</v>
      </c>
      <c r="X219" s="17">
        <f t="shared" si="33"/>
        <v>10.84</v>
      </c>
    </row>
    <row r="220" spans="1:24" x14ac:dyDescent="0.35">
      <c r="A220" s="58">
        <v>703</v>
      </c>
      <c r="B220" s="58" t="s">
        <v>664</v>
      </c>
      <c r="C220" s="58" t="s">
        <v>225</v>
      </c>
      <c r="D220" s="2">
        <f t="shared" si="27"/>
        <v>703</v>
      </c>
      <c r="E220" s="10">
        <v>5.59</v>
      </c>
      <c r="F220" s="6">
        <v>0.22</v>
      </c>
      <c r="G220" s="17">
        <f t="shared" si="28"/>
        <v>5.81</v>
      </c>
      <c r="H220" s="10">
        <v>8.4</v>
      </c>
      <c r="I220" s="10">
        <v>8.1300000000000008</v>
      </c>
      <c r="J220" s="6">
        <v>0.13</v>
      </c>
      <c r="K220" s="17">
        <f t="shared" si="29"/>
        <v>8.2600000000000016</v>
      </c>
      <c r="L220" s="10">
        <v>11.26</v>
      </c>
      <c r="M220" s="6">
        <v>0.18</v>
      </c>
      <c r="N220" s="17">
        <f t="shared" si="30"/>
        <v>11.44</v>
      </c>
      <c r="O220" s="10">
        <v>5.22</v>
      </c>
      <c r="P220" s="6">
        <v>0.21</v>
      </c>
      <c r="Q220" s="17">
        <f t="shared" si="31"/>
        <v>5.43</v>
      </c>
      <c r="R220" s="6">
        <v>7.96</v>
      </c>
      <c r="S220" s="10">
        <v>7.7</v>
      </c>
      <c r="T220" s="6">
        <v>0.12999999999999989</v>
      </c>
      <c r="U220" s="17">
        <f t="shared" si="32"/>
        <v>7.83</v>
      </c>
      <c r="V220" s="10">
        <v>10.67</v>
      </c>
      <c r="W220" s="6">
        <v>0.17</v>
      </c>
      <c r="X220" s="17">
        <f t="shared" si="33"/>
        <v>10.84</v>
      </c>
    </row>
    <row r="221" spans="1:24" x14ac:dyDescent="0.35">
      <c r="A221" s="58">
        <v>705</v>
      </c>
      <c r="B221" s="58" t="s">
        <v>666</v>
      </c>
      <c r="C221" s="58" t="s">
        <v>341</v>
      </c>
      <c r="D221" s="2">
        <f t="shared" si="27"/>
        <v>705</v>
      </c>
      <c r="E221" s="10">
        <v>5.59</v>
      </c>
      <c r="F221" s="6">
        <v>0.19</v>
      </c>
      <c r="G221" s="17">
        <f t="shared" si="28"/>
        <v>5.78</v>
      </c>
      <c r="H221" s="10">
        <v>8.4</v>
      </c>
      <c r="I221" s="10">
        <v>8.1300000000000008</v>
      </c>
      <c r="J221" s="6">
        <v>0.11</v>
      </c>
      <c r="K221" s="17">
        <f t="shared" si="29"/>
        <v>8.24</v>
      </c>
      <c r="L221" s="10">
        <v>11.26</v>
      </c>
      <c r="M221" s="6">
        <v>0.15</v>
      </c>
      <c r="N221" s="17">
        <f t="shared" si="30"/>
        <v>11.41</v>
      </c>
      <c r="O221" s="10">
        <v>5.22</v>
      </c>
      <c r="P221" s="6">
        <v>0.18</v>
      </c>
      <c r="Q221" s="17">
        <f t="shared" si="31"/>
        <v>5.3999999999999995</v>
      </c>
      <c r="R221" s="6">
        <v>7.96</v>
      </c>
      <c r="S221" s="10">
        <v>7.7</v>
      </c>
      <c r="T221" s="6">
        <v>0.10999999999999943</v>
      </c>
      <c r="U221" s="17">
        <f t="shared" si="32"/>
        <v>7.81</v>
      </c>
      <c r="V221" s="10">
        <v>10.67</v>
      </c>
      <c r="W221" s="6">
        <v>0.15</v>
      </c>
      <c r="X221" s="17">
        <f t="shared" si="33"/>
        <v>10.82</v>
      </c>
    </row>
    <row r="222" spans="1:24" x14ac:dyDescent="0.35">
      <c r="A222" s="58">
        <v>707</v>
      </c>
      <c r="B222" s="58" t="s">
        <v>668</v>
      </c>
      <c r="C222" s="58" t="s">
        <v>225</v>
      </c>
      <c r="D222" s="2">
        <f t="shared" si="27"/>
        <v>707</v>
      </c>
      <c r="E222" s="10">
        <v>5.59</v>
      </c>
      <c r="F222" s="6">
        <v>0.37</v>
      </c>
      <c r="G222" s="17">
        <f t="shared" si="28"/>
        <v>5.96</v>
      </c>
      <c r="H222" s="10">
        <v>8.4</v>
      </c>
      <c r="I222" s="10">
        <v>8.1300000000000008</v>
      </c>
      <c r="J222" s="6">
        <v>0.21</v>
      </c>
      <c r="K222" s="17">
        <f t="shared" si="29"/>
        <v>8.3400000000000016</v>
      </c>
      <c r="L222" s="10">
        <v>11.26</v>
      </c>
      <c r="M222" s="6">
        <v>0.28999999999999998</v>
      </c>
      <c r="N222" s="17">
        <f t="shared" si="30"/>
        <v>11.549999999999999</v>
      </c>
      <c r="O222" s="10">
        <v>5.22</v>
      </c>
      <c r="P222" s="6">
        <v>0.32</v>
      </c>
      <c r="Q222" s="17">
        <f t="shared" si="31"/>
        <v>5.54</v>
      </c>
      <c r="R222" s="6">
        <v>7.96</v>
      </c>
      <c r="S222" s="10">
        <v>7.7</v>
      </c>
      <c r="T222" s="6">
        <v>0.20000000000000018</v>
      </c>
      <c r="U222" s="17">
        <f t="shared" si="32"/>
        <v>7.9</v>
      </c>
      <c r="V222" s="10">
        <v>10.67</v>
      </c>
      <c r="W222" s="6">
        <v>0.26</v>
      </c>
      <c r="X222" s="17">
        <f t="shared" si="33"/>
        <v>10.93</v>
      </c>
    </row>
    <row r="223" spans="1:24" x14ac:dyDescent="0.35">
      <c r="A223" s="58">
        <v>709</v>
      </c>
      <c r="B223" s="58" t="s">
        <v>670</v>
      </c>
      <c r="C223" s="58" t="s">
        <v>225</v>
      </c>
      <c r="D223" s="2">
        <f t="shared" si="27"/>
        <v>709</v>
      </c>
      <c r="E223" s="10">
        <v>5.59</v>
      </c>
      <c r="F223" s="6">
        <v>0.35</v>
      </c>
      <c r="G223" s="17">
        <f t="shared" si="28"/>
        <v>5.9399999999999995</v>
      </c>
      <c r="H223" s="10">
        <v>8.4</v>
      </c>
      <c r="I223" s="10">
        <v>8.1300000000000008</v>
      </c>
      <c r="J223" s="6">
        <v>0.21</v>
      </c>
      <c r="K223" s="17">
        <f t="shared" si="29"/>
        <v>8.3400000000000016</v>
      </c>
      <c r="L223" s="10">
        <v>11.26</v>
      </c>
      <c r="M223" s="6">
        <v>0.28000000000000003</v>
      </c>
      <c r="N223" s="17">
        <f t="shared" si="30"/>
        <v>11.54</v>
      </c>
      <c r="O223" s="10">
        <v>5.22</v>
      </c>
      <c r="P223" s="6">
        <v>0.32</v>
      </c>
      <c r="Q223" s="17">
        <f t="shared" si="31"/>
        <v>5.54</v>
      </c>
      <c r="R223" s="6">
        <v>7.96</v>
      </c>
      <c r="S223" s="10">
        <v>7.7</v>
      </c>
      <c r="T223" s="6">
        <v>0.20000000000000018</v>
      </c>
      <c r="U223" s="17">
        <f t="shared" si="32"/>
        <v>7.9</v>
      </c>
      <c r="V223" s="10">
        <v>10.67</v>
      </c>
      <c r="W223" s="6">
        <v>0.27</v>
      </c>
      <c r="X223" s="17">
        <f t="shared" si="33"/>
        <v>10.94</v>
      </c>
    </row>
    <row r="224" spans="1:24" x14ac:dyDescent="0.35">
      <c r="A224" s="58">
        <v>711</v>
      </c>
      <c r="B224" s="58" t="s">
        <v>672</v>
      </c>
      <c r="C224" s="58" t="s">
        <v>225</v>
      </c>
      <c r="D224" s="2">
        <f t="shared" si="27"/>
        <v>711</v>
      </c>
      <c r="E224" s="10">
        <v>5.59</v>
      </c>
      <c r="F224" s="6">
        <v>0.27</v>
      </c>
      <c r="G224" s="17">
        <f t="shared" si="28"/>
        <v>5.8599999999999994</v>
      </c>
      <c r="H224" s="10">
        <v>8.4</v>
      </c>
      <c r="I224" s="10">
        <v>8.1300000000000008</v>
      </c>
      <c r="J224" s="6">
        <v>0.16</v>
      </c>
      <c r="K224" s="17">
        <f t="shared" si="29"/>
        <v>8.2900000000000009</v>
      </c>
      <c r="L224" s="10">
        <v>11.26</v>
      </c>
      <c r="M224" s="6">
        <v>0.22</v>
      </c>
      <c r="N224" s="17">
        <f t="shared" si="30"/>
        <v>11.48</v>
      </c>
      <c r="O224" s="10">
        <v>5.22</v>
      </c>
      <c r="P224" s="6">
        <v>0.25</v>
      </c>
      <c r="Q224" s="17">
        <f t="shared" si="31"/>
        <v>5.47</v>
      </c>
      <c r="R224" s="6">
        <v>7.96</v>
      </c>
      <c r="S224" s="10">
        <v>7.7</v>
      </c>
      <c r="T224" s="6">
        <v>0.14999999999999947</v>
      </c>
      <c r="U224" s="17">
        <f t="shared" si="32"/>
        <v>7.85</v>
      </c>
      <c r="V224" s="10">
        <v>10.67</v>
      </c>
      <c r="W224" s="6">
        <v>0.2</v>
      </c>
      <c r="X224" s="17">
        <f t="shared" si="33"/>
        <v>10.87</v>
      </c>
    </row>
    <row r="225" spans="1:24" x14ac:dyDescent="0.35">
      <c r="A225" s="58">
        <v>713</v>
      </c>
      <c r="B225" s="58" t="s">
        <v>674</v>
      </c>
      <c r="C225" s="58" t="s">
        <v>341</v>
      </c>
      <c r="D225" s="2">
        <f t="shared" si="27"/>
        <v>713</v>
      </c>
      <c r="E225" s="10">
        <v>5.59</v>
      </c>
      <c r="F225" s="6">
        <v>0.19</v>
      </c>
      <c r="G225" s="17">
        <f t="shared" si="28"/>
        <v>5.78</v>
      </c>
      <c r="H225" s="10">
        <v>8.4</v>
      </c>
      <c r="I225" s="10">
        <v>8.1300000000000008</v>
      </c>
      <c r="J225" s="6">
        <v>0.11</v>
      </c>
      <c r="K225" s="17">
        <f t="shared" si="29"/>
        <v>8.24</v>
      </c>
      <c r="L225" s="10">
        <v>11.26</v>
      </c>
      <c r="M225" s="6">
        <v>0.15</v>
      </c>
      <c r="N225" s="17">
        <f t="shared" si="30"/>
        <v>11.41</v>
      </c>
      <c r="O225" s="10">
        <v>5.22</v>
      </c>
      <c r="P225" s="6">
        <v>0.19</v>
      </c>
      <c r="Q225" s="17">
        <f t="shared" si="31"/>
        <v>5.41</v>
      </c>
      <c r="R225" s="6">
        <v>7.96</v>
      </c>
      <c r="S225" s="10">
        <v>7.7</v>
      </c>
      <c r="T225" s="6">
        <v>0.12000000000000011</v>
      </c>
      <c r="U225" s="17">
        <f t="shared" si="32"/>
        <v>7.82</v>
      </c>
      <c r="V225" s="10">
        <v>10.67</v>
      </c>
      <c r="W225" s="6">
        <v>0.16</v>
      </c>
      <c r="X225" s="17">
        <f t="shared" si="33"/>
        <v>10.83</v>
      </c>
    </row>
    <row r="226" spans="1:24" x14ac:dyDescent="0.35">
      <c r="A226" s="58">
        <v>714</v>
      </c>
      <c r="B226" s="58" t="s">
        <v>676</v>
      </c>
      <c r="C226" s="58" t="s">
        <v>341</v>
      </c>
      <c r="D226" s="2">
        <f t="shared" si="27"/>
        <v>714</v>
      </c>
      <c r="E226" s="10">
        <v>5.59</v>
      </c>
      <c r="F226" s="6">
        <v>0.19</v>
      </c>
      <c r="G226" s="17">
        <f t="shared" si="28"/>
        <v>5.78</v>
      </c>
      <c r="H226" s="10">
        <v>8.4</v>
      </c>
      <c r="I226" s="10">
        <v>8.1300000000000008</v>
      </c>
      <c r="J226" s="6">
        <v>0.11</v>
      </c>
      <c r="K226" s="17">
        <f t="shared" si="29"/>
        <v>8.24</v>
      </c>
      <c r="L226" s="10">
        <v>11.26</v>
      </c>
      <c r="M226" s="6">
        <v>0.15</v>
      </c>
      <c r="N226" s="17">
        <f t="shared" si="30"/>
        <v>11.41</v>
      </c>
      <c r="O226" s="10">
        <v>5.22</v>
      </c>
      <c r="P226" s="6">
        <v>0.18</v>
      </c>
      <c r="Q226" s="17">
        <f t="shared" si="31"/>
        <v>5.3999999999999995</v>
      </c>
      <c r="R226" s="6">
        <v>7.96</v>
      </c>
      <c r="S226" s="10">
        <v>7.7</v>
      </c>
      <c r="T226" s="6">
        <v>0.10999999999999943</v>
      </c>
      <c r="U226" s="17">
        <f t="shared" si="32"/>
        <v>7.81</v>
      </c>
      <c r="V226" s="10">
        <v>10.67</v>
      </c>
      <c r="W226" s="6">
        <v>0.15</v>
      </c>
      <c r="X226" s="17">
        <f t="shared" si="33"/>
        <v>10.82</v>
      </c>
    </row>
    <row r="227" spans="1:24" x14ac:dyDescent="0.35">
      <c r="A227" s="58">
        <v>716</v>
      </c>
      <c r="B227" s="58" t="s">
        <v>678</v>
      </c>
      <c r="C227" s="58" t="s">
        <v>341</v>
      </c>
      <c r="D227" s="2">
        <f t="shared" si="27"/>
        <v>716</v>
      </c>
      <c r="E227" s="10">
        <v>5.59</v>
      </c>
      <c r="F227" s="6">
        <v>0.19</v>
      </c>
      <c r="G227" s="17">
        <f t="shared" si="28"/>
        <v>5.78</v>
      </c>
      <c r="H227" s="10">
        <v>8.4</v>
      </c>
      <c r="I227" s="10">
        <v>8.1300000000000008</v>
      </c>
      <c r="J227" s="6">
        <v>0.11</v>
      </c>
      <c r="K227" s="17">
        <f t="shared" si="29"/>
        <v>8.24</v>
      </c>
      <c r="L227" s="10">
        <v>11.26</v>
      </c>
      <c r="M227" s="6">
        <v>0.15</v>
      </c>
      <c r="N227" s="17">
        <f t="shared" si="30"/>
        <v>11.41</v>
      </c>
      <c r="O227" s="10">
        <v>5.22</v>
      </c>
      <c r="P227" s="6">
        <v>0.18</v>
      </c>
      <c r="Q227" s="17">
        <f t="shared" si="31"/>
        <v>5.3999999999999995</v>
      </c>
      <c r="R227" s="6">
        <v>7.96</v>
      </c>
      <c r="S227" s="10">
        <v>7.7</v>
      </c>
      <c r="T227" s="6">
        <v>0.10999999999999943</v>
      </c>
      <c r="U227" s="17">
        <f t="shared" si="32"/>
        <v>7.81</v>
      </c>
      <c r="V227" s="10">
        <v>10.67</v>
      </c>
      <c r="W227" s="6">
        <v>0.15</v>
      </c>
      <c r="X227" s="17">
        <f t="shared" si="33"/>
        <v>10.82</v>
      </c>
    </row>
    <row r="228" spans="1:24" x14ac:dyDescent="0.35">
      <c r="A228" s="58">
        <v>719</v>
      </c>
      <c r="B228" s="58" t="s">
        <v>680</v>
      </c>
      <c r="C228" s="58" t="s">
        <v>341</v>
      </c>
      <c r="D228" s="2">
        <f t="shared" si="27"/>
        <v>719</v>
      </c>
      <c r="E228" s="10">
        <v>5.59</v>
      </c>
      <c r="F228" s="6">
        <v>0.19</v>
      </c>
      <c r="G228" s="17">
        <f t="shared" si="28"/>
        <v>5.78</v>
      </c>
      <c r="H228" s="10">
        <v>8.4</v>
      </c>
      <c r="I228" s="10">
        <v>8.1300000000000008</v>
      </c>
      <c r="J228" s="6">
        <v>0.11</v>
      </c>
      <c r="K228" s="17">
        <f t="shared" si="29"/>
        <v>8.24</v>
      </c>
      <c r="L228" s="10">
        <v>11.26</v>
      </c>
      <c r="M228" s="6">
        <v>0.15</v>
      </c>
      <c r="N228" s="17">
        <f t="shared" si="30"/>
        <v>11.41</v>
      </c>
      <c r="O228" s="10">
        <v>5.22</v>
      </c>
      <c r="P228" s="6">
        <v>0.18</v>
      </c>
      <c r="Q228" s="17">
        <f t="shared" si="31"/>
        <v>5.3999999999999995</v>
      </c>
      <c r="R228" s="6">
        <v>7.96</v>
      </c>
      <c r="S228" s="10">
        <v>7.7</v>
      </c>
      <c r="T228" s="6">
        <v>0.10999999999999943</v>
      </c>
      <c r="U228" s="17">
        <f t="shared" si="32"/>
        <v>7.81</v>
      </c>
      <c r="V228" s="10">
        <v>10.67</v>
      </c>
      <c r="W228" s="6">
        <v>0.15</v>
      </c>
      <c r="X228" s="17">
        <f t="shared" si="33"/>
        <v>10.82</v>
      </c>
    </row>
    <row r="229" spans="1:24" x14ac:dyDescent="0.35">
      <c r="A229" s="58">
        <v>721</v>
      </c>
      <c r="B229" s="58" t="s">
        <v>682</v>
      </c>
      <c r="C229" s="58" t="s">
        <v>225</v>
      </c>
      <c r="D229" s="2">
        <f t="shared" si="27"/>
        <v>721</v>
      </c>
      <c r="E229" s="10">
        <v>5.59</v>
      </c>
      <c r="F229" s="6">
        <v>0.22</v>
      </c>
      <c r="G229" s="17">
        <f t="shared" si="28"/>
        <v>5.81</v>
      </c>
      <c r="H229" s="10">
        <v>8.4</v>
      </c>
      <c r="I229" s="10">
        <v>8.1300000000000008</v>
      </c>
      <c r="J229" s="6">
        <v>0.13</v>
      </c>
      <c r="K229" s="17">
        <f t="shared" si="29"/>
        <v>8.2600000000000016</v>
      </c>
      <c r="L229" s="10">
        <v>11.26</v>
      </c>
      <c r="M229" s="6">
        <v>0.18</v>
      </c>
      <c r="N229" s="17">
        <f t="shared" si="30"/>
        <v>11.44</v>
      </c>
      <c r="O229" s="10">
        <v>5.22</v>
      </c>
      <c r="P229" s="6">
        <v>0.21</v>
      </c>
      <c r="Q229" s="17">
        <f t="shared" si="31"/>
        <v>5.43</v>
      </c>
      <c r="R229" s="6">
        <v>7.96</v>
      </c>
      <c r="S229" s="10">
        <v>7.7</v>
      </c>
      <c r="T229" s="6">
        <v>0.12999999999999989</v>
      </c>
      <c r="U229" s="17">
        <f t="shared" si="32"/>
        <v>7.83</v>
      </c>
      <c r="V229" s="10">
        <v>10.67</v>
      </c>
      <c r="W229" s="6">
        <v>0.17</v>
      </c>
      <c r="X229" s="17">
        <f t="shared" si="33"/>
        <v>10.84</v>
      </c>
    </row>
    <row r="230" spans="1:24" x14ac:dyDescent="0.35">
      <c r="A230" s="58">
        <v>722</v>
      </c>
      <c r="B230" s="58" t="s">
        <v>684</v>
      </c>
      <c r="C230" s="58" t="s">
        <v>225</v>
      </c>
      <c r="D230" s="2">
        <f t="shared" si="27"/>
        <v>722</v>
      </c>
      <c r="E230" s="10">
        <v>5.59</v>
      </c>
      <c r="F230" s="6">
        <v>0.25</v>
      </c>
      <c r="G230" s="17">
        <f t="shared" si="28"/>
        <v>5.84</v>
      </c>
      <c r="H230" s="10">
        <v>8.4</v>
      </c>
      <c r="I230" s="10">
        <v>8.1300000000000008</v>
      </c>
      <c r="J230" s="6">
        <v>0.14000000000000001</v>
      </c>
      <c r="K230" s="17">
        <f t="shared" si="29"/>
        <v>8.2700000000000014</v>
      </c>
      <c r="L230" s="10">
        <v>11.26</v>
      </c>
      <c r="M230" s="6">
        <v>0.2</v>
      </c>
      <c r="N230" s="17">
        <f t="shared" si="30"/>
        <v>11.459999999999999</v>
      </c>
      <c r="O230" s="10">
        <v>5.22</v>
      </c>
      <c r="P230" s="6">
        <v>0.24</v>
      </c>
      <c r="Q230" s="17">
        <f t="shared" si="31"/>
        <v>5.46</v>
      </c>
      <c r="R230" s="6">
        <v>7.96</v>
      </c>
      <c r="S230" s="10">
        <v>7.7</v>
      </c>
      <c r="T230" s="6">
        <v>0.14999999999999947</v>
      </c>
      <c r="U230" s="17">
        <f t="shared" si="32"/>
        <v>7.85</v>
      </c>
      <c r="V230" s="10">
        <v>10.67</v>
      </c>
      <c r="W230" s="6">
        <v>0.2</v>
      </c>
      <c r="X230" s="17">
        <f t="shared" si="33"/>
        <v>10.87</v>
      </c>
    </row>
    <row r="231" spans="1:24" x14ac:dyDescent="0.35">
      <c r="A231" s="58">
        <v>724</v>
      </c>
      <c r="B231" s="58" t="s">
        <v>423</v>
      </c>
      <c r="C231" s="58" t="s">
        <v>225</v>
      </c>
      <c r="D231" s="2">
        <f t="shared" si="27"/>
        <v>724</v>
      </c>
      <c r="E231" s="10">
        <v>5.59</v>
      </c>
      <c r="F231" s="6">
        <v>0.18</v>
      </c>
      <c r="G231" s="17">
        <f t="shared" si="28"/>
        <v>5.77</v>
      </c>
      <c r="H231" s="10">
        <v>8.4</v>
      </c>
      <c r="I231" s="10">
        <v>8.1300000000000008</v>
      </c>
      <c r="J231" s="6">
        <v>0.1</v>
      </c>
      <c r="K231" s="17">
        <f t="shared" si="29"/>
        <v>8.23</v>
      </c>
      <c r="L231" s="10">
        <v>11.26</v>
      </c>
      <c r="M231" s="6">
        <v>0.14000000000000001</v>
      </c>
      <c r="N231" s="17">
        <f t="shared" si="30"/>
        <v>11.4</v>
      </c>
      <c r="O231" s="10">
        <v>5.22</v>
      </c>
      <c r="P231" s="6">
        <v>0.17</v>
      </c>
      <c r="Q231" s="17">
        <f t="shared" si="31"/>
        <v>5.39</v>
      </c>
      <c r="R231" s="6">
        <v>7.96</v>
      </c>
      <c r="S231" s="10">
        <v>7.7</v>
      </c>
      <c r="T231" s="6">
        <v>9.9999999999999645E-2</v>
      </c>
      <c r="U231" s="17">
        <f t="shared" si="32"/>
        <v>7.8</v>
      </c>
      <c r="V231" s="10">
        <v>10.67</v>
      </c>
      <c r="W231" s="6">
        <v>0.14000000000000001</v>
      </c>
      <c r="X231" s="17">
        <f t="shared" si="33"/>
        <v>10.81</v>
      </c>
    </row>
    <row r="232" spans="1:24" x14ac:dyDescent="0.35">
      <c r="A232" s="58">
        <v>726</v>
      </c>
      <c r="B232" s="58" t="s">
        <v>687</v>
      </c>
      <c r="C232" s="58" t="s">
        <v>341</v>
      </c>
      <c r="D232" s="2">
        <f t="shared" si="27"/>
        <v>726</v>
      </c>
      <c r="E232" s="10">
        <v>5.59</v>
      </c>
      <c r="F232" s="6">
        <v>0.19</v>
      </c>
      <c r="G232" s="17">
        <f t="shared" si="28"/>
        <v>5.78</v>
      </c>
      <c r="H232" s="10">
        <v>8.4</v>
      </c>
      <c r="I232" s="10">
        <v>8.1300000000000008</v>
      </c>
      <c r="J232" s="6">
        <v>0.11</v>
      </c>
      <c r="K232" s="17">
        <f t="shared" si="29"/>
        <v>8.24</v>
      </c>
      <c r="L232" s="10">
        <v>11.26</v>
      </c>
      <c r="M232" s="6">
        <v>0.15</v>
      </c>
      <c r="N232" s="17">
        <f t="shared" si="30"/>
        <v>11.41</v>
      </c>
      <c r="O232" s="10">
        <v>5.22</v>
      </c>
      <c r="P232" s="6">
        <v>0.18</v>
      </c>
      <c r="Q232" s="17">
        <f t="shared" si="31"/>
        <v>5.3999999999999995</v>
      </c>
      <c r="R232" s="6">
        <v>7.96</v>
      </c>
      <c r="S232" s="10">
        <v>7.7</v>
      </c>
      <c r="T232" s="6">
        <v>0.10999999999999943</v>
      </c>
      <c r="U232" s="17">
        <f t="shared" si="32"/>
        <v>7.81</v>
      </c>
      <c r="V232" s="10">
        <v>10.67</v>
      </c>
      <c r="W232" s="6">
        <v>0.15</v>
      </c>
      <c r="X232" s="17">
        <f t="shared" si="33"/>
        <v>10.82</v>
      </c>
    </row>
    <row r="233" spans="1:24" x14ac:dyDescent="0.35">
      <c r="A233" s="58">
        <v>727</v>
      </c>
      <c r="B233" s="58" t="s">
        <v>689</v>
      </c>
      <c r="C233" s="58" t="s">
        <v>341</v>
      </c>
      <c r="D233" s="2">
        <f t="shared" si="27"/>
        <v>727</v>
      </c>
      <c r="E233" s="10">
        <v>5.59</v>
      </c>
      <c r="F233" s="6">
        <v>0.37</v>
      </c>
      <c r="G233" s="17">
        <f t="shared" si="28"/>
        <v>5.96</v>
      </c>
      <c r="H233" s="10">
        <v>8.4</v>
      </c>
      <c r="I233" s="10">
        <v>8.1300000000000008</v>
      </c>
      <c r="J233" s="6">
        <v>0.22</v>
      </c>
      <c r="K233" s="17">
        <f t="shared" si="29"/>
        <v>8.3500000000000014</v>
      </c>
      <c r="L233" s="10">
        <v>11.26</v>
      </c>
      <c r="M233" s="6">
        <v>0.3</v>
      </c>
      <c r="N233" s="17">
        <f t="shared" si="30"/>
        <v>11.56</v>
      </c>
      <c r="O233" s="10">
        <v>5.22</v>
      </c>
      <c r="P233" s="6">
        <v>0.24</v>
      </c>
      <c r="Q233" s="17">
        <f t="shared" si="31"/>
        <v>5.46</v>
      </c>
      <c r="R233" s="6">
        <v>7.96</v>
      </c>
      <c r="S233" s="10">
        <v>7.7</v>
      </c>
      <c r="T233" s="6">
        <v>0.14999999999999947</v>
      </c>
      <c r="U233" s="17">
        <f t="shared" si="32"/>
        <v>7.85</v>
      </c>
      <c r="V233" s="10">
        <v>10.67</v>
      </c>
      <c r="W233" s="6">
        <v>0.19</v>
      </c>
      <c r="X233" s="17">
        <f t="shared" si="33"/>
        <v>10.86</v>
      </c>
    </row>
    <row r="234" spans="1:24" x14ac:dyDescent="0.35">
      <c r="A234" s="58">
        <v>732</v>
      </c>
      <c r="B234" s="58" t="s">
        <v>691</v>
      </c>
      <c r="C234" s="58" t="s">
        <v>341</v>
      </c>
      <c r="D234" s="2">
        <f t="shared" si="27"/>
        <v>732</v>
      </c>
      <c r="E234" s="10">
        <v>5.59</v>
      </c>
      <c r="F234" s="6">
        <v>0.19</v>
      </c>
      <c r="G234" s="17">
        <f t="shared" si="28"/>
        <v>5.78</v>
      </c>
      <c r="H234" s="10">
        <v>8.4</v>
      </c>
      <c r="I234" s="10">
        <v>8.1300000000000008</v>
      </c>
      <c r="J234" s="6">
        <v>0.11</v>
      </c>
      <c r="K234" s="17">
        <f t="shared" si="29"/>
        <v>8.24</v>
      </c>
      <c r="L234" s="10">
        <v>11.26</v>
      </c>
      <c r="M234" s="6">
        <v>0.15</v>
      </c>
      <c r="N234" s="17">
        <f t="shared" si="30"/>
        <v>11.41</v>
      </c>
      <c r="O234" s="10">
        <v>5.22</v>
      </c>
      <c r="P234" s="6">
        <v>0.18</v>
      </c>
      <c r="Q234" s="17">
        <f t="shared" si="31"/>
        <v>5.3999999999999995</v>
      </c>
      <c r="R234" s="6">
        <v>7.96</v>
      </c>
      <c r="S234" s="10">
        <v>7.7</v>
      </c>
      <c r="T234" s="6">
        <v>0.10999999999999943</v>
      </c>
      <c r="U234" s="17">
        <f t="shared" si="32"/>
        <v>7.81</v>
      </c>
      <c r="V234" s="10">
        <v>10.67</v>
      </c>
      <c r="W234" s="6">
        <v>0.15</v>
      </c>
      <c r="X234" s="17">
        <f t="shared" si="33"/>
        <v>10.82</v>
      </c>
    </row>
    <row r="235" spans="1:24" x14ac:dyDescent="0.35">
      <c r="A235" s="58">
        <v>733</v>
      </c>
      <c r="B235" s="58" t="s">
        <v>693</v>
      </c>
      <c r="C235" s="58" t="s">
        <v>341</v>
      </c>
      <c r="D235" s="2">
        <f t="shared" si="27"/>
        <v>733</v>
      </c>
      <c r="E235" s="10">
        <v>5.59</v>
      </c>
      <c r="F235" s="6">
        <v>0.19</v>
      </c>
      <c r="G235" s="17">
        <f t="shared" si="28"/>
        <v>5.78</v>
      </c>
      <c r="H235" s="10">
        <v>8.4</v>
      </c>
      <c r="I235" s="10">
        <v>8.1300000000000008</v>
      </c>
      <c r="J235" s="6">
        <v>0.11</v>
      </c>
      <c r="K235" s="17">
        <f t="shared" si="29"/>
        <v>8.24</v>
      </c>
      <c r="L235" s="10">
        <v>11.26</v>
      </c>
      <c r="M235" s="6">
        <v>0.15</v>
      </c>
      <c r="N235" s="17">
        <f t="shared" si="30"/>
        <v>11.41</v>
      </c>
      <c r="O235" s="10">
        <v>5.22</v>
      </c>
      <c r="P235" s="6">
        <v>0.18</v>
      </c>
      <c r="Q235" s="17">
        <f t="shared" si="31"/>
        <v>5.3999999999999995</v>
      </c>
      <c r="R235" s="6">
        <v>7.96</v>
      </c>
      <c r="S235" s="10">
        <v>7.7</v>
      </c>
      <c r="T235" s="6">
        <v>0.10999999999999943</v>
      </c>
      <c r="U235" s="17">
        <f t="shared" si="32"/>
        <v>7.81</v>
      </c>
      <c r="V235" s="10">
        <v>10.67</v>
      </c>
      <c r="W235" s="6">
        <v>0.15</v>
      </c>
      <c r="X235" s="17">
        <f t="shared" si="33"/>
        <v>10.82</v>
      </c>
    </row>
    <row r="236" spans="1:24" x14ac:dyDescent="0.35">
      <c r="A236" s="58">
        <v>734</v>
      </c>
      <c r="B236" s="58" t="s">
        <v>695</v>
      </c>
      <c r="C236" s="58" t="s">
        <v>341</v>
      </c>
      <c r="D236" s="2">
        <f t="shared" si="27"/>
        <v>734</v>
      </c>
      <c r="E236" s="10">
        <v>5.59</v>
      </c>
      <c r="F236" s="6">
        <v>0.19</v>
      </c>
      <c r="G236" s="17">
        <f t="shared" si="28"/>
        <v>5.78</v>
      </c>
      <c r="H236" s="10">
        <v>8.4</v>
      </c>
      <c r="I236" s="10">
        <v>8.1300000000000008</v>
      </c>
      <c r="J236" s="6">
        <v>0.11</v>
      </c>
      <c r="K236" s="17">
        <f t="shared" si="29"/>
        <v>8.24</v>
      </c>
      <c r="L236" s="10">
        <v>11.26</v>
      </c>
      <c r="M236" s="6">
        <v>0.15</v>
      </c>
      <c r="N236" s="17">
        <f t="shared" si="30"/>
        <v>11.41</v>
      </c>
      <c r="O236" s="10">
        <v>5.22</v>
      </c>
      <c r="P236" s="6">
        <v>0.18</v>
      </c>
      <c r="Q236" s="17">
        <f t="shared" si="31"/>
        <v>5.3999999999999995</v>
      </c>
      <c r="R236" s="6">
        <v>7.96</v>
      </c>
      <c r="S236" s="10">
        <v>7.7</v>
      </c>
      <c r="T236" s="6">
        <v>0.10999999999999943</v>
      </c>
      <c r="U236" s="17">
        <f t="shared" si="32"/>
        <v>7.81</v>
      </c>
      <c r="V236" s="10">
        <v>10.67</v>
      </c>
      <c r="W236" s="6">
        <v>0.15</v>
      </c>
      <c r="X236" s="17">
        <f t="shared" si="33"/>
        <v>10.82</v>
      </c>
    </row>
    <row r="237" spans="1:24" x14ac:dyDescent="0.35">
      <c r="A237" s="58">
        <v>735</v>
      </c>
      <c r="B237" s="58" t="s">
        <v>697</v>
      </c>
      <c r="C237" s="58" t="s">
        <v>341</v>
      </c>
      <c r="D237" s="2">
        <f t="shared" si="27"/>
        <v>735</v>
      </c>
      <c r="E237" s="10">
        <v>5.59</v>
      </c>
      <c r="F237" s="6">
        <v>0.19</v>
      </c>
      <c r="G237" s="17">
        <f t="shared" si="28"/>
        <v>5.78</v>
      </c>
      <c r="H237" s="10">
        <v>8.4</v>
      </c>
      <c r="I237" s="10">
        <v>8.1300000000000008</v>
      </c>
      <c r="J237" s="6">
        <v>0.11</v>
      </c>
      <c r="K237" s="17">
        <f t="shared" si="29"/>
        <v>8.24</v>
      </c>
      <c r="L237" s="10">
        <v>11.26</v>
      </c>
      <c r="M237" s="6">
        <v>0.15</v>
      </c>
      <c r="N237" s="17">
        <f t="shared" si="30"/>
        <v>11.41</v>
      </c>
      <c r="O237" s="10">
        <v>5.22</v>
      </c>
      <c r="P237" s="6">
        <v>0.18</v>
      </c>
      <c r="Q237" s="17">
        <f t="shared" si="31"/>
        <v>5.3999999999999995</v>
      </c>
      <c r="R237" s="6">
        <v>7.96</v>
      </c>
      <c r="S237" s="10">
        <v>7.7</v>
      </c>
      <c r="T237" s="6">
        <v>0.10999999999999943</v>
      </c>
      <c r="U237" s="17">
        <f t="shared" si="32"/>
        <v>7.81</v>
      </c>
      <c r="V237" s="10">
        <v>10.67</v>
      </c>
      <c r="W237" s="6">
        <v>0.15</v>
      </c>
      <c r="X237" s="17">
        <f t="shared" si="33"/>
        <v>10.82</v>
      </c>
    </row>
    <row r="238" spans="1:24" x14ac:dyDescent="0.35">
      <c r="A238" s="58">
        <v>737</v>
      </c>
      <c r="B238" s="58" t="s">
        <v>699</v>
      </c>
      <c r="C238" s="58" t="s">
        <v>341</v>
      </c>
      <c r="D238" s="2">
        <f t="shared" si="27"/>
        <v>737</v>
      </c>
      <c r="E238" s="10">
        <v>5.59</v>
      </c>
      <c r="F238" s="6">
        <v>0.19</v>
      </c>
      <c r="G238" s="17">
        <f t="shared" si="28"/>
        <v>5.78</v>
      </c>
      <c r="H238" s="10">
        <v>8.4</v>
      </c>
      <c r="I238" s="10">
        <v>8.1300000000000008</v>
      </c>
      <c r="J238" s="6">
        <v>0.11</v>
      </c>
      <c r="K238" s="17">
        <f t="shared" si="29"/>
        <v>8.24</v>
      </c>
      <c r="L238" s="10">
        <v>11.26</v>
      </c>
      <c r="M238" s="6">
        <v>0.15</v>
      </c>
      <c r="N238" s="17">
        <f t="shared" si="30"/>
        <v>11.41</v>
      </c>
      <c r="O238" s="10">
        <v>5.22</v>
      </c>
      <c r="P238" s="6">
        <v>0.18</v>
      </c>
      <c r="Q238" s="17">
        <f t="shared" si="31"/>
        <v>5.3999999999999995</v>
      </c>
      <c r="R238" s="6">
        <v>7.96</v>
      </c>
      <c r="S238" s="10">
        <v>7.7</v>
      </c>
      <c r="T238" s="6">
        <v>0.10999999999999943</v>
      </c>
      <c r="U238" s="17">
        <f t="shared" si="32"/>
        <v>7.81</v>
      </c>
      <c r="V238" s="10">
        <v>10.67</v>
      </c>
      <c r="W238" s="6">
        <v>0.15</v>
      </c>
      <c r="X238" s="17">
        <f t="shared" si="33"/>
        <v>10.82</v>
      </c>
    </row>
    <row r="239" spans="1:24" x14ac:dyDescent="0.35">
      <c r="A239" s="58">
        <v>738</v>
      </c>
      <c r="B239" s="58" t="s">
        <v>701</v>
      </c>
      <c r="C239" s="58" t="s">
        <v>341</v>
      </c>
      <c r="D239" s="2">
        <f t="shared" si="27"/>
        <v>738</v>
      </c>
      <c r="E239" s="10">
        <v>5.59</v>
      </c>
      <c r="F239" s="6">
        <v>0.32</v>
      </c>
      <c r="G239" s="17">
        <f t="shared" si="28"/>
        <v>5.91</v>
      </c>
      <c r="H239" s="10">
        <v>8.4</v>
      </c>
      <c r="I239" s="10">
        <v>8.1300000000000008</v>
      </c>
      <c r="J239" s="6">
        <v>0.19</v>
      </c>
      <c r="K239" s="17">
        <f t="shared" si="29"/>
        <v>8.32</v>
      </c>
      <c r="L239" s="10">
        <v>11.26</v>
      </c>
      <c r="M239" s="6">
        <v>0.26</v>
      </c>
      <c r="N239" s="17">
        <f t="shared" si="30"/>
        <v>11.52</v>
      </c>
      <c r="O239" s="10">
        <v>5.22</v>
      </c>
      <c r="P239" s="6">
        <v>0.31</v>
      </c>
      <c r="Q239" s="17">
        <f t="shared" si="31"/>
        <v>5.5299999999999994</v>
      </c>
      <c r="R239" s="6">
        <v>7.96</v>
      </c>
      <c r="S239" s="10">
        <v>7.7</v>
      </c>
      <c r="T239" s="6">
        <v>0.1899999999999995</v>
      </c>
      <c r="U239" s="17">
        <f t="shared" si="32"/>
        <v>7.89</v>
      </c>
      <c r="V239" s="10">
        <v>10.67</v>
      </c>
      <c r="W239" s="6">
        <v>0.25</v>
      </c>
      <c r="X239" s="17">
        <f t="shared" si="33"/>
        <v>10.92</v>
      </c>
    </row>
    <row r="240" spans="1:24" x14ac:dyDescent="0.35">
      <c r="A240" s="58">
        <v>739</v>
      </c>
      <c r="B240" s="58" t="s">
        <v>703</v>
      </c>
      <c r="C240" s="58" t="s">
        <v>341</v>
      </c>
      <c r="D240" s="2">
        <f t="shared" ref="D240:D301" si="34">A240</f>
        <v>739</v>
      </c>
      <c r="E240" s="10">
        <v>5.59</v>
      </c>
      <c r="F240" s="6">
        <v>0.19</v>
      </c>
      <c r="G240" s="17">
        <f t="shared" ref="G240:G301" si="35">E240+F240</f>
        <v>5.78</v>
      </c>
      <c r="H240" s="10">
        <v>8.4</v>
      </c>
      <c r="I240" s="10">
        <v>8.1300000000000008</v>
      </c>
      <c r="J240" s="6">
        <v>0.11</v>
      </c>
      <c r="K240" s="17">
        <f t="shared" ref="K240:K301" si="36">I240+J240</f>
        <v>8.24</v>
      </c>
      <c r="L240" s="10">
        <v>11.26</v>
      </c>
      <c r="M240" s="6">
        <v>0.15</v>
      </c>
      <c r="N240" s="17">
        <f t="shared" ref="N240:N301" si="37">L240+M240</f>
        <v>11.41</v>
      </c>
      <c r="O240" s="10">
        <v>5.22</v>
      </c>
      <c r="P240" s="6">
        <v>0.18</v>
      </c>
      <c r="Q240" s="17">
        <f t="shared" ref="Q240:Q301" si="38">O240+P240</f>
        <v>5.3999999999999995</v>
      </c>
      <c r="R240" s="6">
        <v>7.96</v>
      </c>
      <c r="S240" s="10">
        <v>7.7</v>
      </c>
      <c r="T240" s="6">
        <v>0.10999999999999943</v>
      </c>
      <c r="U240" s="17">
        <f t="shared" ref="U240:U301" si="39">S240+T240</f>
        <v>7.81</v>
      </c>
      <c r="V240" s="10">
        <v>10.67</v>
      </c>
      <c r="W240" s="6">
        <v>0.15</v>
      </c>
      <c r="X240" s="17">
        <f t="shared" ref="X240:X301" si="40">V240+W240</f>
        <v>10.82</v>
      </c>
    </row>
    <row r="241" spans="1:24" x14ac:dyDescent="0.35">
      <c r="A241" s="58">
        <v>740</v>
      </c>
      <c r="B241" s="58" t="s">
        <v>705</v>
      </c>
      <c r="C241" s="58" t="s">
        <v>341</v>
      </c>
      <c r="D241" s="2">
        <f t="shared" si="34"/>
        <v>740</v>
      </c>
      <c r="E241" s="10">
        <v>5.59</v>
      </c>
      <c r="F241" s="6">
        <v>0.21</v>
      </c>
      <c r="G241" s="17">
        <f t="shared" si="35"/>
        <v>5.8</v>
      </c>
      <c r="H241" s="10">
        <v>8.4</v>
      </c>
      <c r="I241" s="10">
        <v>8.1300000000000008</v>
      </c>
      <c r="J241" s="6">
        <v>0.12</v>
      </c>
      <c r="K241" s="17">
        <f t="shared" si="36"/>
        <v>8.25</v>
      </c>
      <c r="L241" s="10">
        <v>11.26</v>
      </c>
      <c r="M241" s="6">
        <v>0.16</v>
      </c>
      <c r="N241" s="17">
        <f t="shared" si="37"/>
        <v>11.42</v>
      </c>
      <c r="O241" s="10">
        <v>5.22</v>
      </c>
      <c r="P241" s="6">
        <v>0.19</v>
      </c>
      <c r="Q241" s="17">
        <f t="shared" si="38"/>
        <v>5.41</v>
      </c>
      <c r="R241" s="6">
        <v>7.96</v>
      </c>
      <c r="S241" s="10">
        <v>7.7</v>
      </c>
      <c r="T241" s="6">
        <v>0.12000000000000011</v>
      </c>
      <c r="U241" s="17">
        <f t="shared" si="39"/>
        <v>7.82</v>
      </c>
      <c r="V241" s="10">
        <v>10.67</v>
      </c>
      <c r="W241" s="6">
        <v>0.16</v>
      </c>
      <c r="X241" s="17">
        <f t="shared" si="40"/>
        <v>10.83</v>
      </c>
    </row>
    <row r="242" spans="1:24" x14ac:dyDescent="0.35">
      <c r="A242" s="58">
        <v>741</v>
      </c>
      <c r="B242" s="58" t="s">
        <v>707</v>
      </c>
      <c r="C242" s="58" t="s">
        <v>341</v>
      </c>
      <c r="D242" s="2">
        <f t="shared" si="34"/>
        <v>741</v>
      </c>
      <c r="E242" s="10">
        <v>5.59</v>
      </c>
      <c r="F242" s="6">
        <v>0.19</v>
      </c>
      <c r="G242" s="17">
        <f t="shared" si="35"/>
        <v>5.78</v>
      </c>
      <c r="H242" s="10">
        <v>8.4</v>
      </c>
      <c r="I242" s="10">
        <v>8.1300000000000008</v>
      </c>
      <c r="J242" s="6">
        <v>0.11</v>
      </c>
      <c r="K242" s="17">
        <f t="shared" si="36"/>
        <v>8.24</v>
      </c>
      <c r="L242" s="10">
        <v>11.26</v>
      </c>
      <c r="M242" s="6">
        <v>0.15</v>
      </c>
      <c r="N242" s="17">
        <f t="shared" si="37"/>
        <v>11.41</v>
      </c>
      <c r="O242" s="10">
        <v>5.22</v>
      </c>
      <c r="P242" s="6">
        <v>0.18</v>
      </c>
      <c r="Q242" s="17">
        <f t="shared" si="38"/>
        <v>5.3999999999999995</v>
      </c>
      <c r="R242" s="6">
        <v>7.96</v>
      </c>
      <c r="S242" s="10">
        <v>7.7</v>
      </c>
      <c r="T242" s="6">
        <v>0.10999999999999943</v>
      </c>
      <c r="U242" s="17">
        <f t="shared" si="39"/>
        <v>7.81</v>
      </c>
      <c r="V242" s="10">
        <v>10.67</v>
      </c>
      <c r="W242" s="6">
        <v>0.15</v>
      </c>
      <c r="X242" s="17">
        <f t="shared" si="40"/>
        <v>10.82</v>
      </c>
    </row>
    <row r="243" spans="1:24" x14ac:dyDescent="0.35">
      <c r="A243" s="58">
        <v>753</v>
      </c>
      <c r="B243" s="58" t="s">
        <v>709</v>
      </c>
      <c r="C243" s="58" t="s">
        <v>225</v>
      </c>
      <c r="D243" s="2">
        <f t="shared" si="34"/>
        <v>753</v>
      </c>
      <c r="E243" s="10">
        <v>5.59</v>
      </c>
      <c r="F243" s="6">
        <v>0.19</v>
      </c>
      <c r="G243" s="17">
        <f t="shared" si="35"/>
        <v>5.78</v>
      </c>
      <c r="H243" s="10">
        <v>8.4</v>
      </c>
      <c r="I243" s="10">
        <v>8.1300000000000008</v>
      </c>
      <c r="J243" s="6">
        <v>0.11</v>
      </c>
      <c r="K243" s="17">
        <f t="shared" si="36"/>
        <v>8.24</v>
      </c>
      <c r="L243" s="10">
        <v>11.26</v>
      </c>
      <c r="M243" s="6">
        <v>0.16</v>
      </c>
      <c r="N243" s="17">
        <f t="shared" si="37"/>
        <v>11.42</v>
      </c>
      <c r="O243" s="10">
        <v>5.22</v>
      </c>
      <c r="P243" s="6">
        <v>0.18</v>
      </c>
      <c r="Q243" s="17">
        <f t="shared" si="38"/>
        <v>5.3999999999999995</v>
      </c>
      <c r="R243" s="6">
        <v>7.96</v>
      </c>
      <c r="S243" s="10">
        <v>7.7</v>
      </c>
      <c r="T243" s="6">
        <v>0.10999999999999943</v>
      </c>
      <c r="U243" s="17">
        <f t="shared" si="39"/>
        <v>7.81</v>
      </c>
      <c r="V243" s="10">
        <v>10.67</v>
      </c>
      <c r="W243" s="6">
        <v>0.15</v>
      </c>
      <c r="X243" s="17">
        <f t="shared" si="40"/>
        <v>10.82</v>
      </c>
    </row>
    <row r="244" spans="1:24" x14ac:dyDescent="0.35">
      <c r="A244" s="58">
        <v>754</v>
      </c>
      <c r="B244" s="58" t="s">
        <v>711</v>
      </c>
      <c r="C244" s="58" t="s">
        <v>341</v>
      </c>
      <c r="D244" s="2">
        <f t="shared" si="34"/>
        <v>754</v>
      </c>
      <c r="E244" s="10">
        <v>5.59</v>
      </c>
      <c r="F244" s="6">
        <v>0.19</v>
      </c>
      <c r="G244" s="17">
        <f t="shared" si="35"/>
        <v>5.78</v>
      </c>
      <c r="H244" s="10">
        <v>8.4</v>
      </c>
      <c r="I244" s="10">
        <v>8.1300000000000008</v>
      </c>
      <c r="J244" s="6">
        <v>0.11</v>
      </c>
      <c r="K244" s="17">
        <f t="shared" si="36"/>
        <v>8.24</v>
      </c>
      <c r="L244" s="10">
        <v>11.26</v>
      </c>
      <c r="M244" s="6">
        <v>0.15</v>
      </c>
      <c r="N244" s="17">
        <f t="shared" si="37"/>
        <v>11.41</v>
      </c>
      <c r="O244" s="10">
        <v>5.22</v>
      </c>
      <c r="P244" s="6">
        <v>0.18</v>
      </c>
      <c r="Q244" s="17">
        <f t="shared" si="38"/>
        <v>5.3999999999999995</v>
      </c>
      <c r="R244" s="6">
        <v>7.96</v>
      </c>
      <c r="S244" s="10">
        <v>7.7</v>
      </c>
      <c r="T244" s="6">
        <v>0.10999999999999943</v>
      </c>
      <c r="U244" s="17">
        <f t="shared" si="39"/>
        <v>7.81</v>
      </c>
      <c r="V244" s="10">
        <v>10.67</v>
      </c>
      <c r="W244" s="6">
        <v>0.15</v>
      </c>
      <c r="X244" s="17">
        <f t="shared" si="40"/>
        <v>10.82</v>
      </c>
    </row>
    <row r="245" spans="1:24" x14ac:dyDescent="0.35">
      <c r="A245" s="58">
        <v>756</v>
      </c>
      <c r="B245" s="58" t="s">
        <v>713</v>
      </c>
      <c r="C245" s="58" t="s">
        <v>225</v>
      </c>
      <c r="D245" s="2">
        <f t="shared" si="34"/>
        <v>756</v>
      </c>
      <c r="E245" s="10">
        <v>5.59</v>
      </c>
      <c r="F245" s="6">
        <v>0.34</v>
      </c>
      <c r="G245" s="17">
        <f t="shared" si="35"/>
        <v>5.93</v>
      </c>
      <c r="H245" s="10">
        <v>8.4</v>
      </c>
      <c r="I245" s="10">
        <v>8.1300000000000008</v>
      </c>
      <c r="J245" s="6">
        <v>0.2</v>
      </c>
      <c r="K245" s="17">
        <f t="shared" si="36"/>
        <v>8.33</v>
      </c>
      <c r="L245" s="10">
        <v>11.26</v>
      </c>
      <c r="M245" s="6">
        <v>0.27</v>
      </c>
      <c r="N245" s="17">
        <f t="shared" si="37"/>
        <v>11.53</v>
      </c>
      <c r="O245" s="10">
        <v>5.22</v>
      </c>
      <c r="P245" s="6">
        <v>0.28999999999999998</v>
      </c>
      <c r="Q245" s="17">
        <f t="shared" si="38"/>
        <v>5.51</v>
      </c>
      <c r="R245" s="6">
        <v>7.96</v>
      </c>
      <c r="S245" s="10">
        <v>7.7</v>
      </c>
      <c r="T245" s="6">
        <v>0.17999999999999972</v>
      </c>
      <c r="U245" s="17">
        <f t="shared" si="39"/>
        <v>7.88</v>
      </c>
      <c r="V245" s="10">
        <v>10.67</v>
      </c>
      <c r="W245" s="6">
        <v>0.24</v>
      </c>
      <c r="X245" s="17">
        <f t="shared" si="40"/>
        <v>10.91</v>
      </c>
    </row>
    <row r="246" spans="1:24" x14ac:dyDescent="0.35">
      <c r="A246" s="58">
        <v>758</v>
      </c>
      <c r="B246" s="58" t="s">
        <v>715</v>
      </c>
      <c r="C246" s="58" t="s">
        <v>341</v>
      </c>
      <c r="D246" s="2">
        <f t="shared" si="34"/>
        <v>758</v>
      </c>
      <c r="E246" s="10">
        <v>5.59</v>
      </c>
      <c r="F246" s="6">
        <v>0.19</v>
      </c>
      <c r="G246" s="17">
        <f t="shared" si="35"/>
        <v>5.78</v>
      </c>
      <c r="H246" s="10">
        <v>8.4</v>
      </c>
      <c r="I246" s="10">
        <v>8.1300000000000008</v>
      </c>
      <c r="J246" s="6">
        <v>0.11</v>
      </c>
      <c r="K246" s="17">
        <f t="shared" si="36"/>
        <v>8.24</v>
      </c>
      <c r="L246" s="10">
        <v>11.26</v>
      </c>
      <c r="M246" s="6">
        <v>0.15</v>
      </c>
      <c r="N246" s="17">
        <f t="shared" si="37"/>
        <v>11.41</v>
      </c>
      <c r="O246" s="10">
        <v>5.22</v>
      </c>
      <c r="P246" s="6">
        <v>0.18</v>
      </c>
      <c r="Q246" s="17">
        <f t="shared" si="38"/>
        <v>5.3999999999999995</v>
      </c>
      <c r="R246" s="6">
        <v>7.96</v>
      </c>
      <c r="S246" s="10">
        <v>7.7</v>
      </c>
      <c r="T246" s="6">
        <v>0.10999999999999943</v>
      </c>
      <c r="U246" s="17">
        <f t="shared" si="39"/>
        <v>7.81</v>
      </c>
      <c r="V246" s="10">
        <v>10.67</v>
      </c>
      <c r="W246" s="6">
        <v>0.15</v>
      </c>
      <c r="X246" s="17">
        <f t="shared" si="40"/>
        <v>10.82</v>
      </c>
    </row>
    <row r="247" spans="1:24" x14ac:dyDescent="0.35">
      <c r="A247" s="58">
        <v>761</v>
      </c>
      <c r="B247" s="58" t="s">
        <v>717</v>
      </c>
      <c r="C247" s="58" t="s">
        <v>341</v>
      </c>
      <c r="D247" s="2">
        <f t="shared" si="34"/>
        <v>761</v>
      </c>
      <c r="E247" s="10">
        <v>5.59</v>
      </c>
      <c r="F247" s="6">
        <v>0.19</v>
      </c>
      <c r="G247" s="17">
        <f t="shared" si="35"/>
        <v>5.78</v>
      </c>
      <c r="H247" s="10">
        <v>8.4</v>
      </c>
      <c r="I247" s="10">
        <v>8.1300000000000008</v>
      </c>
      <c r="J247" s="6">
        <v>0.11</v>
      </c>
      <c r="K247" s="17">
        <f t="shared" si="36"/>
        <v>8.24</v>
      </c>
      <c r="L247" s="10">
        <v>11.26</v>
      </c>
      <c r="M247" s="6">
        <v>0.15</v>
      </c>
      <c r="N247" s="17">
        <f t="shared" si="37"/>
        <v>11.41</v>
      </c>
      <c r="O247" s="10">
        <v>5.22</v>
      </c>
      <c r="P247" s="6">
        <v>0.18</v>
      </c>
      <c r="Q247" s="17">
        <f t="shared" si="38"/>
        <v>5.3999999999999995</v>
      </c>
      <c r="R247" s="6">
        <v>7.96</v>
      </c>
      <c r="S247" s="10">
        <v>7.7</v>
      </c>
      <c r="T247" s="6">
        <v>0.10999999999999943</v>
      </c>
      <c r="U247" s="17">
        <f t="shared" si="39"/>
        <v>7.81</v>
      </c>
      <c r="V247" s="10">
        <v>10.67</v>
      </c>
      <c r="W247" s="6">
        <v>0.15</v>
      </c>
      <c r="X247" s="17">
        <f t="shared" si="40"/>
        <v>10.82</v>
      </c>
    </row>
    <row r="248" spans="1:24" x14ac:dyDescent="0.35">
      <c r="A248" s="58">
        <v>762</v>
      </c>
      <c r="B248" s="58" t="s">
        <v>719</v>
      </c>
      <c r="C248" s="58" t="s">
        <v>341</v>
      </c>
      <c r="D248" s="2">
        <f t="shared" si="34"/>
        <v>762</v>
      </c>
      <c r="E248" s="10">
        <v>5.59</v>
      </c>
      <c r="F248" s="6">
        <v>0.19</v>
      </c>
      <c r="G248" s="17">
        <f t="shared" si="35"/>
        <v>5.78</v>
      </c>
      <c r="H248" s="10">
        <v>8.4</v>
      </c>
      <c r="I248" s="10">
        <v>8.1300000000000008</v>
      </c>
      <c r="J248" s="6">
        <v>0.11</v>
      </c>
      <c r="K248" s="17">
        <f t="shared" si="36"/>
        <v>8.24</v>
      </c>
      <c r="L248" s="10">
        <v>11.26</v>
      </c>
      <c r="M248" s="6">
        <v>0.15</v>
      </c>
      <c r="N248" s="17">
        <f t="shared" si="37"/>
        <v>11.41</v>
      </c>
      <c r="O248" s="10">
        <v>5.22</v>
      </c>
      <c r="P248" s="6">
        <v>0.18</v>
      </c>
      <c r="Q248" s="17">
        <f t="shared" si="38"/>
        <v>5.3999999999999995</v>
      </c>
      <c r="R248" s="6">
        <v>7.96</v>
      </c>
      <c r="S248" s="10">
        <v>7.7</v>
      </c>
      <c r="T248" s="6">
        <v>0.10999999999999943</v>
      </c>
      <c r="U248" s="17">
        <f t="shared" si="39"/>
        <v>7.81</v>
      </c>
      <c r="V248" s="10">
        <v>10.67</v>
      </c>
      <c r="W248" s="6">
        <v>0.15</v>
      </c>
      <c r="X248" s="17">
        <f t="shared" si="40"/>
        <v>10.82</v>
      </c>
    </row>
    <row r="249" spans="1:24" x14ac:dyDescent="0.35">
      <c r="A249" s="58">
        <v>763</v>
      </c>
      <c r="B249" s="58" t="s">
        <v>721</v>
      </c>
      <c r="C249" s="58" t="s">
        <v>341</v>
      </c>
      <c r="D249" s="2">
        <f t="shared" si="34"/>
        <v>763</v>
      </c>
      <c r="E249" s="10">
        <v>5.59</v>
      </c>
      <c r="F249" s="6">
        <v>0.19</v>
      </c>
      <c r="G249" s="17">
        <f t="shared" si="35"/>
        <v>5.78</v>
      </c>
      <c r="H249" s="10">
        <v>8.4</v>
      </c>
      <c r="I249" s="10">
        <v>8.1300000000000008</v>
      </c>
      <c r="J249" s="6">
        <v>0.11</v>
      </c>
      <c r="K249" s="17">
        <f t="shared" si="36"/>
        <v>8.24</v>
      </c>
      <c r="L249" s="10">
        <v>11.26</v>
      </c>
      <c r="M249" s="6">
        <v>0.15</v>
      </c>
      <c r="N249" s="17">
        <f t="shared" si="37"/>
        <v>11.41</v>
      </c>
      <c r="O249" s="10">
        <v>5.22</v>
      </c>
      <c r="P249" s="6">
        <v>0.18</v>
      </c>
      <c r="Q249" s="17">
        <f t="shared" si="38"/>
        <v>5.3999999999999995</v>
      </c>
      <c r="R249" s="6">
        <v>7.96</v>
      </c>
      <c r="S249" s="10">
        <v>7.7</v>
      </c>
      <c r="T249" s="6">
        <v>0.10999999999999943</v>
      </c>
      <c r="U249" s="17">
        <f t="shared" si="39"/>
        <v>7.81</v>
      </c>
      <c r="V249" s="10">
        <v>10.67</v>
      </c>
      <c r="W249" s="6">
        <v>0.15</v>
      </c>
      <c r="X249" s="17">
        <f t="shared" si="40"/>
        <v>10.82</v>
      </c>
    </row>
    <row r="250" spans="1:24" x14ac:dyDescent="0.35">
      <c r="A250" s="58">
        <v>764</v>
      </c>
      <c r="B250" s="58" t="s">
        <v>723</v>
      </c>
      <c r="C250" s="58" t="s">
        <v>341</v>
      </c>
      <c r="D250" s="2">
        <f t="shared" si="34"/>
        <v>764</v>
      </c>
      <c r="E250" s="10">
        <v>5.59</v>
      </c>
      <c r="F250" s="6">
        <v>0.2</v>
      </c>
      <c r="G250" s="17">
        <f t="shared" si="35"/>
        <v>5.79</v>
      </c>
      <c r="H250" s="10">
        <v>8.4</v>
      </c>
      <c r="I250" s="10">
        <v>8.1300000000000008</v>
      </c>
      <c r="J250" s="6">
        <v>0.11</v>
      </c>
      <c r="K250" s="17">
        <f t="shared" si="36"/>
        <v>8.24</v>
      </c>
      <c r="L250" s="10">
        <v>11.26</v>
      </c>
      <c r="M250" s="6">
        <v>0.16</v>
      </c>
      <c r="N250" s="17">
        <f t="shared" si="37"/>
        <v>11.42</v>
      </c>
      <c r="O250" s="10">
        <v>5.22</v>
      </c>
      <c r="P250" s="6">
        <v>0.27</v>
      </c>
      <c r="Q250" s="17">
        <f t="shared" si="38"/>
        <v>5.49</v>
      </c>
      <c r="R250" s="6">
        <v>7.96</v>
      </c>
      <c r="S250" s="10">
        <v>7.7</v>
      </c>
      <c r="T250" s="6">
        <v>0.16999999999999993</v>
      </c>
      <c r="U250" s="17">
        <f t="shared" si="39"/>
        <v>7.87</v>
      </c>
      <c r="V250" s="10">
        <v>10.67</v>
      </c>
      <c r="W250" s="6">
        <v>0.22</v>
      </c>
      <c r="X250" s="17">
        <f t="shared" si="40"/>
        <v>10.89</v>
      </c>
    </row>
    <row r="251" spans="1:24" x14ac:dyDescent="0.35">
      <c r="A251" s="58">
        <v>768</v>
      </c>
      <c r="B251" s="58" t="s">
        <v>725</v>
      </c>
      <c r="C251" s="58" t="s">
        <v>341</v>
      </c>
      <c r="D251" s="2">
        <f t="shared" si="34"/>
        <v>768</v>
      </c>
      <c r="E251" s="10">
        <v>5.59</v>
      </c>
      <c r="F251" s="6">
        <v>0.19</v>
      </c>
      <c r="G251" s="17">
        <f t="shared" si="35"/>
        <v>5.78</v>
      </c>
      <c r="H251" s="10">
        <v>8.4</v>
      </c>
      <c r="I251" s="10">
        <v>8.1300000000000008</v>
      </c>
      <c r="J251" s="6">
        <v>0.11</v>
      </c>
      <c r="K251" s="17">
        <f t="shared" si="36"/>
        <v>8.24</v>
      </c>
      <c r="L251" s="10">
        <v>11.26</v>
      </c>
      <c r="M251" s="6">
        <v>0.15</v>
      </c>
      <c r="N251" s="17">
        <f t="shared" si="37"/>
        <v>11.41</v>
      </c>
      <c r="O251" s="10">
        <v>5.22</v>
      </c>
      <c r="P251" s="6">
        <v>0.18</v>
      </c>
      <c r="Q251" s="17">
        <f t="shared" si="38"/>
        <v>5.3999999999999995</v>
      </c>
      <c r="R251" s="6">
        <v>7.96</v>
      </c>
      <c r="S251" s="10">
        <v>7.7</v>
      </c>
      <c r="T251" s="6">
        <v>0.10999999999999943</v>
      </c>
      <c r="U251" s="17">
        <f t="shared" si="39"/>
        <v>7.81</v>
      </c>
      <c r="V251" s="10">
        <v>10.67</v>
      </c>
      <c r="W251" s="6">
        <v>0.15</v>
      </c>
      <c r="X251" s="17">
        <f t="shared" si="40"/>
        <v>10.82</v>
      </c>
    </row>
    <row r="252" spans="1:24" x14ac:dyDescent="0.35">
      <c r="A252" s="58">
        <v>770</v>
      </c>
      <c r="B252" s="58" t="s">
        <v>727</v>
      </c>
      <c r="C252" s="58" t="s">
        <v>225</v>
      </c>
      <c r="D252" s="2">
        <f t="shared" si="34"/>
        <v>770</v>
      </c>
      <c r="E252" s="10">
        <v>5.59</v>
      </c>
      <c r="F252" s="6">
        <v>0.38</v>
      </c>
      <c r="G252" s="17">
        <f t="shared" si="35"/>
        <v>5.97</v>
      </c>
      <c r="H252" s="10">
        <v>8.4</v>
      </c>
      <c r="I252" s="10">
        <v>8.1300000000000008</v>
      </c>
      <c r="J252" s="6">
        <v>0.22</v>
      </c>
      <c r="K252" s="17">
        <f t="shared" si="36"/>
        <v>8.3500000000000014</v>
      </c>
      <c r="L252" s="10">
        <v>11.26</v>
      </c>
      <c r="M252" s="6">
        <v>0.3</v>
      </c>
      <c r="N252" s="17">
        <f t="shared" si="37"/>
        <v>11.56</v>
      </c>
      <c r="O252" s="10">
        <v>5.22</v>
      </c>
      <c r="P252" s="6">
        <v>0.37</v>
      </c>
      <c r="Q252" s="17">
        <f t="shared" si="38"/>
        <v>5.59</v>
      </c>
      <c r="R252" s="6">
        <v>7.96</v>
      </c>
      <c r="S252" s="10">
        <v>7.7</v>
      </c>
      <c r="T252" s="6">
        <v>0.22999999999999954</v>
      </c>
      <c r="U252" s="17">
        <f t="shared" si="39"/>
        <v>7.93</v>
      </c>
      <c r="V252" s="10">
        <v>10.67</v>
      </c>
      <c r="W252" s="6">
        <v>0.31</v>
      </c>
      <c r="X252" s="17">
        <f t="shared" si="40"/>
        <v>10.98</v>
      </c>
    </row>
    <row r="253" spans="1:24" x14ac:dyDescent="0.35">
      <c r="A253" s="58">
        <v>772</v>
      </c>
      <c r="B253" s="58" t="s">
        <v>729</v>
      </c>
      <c r="C253" s="58" t="s">
        <v>341</v>
      </c>
      <c r="D253" s="2">
        <f t="shared" si="34"/>
        <v>772</v>
      </c>
      <c r="E253" s="10">
        <v>5.59</v>
      </c>
      <c r="F253" s="6">
        <v>0.24</v>
      </c>
      <c r="G253" s="17">
        <f t="shared" si="35"/>
        <v>5.83</v>
      </c>
      <c r="H253" s="10">
        <v>8.4</v>
      </c>
      <c r="I253" s="10">
        <v>8.1300000000000008</v>
      </c>
      <c r="J253" s="6">
        <v>0.14000000000000001</v>
      </c>
      <c r="K253" s="17">
        <f t="shared" si="36"/>
        <v>8.2700000000000014</v>
      </c>
      <c r="L253" s="10">
        <v>11.26</v>
      </c>
      <c r="M253" s="6">
        <v>0.19</v>
      </c>
      <c r="N253" s="17">
        <f t="shared" si="37"/>
        <v>11.45</v>
      </c>
      <c r="O253" s="10">
        <v>5.22</v>
      </c>
      <c r="P253" s="6">
        <v>0.18</v>
      </c>
      <c r="Q253" s="17">
        <f t="shared" si="38"/>
        <v>5.3999999999999995</v>
      </c>
      <c r="R253" s="6">
        <v>7.96</v>
      </c>
      <c r="S253" s="10">
        <v>7.7</v>
      </c>
      <c r="T253" s="6">
        <v>0.10999999999999943</v>
      </c>
      <c r="U253" s="17">
        <f t="shared" si="39"/>
        <v>7.81</v>
      </c>
      <c r="V253" s="10">
        <v>10.67</v>
      </c>
      <c r="W253" s="6">
        <v>0.15</v>
      </c>
      <c r="X253" s="17">
        <f t="shared" si="40"/>
        <v>10.82</v>
      </c>
    </row>
    <row r="254" spans="1:24" x14ac:dyDescent="0.35">
      <c r="A254" s="58">
        <v>773</v>
      </c>
      <c r="B254" s="58" t="s">
        <v>731</v>
      </c>
      <c r="C254" s="58" t="s">
        <v>341</v>
      </c>
      <c r="D254" s="2">
        <f t="shared" si="34"/>
        <v>773</v>
      </c>
      <c r="E254" s="10">
        <v>5.59</v>
      </c>
      <c r="F254" s="6">
        <v>0.19</v>
      </c>
      <c r="G254" s="17">
        <f t="shared" si="35"/>
        <v>5.78</v>
      </c>
      <c r="H254" s="10">
        <v>8.4</v>
      </c>
      <c r="I254" s="10">
        <v>8.1300000000000008</v>
      </c>
      <c r="J254" s="6">
        <v>0.11</v>
      </c>
      <c r="K254" s="17">
        <f t="shared" si="36"/>
        <v>8.24</v>
      </c>
      <c r="L254" s="10">
        <v>11.26</v>
      </c>
      <c r="M254" s="6">
        <v>0.15</v>
      </c>
      <c r="N254" s="17">
        <f t="shared" si="37"/>
        <v>11.41</v>
      </c>
      <c r="O254" s="10">
        <v>5.22</v>
      </c>
      <c r="P254" s="6">
        <v>0.18</v>
      </c>
      <c r="Q254" s="17">
        <f t="shared" si="38"/>
        <v>5.3999999999999995</v>
      </c>
      <c r="R254" s="6">
        <v>7.96</v>
      </c>
      <c r="S254" s="10">
        <v>7.7</v>
      </c>
      <c r="T254" s="6">
        <v>0.10999999999999943</v>
      </c>
      <c r="U254" s="17">
        <f t="shared" si="39"/>
        <v>7.81</v>
      </c>
      <c r="V254" s="10">
        <v>10.67</v>
      </c>
      <c r="W254" s="6">
        <v>0.15</v>
      </c>
      <c r="X254" s="17">
        <f t="shared" si="40"/>
        <v>10.82</v>
      </c>
    </row>
    <row r="255" spans="1:24" x14ac:dyDescent="0.35">
      <c r="A255" s="58">
        <v>775</v>
      </c>
      <c r="B255" s="58" t="s">
        <v>733</v>
      </c>
      <c r="C255" s="58" t="s">
        <v>341</v>
      </c>
      <c r="D255" s="2">
        <f t="shared" si="34"/>
        <v>775</v>
      </c>
      <c r="E255" s="10">
        <v>5.59</v>
      </c>
      <c r="F255" s="6">
        <v>0.34</v>
      </c>
      <c r="G255" s="17">
        <f t="shared" si="35"/>
        <v>5.93</v>
      </c>
      <c r="H255" s="10">
        <v>8.4</v>
      </c>
      <c r="I255" s="10">
        <v>8.1300000000000008</v>
      </c>
      <c r="J255" s="6">
        <v>0.2</v>
      </c>
      <c r="K255" s="17">
        <f t="shared" si="36"/>
        <v>8.33</v>
      </c>
      <c r="L255" s="10">
        <v>11.26</v>
      </c>
      <c r="M255" s="6">
        <v>0.27</v>
      </c>
      <c r="N255" s="17">
        <f t="shared" si="37"/>
        <v>11.53</v>
      </c>
      <c r="O255" s="10">
        <v>5.22</v>
      </c>
      <c r="P255" s="6">
        <v>0.22</v>
      </c>
      <c r="Q255" s="17">
        <f t="shared" si="38"/>
        <v>5.4399999999999995</v>
      </c>
      <c r="R255" s="6">
        <v>7.96</v>
      </c>
      <c r="S255" s="10">
        <v>7.7</v>
      </c>
      <c r="T255" s="6">
        <v>0.13999999999999968</v>
      </c>
      <c r="U255" s="17">
        <f t="shared" si="39"/>
        <v>7.84</v>
      </c>
      <c r="V255" s="10">
        <v>10.67</v>
      </c>
      <c r="W255" s="6">
        <v>0.18</v>
      </c>
      <c r="X255" s="17">
        <f t="shared" si="40"/>
        <v>10.85</v>
      </c>
    </row>
    <row r="256" spans="1:24" x14ac:dyDescent="0.35">
      <c r="A256" s="58">
        <v>777</v>
      </c>
      <c r="B256" s="58" t="s">
        <v>735</v>
      </c>
      <c r="C256" s="58" t="s">
        <v>341</v>
      </c>
      <c r="D256" s="2">
        <f t="shared" si="34"/>
        <v>777</v>
      </c>
      <c r="E256" s="10">
        <v>5.59</v>
      </c>
      <c r="F256" s="6">
        <v>0.19</v>
      </c>
      <c r="G256" s="17">
        <f t="shared" si="35"/>
        <v>5.78</v>
      </c>
      <c r="H256" s="10">
        <v>8.4</v>
      </c>
      <c r="I256" s="10">
        <v>8.1300000000000008</v>
      </c>
      <c r="J256" s="6">
        <v>0.11</v>
      </c>
      <c r="K256" s="17">
        <f t="shared" si="36"/>
        <v>8.24</v>
      </c>
      <c r="L256" s="10">
        <v>11.26</v>
      </c>
      <c r="M256" s="6">
        <v>0.15</v>
      </c>
      <c r="N256" s="17">
        <f t="shared" si="37"/>
        <v>11.41</v>
      </c>
      <c r="O256" s="10">
        <v>5.22</v>
      </c>
      <c r="P256" s="6">
        <v>0.18</v>
      </c>
      <c r="Q256" s="17">
        <f t="shared" si="38"/>
        <v>5.3999999999999995</v>
      </c>
      <c r="R256" s="6">
        <v>7.96</v>
      </c>
      <c r="S256" s="10">
        <v>7.7</v>
      </c>
      <c r="T256" s="6">
        <v>0.10999999999999943</v>
      </c>
      <c r="U256" s="17">
        <f t="shared" si="39"/>
        <v>7.81</v>
      </c>
      <c r="V256" s="10">
        <v>10.67</v>
      </c>
      <c r="W256" s="6">
        <v>0.15</v>
      </c>
      <c r="X256" s="17">
        <f t="shared" si="40"/>
        <v>10.82</v>
      </c>
    </row>
    <row r="257" spans="1:24" x14ac:dyDescent="0.35">
      <c r="A257" s="58">
        <v>779</v>
      </c>
      <c r="B257" s="58" t="s">
        <v>737</v>
      </c>
      <c r="C257" s="58" t="s">
        <v>304</v>
      </c>
      <c r="D257" s="2">
        <f t="shared" si="34"/>
        <v>779</v>
      </c>
      <c r="E257" s="10">
        <v>5.59</v>
      </c>
      <c r="F257" s="6">
        <v>0.21</v>
      </c>
      <c r="G257" s="17">
        <f t="shared" si="35"/>
        <v>5.8</v>
      </c>
      <c r="H257" s="10">
        <v>8.4</v>
      </c>
      <c r="I257" s="10">
        <v>8.1300000000000008</v>
      </c>
      <c r="J257" s="6">
        <v>0.12</v>
      </c>
      <c r="K257" s="17">
        <f t="shared" si="36"/>
        <v>8.25</v>
      </c>
      <c r="L257" s="10">
        <v>11.26</v>
      </c>
      <c r="M257" s="6">
        <v>0.17</v>
      </c>
      <c r="N257" s="17">
        <f t="shared" si="37"/>
        <v>11.43</v>
      </c>
      <c r="O257" s="10">
        <v>5.22</v>
      </c>
      <c r="P257" s="6">
        <v>0.18</v>
      </c>
      <c r="Q257" s="17">
        <f t="shared" si="38"/>
        <v>5.3999999999999995</v>
      </c>
      <c r="R257" s="6">
        <v>7.96</v>
      </c>
      <c r="S257" s="10">
        <v>7.7</v>
      </c>
      <c r="T257" s="6">
        <v>0.10999999999999943</v>
      </c>
      <c r="U257" s="17">
        <f t="shared" si="39"/>
        <v>7.81</v>
      </c>
      <c r="V257" s="10">
        <v>10.67</v>
      </c>
      <c r="W257" s="6">
        <v>0.15</v>
      </c>
      <c r="X257" s="17">
        <f t="shared" si="40"/>
        <v>10.82</v>
      </c>
    </row>
    <row r="258" spans="1:24" x14ac:dyDescent="0.35">
      <c r="A258" s="58">
        <v>781</v>
      </c>
      <c r="B258" s="58" t="s">
        <v>739</v>
      </c>
      <c r="C258" s="58" t="s">
        <v>304</v>
      </c>
      <c r="D258" s="2">
        <f t="shared" si="34"/>
        <v>781</v>
      </c>
      <c r="E258" s="10">
        <v>5.59</v>
      </c>
      <c r="F258" s="6">
        <v>0.18</v>
      </c>
      <c r="G258" s="17">
        <f t="shared" si="35"/>
        <v>5.77</v>
      </c>
      <c r="H258" s="10">
        <v>8.4</v>
      </c>
      <c r="I258" s="10">
        <v>8.1300000000000008</v>
      </c>
      <c r="J258" s="6">
        <v>0.1</v>
      </c>
      <c r="K258" s="17">
        <f t="shared" si="36"/>
        <v>8.23</v>
      </c>
      <c r="L258" s="10">
        <v>11.26</v>
      </c>
      <c r="M258" s="6">
        <v>0.14000000000000001</v>
      </c>
      <c r="N258" s="17">
        <f t="shared" si="37"/>
        <v>11.4</v>
      </c>
      <c r="O258" s="10">
        <v>5.22</v>
      </c>
      <c r="P258" s="6">
        <v>0.17</v>
      </c>
      <c r="Q258" s="17">
        <f t="shared" si="38"/>
        <v>5.39</v>
      </c>
      <c r="R258" s="6">
        <v>7.96</v>
      </c>
      <c r="S258" s="10">
        <v>7.7</v>
      </c>
      <c r="T258" s="6">
        <v>0.10999999999999943</v>
      </c>
      <c r="U258" s="17">
        <f t="shared" si="39"/>
        <v>7.81</v>
      </c>
      <c r="V258" s="10">
        <v>10.67</v>
      </c>
      <c r="W258" s="6">
        <v>0.14000000000000001</v>
      </c>
      <c r="X258" s="17">
        <f t="shared" si="40"/>
        <v>10.81</v>
      </c>
    </row>
    <row r="259" spans="1:24" x14ac:dyDescent="0.35">
      <c r="A259" s="58">
        <v>782</v>
      </c>
      <c r="B259" s="58" t="s">
        <v>741</v>
      </c>
      <c r="C259" s="58" t="s">
        <v>304</v>
      </c>
      <c r="D259" s="2">
        <f t="shared" si="34"/>
        <v>782</v>
      </c>
      <c r="E259" s="10">
        <v>5.59</v>
      </c>
      <c r="F259" s="6">
        <v>0.17</v>
      </c>
      <c r="G259" s="17">
        <f t="shared" si="35"/>
        <v>5.76</v>
      </c>
      <c r="H259" s="10">
        <v>8.4</v>
      </c>
      <c r="I259" s="10">
        <v>8.1300000000000008</v>
      </c>
      <c r="J259" s="6">
        <v>0.1</v>
      </c>
      <c r="K259" s="17">
        <f t="shared" si="36"/>
        <v>8.23</v>
      </c>
      <c r="L259" s="10">
        <v>11.26</v>
      </c>
      <c r="M259" s="6">
        <v>0.14000000000000001</v>
      </c>
      <c r="N259" s="17">
        <f t="shared" si="37"/>
        <v>11.4</v>
      </c>
      <c r="O259" s="10">
        <v>5.22</v>
      </c>
      <c r="P259" s="6">
        <v>0.16</v>
      </c>
      <c r="Q259" s="17">
        <f t="shared" si="38"/>
        <v>5.38</v>
      </c>
      <c r="R259" s="6">
        <v>7.96</v>
      </c>
      <c r="S259" s="10">
        <v>7.7</v>
      </c>
      <c r="T259" s="6">
        <v>9.9999999999999645E-2</v>
      </c>
      <c r="U259" s="17">
        <f t="shared" si="39"/>
        <v>7.8</v>
      </c>
      <c r="V259" s="10">
        <v>10.67</v>
      </c>
      <c r="W259" s="6">
        <v>0.13</v>
      </c>
      <c r="X259" s="17">
        <f t="shared" si="40"/>
        <v>10.8</v>
      </c>
    </row>
    <row r="260" spans="1:24" x14ac:dyDescent="0.35">
      <c r="A260" s="58">
        <v>784</v>
      </c>
      <c r="B260" s="58" t="s">
        <v>743</v>
      </c>
      <c r="C260" s="58" t="s">
        <v>341</v>
      </c>
      <c r="D260" s="2">
        <f t="shared" si="34"/>
        <v>784</v>
      </c>
      <c r="E260" s="10">
        <v>5.59</v>
      </c>
      <c r="F260" s="6">
        <v>0.28999999999999998</v>
      </c>
      <c r="G260" s="17">
        <f t="shared" si="35"/>
        <v>5.88</v>
      </c>
      <c r="H260" s="10">
        <v>8.4</v>
      </c>
      <c r="I260" s="10">
        <v>8.1300000000000008</v>
      </c>
      <c r="J260" s="6">
        <v>0.17</v>
      </c>
      <c r="K260" s="17">
        <f t="shared" si="36"/>
        <v>8.3000000000000007</v>
      </c>
      <c r="L260" s="10">
        <v>11.26</v>
      </c>
      <c r="M260" s="6">
        <v>0.23</v>
      </c>
      <c r="N260" s="17">
        <f t="shared" si="37"/>
        <v>11.49</v>
      </c>
      <c r="O260" s="10">
        <v>5.22</v>
      </c>
      <c r="P260" s="6">
        <v>0.27</v>
      </c>
      <c r="Q260" s="17">
        <f t="shared" si="38"/>
        <v>5.49</v>
      </c>
      <c r="R260" s="6">
        <v>7.96</v>
      </c>
      <c r="S260" s="10">
        <v>7.7</v>
      </c>
      <c r="T260" s="6">
        <v>0.16999999999999993</v>
      </c>
      <c r="U260" s="17">
        <f t="shared" si="39"/>
        <v>7.87</v>
      </c>
      <c r="V260" s="10">
        <v>10.67</v>
      </c>
      <c r="W260" s="6">
        <v>0.22</v>
      </c>
      <c r="X260" s="17">
        <f t="shared" si="40"/>
        <v>10.89</v>
      </c>
    </row>
    <row r="261" spans="1:24" x14ac:dyDescent="0.35">
      <c r="A261" s="58">
        <v>785</v>
      </c>
      <c r="B261" s="58" t="s">
        <v>745</v>
      </c>
      <c r="C261" s="58" t="s">
        <v>341</v>
      </c>
      <c r="D261" s="2">
        <f t="shared" si="34"/>
        <v>785</v>
      </c>
      <c r="E261" s="10">
        <v>5.59</v>
      </c>
      <c r="F261" s="6">
        <v>0.28000000000000003</v>
      </c>
      <c r="G261" s="17">
        <f t="shared" si="35"/>
        <v>5.87</v>
      </c>
      <c r="H261" s="10">
        <v>8.4</v>
      </c>
      <c r="I261" s="10">
        <v>8.1300000000000008</v>
      </c>
      <c r="J261" s="6">
        <v>0.17</v>
      </c>
      <c r="K261" s="17">
        <f t="shared" si="36"/>
        <v>8.3000000000000007</v>
      </c>
      <c r="L261" s="10">
        <v>11.26</v>
      </c>
      <c r="M261" s="6">
        <v>0.23</v>
      </c>
      <c r="N261" s="17">
        <f t="shared" si="37"/>
        <v>11.49</v>
      </c>
      <c r="O261" s="10">
        <v>5.22</v>
      </c>
      <c r="P261" s="6">
        <v>0.18</v>
      </c>
      <c r="Q261" s="17">
        <f t="shared" si="38"/>
        <v>5.3999999999999995</v>
      </c>
      <c r="R261" s="6">
        <v>7.96</v>
      </c>
      <c r="S261" s="10">
        <v>7.7</v>
      </c>
      <c r="T261" s="6">
        <v>0.10999999999999943</v>
      </c>
      <c r="U261" s="17">
        <f t="shared" si="39"/>
        <v>7.81</v>
      </c>
      <c r="V261" s="10">
        <v>10.67</v>
      </c>
      <c r="W261" s="6">
        <v>0.15</v>
      </c>
      <c r="X261" s="17">
        <f t="shared" si="40"/>
        <v>10.82</v>
      </c>
    </row>
    <row r="262" spans="1:24" x14ac:dyDescent="0.35">
      <c r="A262" s="58">
        <v>786</v>
      </c>
      <c r="B262" s="58" t="s">
        <v>747</v>
      </c>
      <c r="C262" s="58" t="s">
        <v>341</v>
      </c>
      <c r="D262" s="2">
        <f t="shared" si="34"/>
        <v>786</v>
      </c>
      <c r="E262" s="10">
        <v>5.59</v>
      </c>
      <c r="F262" s="6">
        <v>0.35</v>
      </c>
      <c r="G262" s="17">
        <f t="shared" si="35"/>
        <v>5.9399999999999995</v>
      </c>
      <c r="H262" s="10">
        <v>8.4</v>
      </c>
      <c r="I262" s="10">
        <v>8.1300000000000008</v>
      </c>
      <c r="J262" s="6">
        <v>0.2</v>
      </c>
      <c r="K262" s="17">
        <f t="shared" si="36"/>
        <v>8.33</v>
      </c>
      <c r="L262" s="10">
        <v>11.26</v>
      </c>
      <c r="M262" s="6">
        <v>0.28000000000000003</v>
      </c>
      <c r="N262" s="17">
        <f t="shared" si="37"/>
        <v>11.54</v>
      </c>
      <c r="O262" s="10">
        <v>5.22</v>
      </c>
      <c r="P262" s="6">
        <v>0.22</v>
      </c>
      <c r="Q262" s="17">
        <f t="shared" si="38"/>
        <v>5.4399999999999995</v>
      </c>
      <c r="R262" s="6">
        <v>7.96</v>
      </c>
      <c r="S262" s="10">
        <v>7.7</v>
      </c>
      <c r="T262" s="6">
        <v>0.12999999999999989</v>
      </c>
      <c r="U262" s="17">
        <f t="shared" si="39"/>
        <v>7.83</v>
      </c>
      <c r="V262" s="10">
        <v>10.67</v>
      </c>
      <c r="W262" s="6">
        <v>0.18</v>
      </c>
      <c r="X262" s="17">
        <f t="shared" si="40"/>
        <v>10.85</v>
      </c>
    </row>
    <row r="263" spans="1:24" x14ac:dyDescent="0.35">
      <c r="A263" s="58">
        <v>787</v>
      </c>
      <c r="B263" s="58" t="s">
        <v>749</v>
      </c>
      <c r="C263" s="58" t="s">
        <v>225</v>
      </c>
      <c r="D263" s="2">
        <f t="shared" si="34"/>
        <v>787</v>
      </c>
      <c r="E263" s="10">
        <v>5.59</v>
      </c>
      <c r="F263" s="6">
        <v>0.27</v>
      </c>
      <c r="G263" s="17">
        <f t="shared" si="35"/>
        <v>5.8599999999999994</v>
      </c>
      <c r="H263" s="10">
        <v>8.4</v>
      </c>
      <c r="I263" s="10">
        <v>8.1300000000000008</v>
      </c>
      <c r="J263" s="6">
        <v>0.16</v>
      </c>
      <c r="K263" s="17">
        <f t="shared" si="36"/>
        <v>8.2900000000000009</v>
      </c>
      <c r="L263" s="10">
        <v>11.26</v>
      </c>
      <c r="M263" s="6">
        <v>0.22</v>
      </c>
      <c r="N263" s="17">
        <f t="shared" si="37"/>
        <v>11.48</v>
      </c>
      <c r="O263" s="10">
        <v>5.22</v>
      </c>
      <c r="P263" s="6">
        <v>0.27</v>
      </c>
      <c r="Q263" s="17">
        <f t="shared" si="38"/>
        <v>5.49</v>
      </c>
      <c r="R263" s="6">
        <v>7.96</v>
      </c>
      <c r="S263" s="10">
        <v>7.7</v>
      </c>
      <c r="T263" s="6">
        <v>0.16999999999999993</v>
      </c>
      <c r="U263" s="17">
        <f t="shared" si="39"/>
        <v>7.87</v>
      </c>
      <c r="V263" s="10">
        <v>10.67</v>
      </c>
      <c r="W263" s="6">
        <v>0.22</v>
      </c>
      <c r="X263" s="17">
        <f t="shared" si="40"/>
        <v>10.89</v>
      </c>
    </row>
    <row r="264" spans="1:24" x14ac:dyDescent="0.35">
      <c r="A264" s="58">
        <v>788</v>
      </c>
      <c r="B264" s="58" t="s">
        <v>751</v>
      </c>
      <c r="C264" s="58" t="s">
        <v>225</v>
      </c>
      <c r="D264" s="2">
        <f t="shared" si="34"/>
        <v>788</v>
      </c>
      <c r="E264" s="10">
        <v>5.59</v>
      </c>
      <c r="F264" s="6">
        <v>0.22</v>
      </c>
      <c r="G264" s="17">
        <f t="shared" si="35"/>
        <v>5.81</v>
      </c>
      <c r="H264" s="10">
        <v>8.4</v>
      </c>
      <c r="I264" s="10">
        <v>8.1300000000000008</v>
      </c>
      <c r="J264" s="6">
        <v>0.13</v>
      </c>
      <c r="K264" s="17">
        <f t="shared" si="36"/>
        <v>8.2600000000000016</v>
      </c>
      <c r="L264" s="10">
        <v>11.26</v>
      </c>
      <c r="M264" s="6">
        <v>0.18</v>
      </c>
      <c r="N264" s="17">
        <f t="shared" si="37"/>
        <v>11.44</v>
      </c>
      <c r="O264" s="10">
        <v>5.22</v>
      </c>
      <c r="P264" s="6">
        <v>0.21</v>
      </c>
      <c r="Q264" s="17">
        <f t="shared" si="38"/>
        <v>5.43</v>
      </c>
      <c r="R264" s="6">
        <v>7.96</v>
      </c>
      <c r="S264" s="10">
        <v>7.7</v>
      </c>
      <c r="T264" s="6">
        <v>0.12999999999999989</v>
      </c>
      <c r="U264" s="17">
        <f t="shared" si="39"/>
        <v>7.83</v>
      </c>
      <c r="V264" s="10">
        <v>10.67</v>
      </c>
      <c r="W264" s="6">
        <v>0.17</v>
      </c>
      <c r="X264" s="17">
        <f t="shared" si="40"/>
        <v>10.84</v>
      </c>
    </row>
    <row r="265" spans="1:24" x14ac:dyDescent="0.35">
      <c r="A265" s="58">
        <v>789</v>
      </c>
      <c r="B265" s="58" t="s">
        <v>753</v>
      </c>
      <c r="C265" s="58" t="s">
        <v>341</v>
      </c>
      <c r="D265" s="2">
        <f t="shared" si="34"/>
        <v>789</v>
      </c>
      <c r="E265" s="10">
        <v>5.59</v>
      </c>
      <c r="F265" s="6">
        <v>0.19</v>
      </c>
      <c r="G265" s="17">
        <f t="shared" si="35"/>
        <v>5.78</v>
      </c>
      <c r="H265" s="10">
        <v>8.4</v>
      </c>
      <c r="I265" s="10">
        <v>8.1300000000000008</v>
      </c>
      <c r="J265" s="6">
        <v>0.11</v>
      </c>
      <c r="K265" s="17">
        <f t="shared" si="36"/>
        <v>8.24</v>
      </c>
      <c r="L265" s="10">
        <v>11.26</v>
      </c>
      <c r="M265" s="6">
        <v>0.15</v>
      </c>
      <c r="N265" s="17">
        <f t="shared" si="37"/>
        <v>11.41</v>
      </c>
      <c r="O265" s="10">
        <v>5.22</v>
      </c>
      <c r="P265" s="6">
        <v>0.18</v>
      </c>
      <c r="Q265" s="17">
        <f t="shared" si="38"/>
        <v>5.3999999999999995</v>
      </c>
      <c r="R265" s="6">
        <v>7.96</v>
      </c>
      <c r="S265" s="10">
        <v>7.7</v>
      </c>
      <c r="T265" s="6">
        <v>0.10999999999999943</v>
      </c>
      <c r="U265" s="17">
        <f t="shared" si="39"/>
        <v>7.81</v>
      </c>
      <c r="V265" s="10">
        <v>10.67</v>
      </c>
      <c r="W265" s="6">
        <v>0.15</v>
      </c>
      <c r="X265" s="17">
        <f t="shared" si="40"/>
        <v>10.82</v>
      </c>
    </row>
    <row r="266" spans="1:24" x14ac:dyDescent="0.35">
      <c r="A266" s="58">
        <v>790</v>
      </c>
      <c r="B266" s="58" t="s">
        <v>755</v>
      </c>
      <c r="C266" s="58" t="s">
        <v>341</v>
      </c>
      <c r="D266" s="2">
        <f t="shared" si="34"/>
        <v>790</v>
      </c>
      <c r="E266" s="10">
        <v>5.59</v>
      </c>
      <c r="F266" s="6">
        <v>0.19</v>
      </c>
      <c r="G266" s="17">
        <f t="shared" si="35"/>
        <v>5.78</v>
      </c>
      <c r="H266" s="10">
        <v>8.4</v>
      </c>
      <c r="I266" s="10">
        <v>8.1300000000000008</v>
      </c>
      <c r="J266" s="6">
        <v>0.11</v>
      </c>
      <c r="K266" s="17">
        <f t="shared" si="36"/>
        <v>8.24</v>
      </c>
      <c r="L266" s="10">
        <v>11.26</v>
      </c>
      <c r="M266" s="6">
        <v>0.15</v>
      </c>
      <c r="N266" s="17">
        <f t="shared" si="37"/>
        <v>11.41</v>
      </c>
      <c r="O266" s="10">
        <v>5.22</v>
      </c>
      <c r="P266" s="6">
        <v>0.18</v>
      </c>
      <c r="Q266" s="17">
        <f t="shared" si="38"/>
        <v>5.3999999999999995</v>
      </c>
      <c r="R266" s="6">
        <v>7.96</v>
      </c>
      <c r="S266" s="10">
        <v>7.7</v>
      </c>
      <c r="T266" s="6">
        <v>0.10999999999999943</v>
      </c>
      <c r="U266" s="17">
        <f t="shared" si="39"/>
        <v>7.81</v>
      </c>
      <c r="V266" s="10">
        <v>10.67</v>
      </c>
      <c r="W266" s="6">
        <v>0.15</v>
      </c>
      <c r="X266" s="17">
        <f t="shared" si="40"/>
        <v>10.82</v>
      </c>
    </row>
    <row r="267" spans="1:24" x14ac:dyDescent="0.35">
      <c r="A267" s="58">
        <v>792</v>
      </c>
      <c r="B267" s="58" t="s">
        <v>757</v>
      </c>
      <c r="C267" s="58" t="s">
        <v>225</v>
      </c>
      <c r="D267" s="2">
        <f t="shared" si="34"/>
        <v>792</v>
      </c>
      <c r="E267" s="10">
        <v>5.59</v>
      </c>
      <c r="F267" s="6">
        <v>0.24</v>
      </c>
      <c r="G267" s="17">
        <f t="shared" si="35"/>
        <v>5.83</v>
      </c>
      <c r="H267" s="10">
        <v>8.4</v>
      </c>
      <c r="I267" s="10">
        <v>8.1300000000000008</v>
      </c>
      <c r="J267" s="6">
        <v>0.14000000000000001</v>
      </c>
      <c r="K267" s="17">
        <f t="shared" si="36"/>
        <v>8.2700000000000014</v>
      </c>
      <c r="L267" s="10">
        <v>11.26</v>
      </c>
      <c r="M267" s="6">
        <v>0.19</v>
      </c>
      <c r="N267" s="17">
        <f t="shared" si="37"/>
        <v>11.45</v>
      </c>
      <c r="O267" s="10">
        <v>5.22</v>
      </c>
      <c r="P267" s="6">
        <v>0.22</v>
      </c>
      <c r="Q267" s="17">
        <f t="shared" si="38"/>
        <v>5.4399999999999995</v>
      </c>
      <c r="R267" s="6">
        <v>7.96</v>
      </c>
      <c r="S267" s="10">
        <v>7.7</v>
      </c>
      <c r="T267" s="6">
        <v>0.13999999999999968</v>
      </c>
      <c r="U267" s="17">
        <f t="shared" si="39"/>
        <v>7.84</v>
      </c>
      <c r="V267" s="10">
        <v>10.67</v>
      </c>
      <c r="W267" s="6">
        <v>0.18</v>
      </c>
      <c r="X267" s="17">
        <f t="shared" si="40"/>
        <v>10.85</v>
      </c>
    </row>
    <row r="268" spans="1:24" x14ac:dyDescent="0.35">
      <c r="A268" s="58">
        <v>793</v>
      </c>
      <c r="B268" s="58" t="s">
        <v>759</v>
      </c>
      <c r="C268" s="58" t="s">
        <v>225</v>
      </c>
      <c r="D268" s="2">
        <f t="shared" si="34"/>
        <v>793</v>
      </c>
      <c r="E268" s="10">
        <v>5.59</v>
      </c>
      <c r="F268" s="6">
        <v>0.26</v>
      </c>
      <c r="G268" s="17">
        <f t="shared" si="35"/>
        <v>5.85</v>
      </c>
      <c r="H268" s="10">
        <v>8.4</v>
      </c>
      <c r="I268" s="10">
        <v>8.1300000000000008</v>
      </c>
      <c r="J268" s="6">
        <v>0.15</v>
      </c>
      <c r="K268" s="17">
        <f t="shared" si="36"/>
        <v>8.2800000000000011</v>
      </c>
      <c r="L268" s="10">
        <v>11.26</v>
      </c>
      <c r="M268" s="6">
        <v>0.21</v>
      </c>
      <c r="N268" s="17">
        <f t="shared" si="37"/>
        <v>11.47</v>
      </c>
      <c r="O268" s="10">
        <v>5.22</v>
      </c>
      <c r="P268" s="6">
        <v>0.22</v>
      </c>
      <c r="Q268" s="17">
        <f t="shared" si="38"/>
        <v>5.4399999999999995</v>
      </c>
      <c r="R268" s="6">
        <v>7.96</v>
      </c>
      <c r="S268" s="10">
        <v>7.7</v>
      </c>
      <c r="T268" s="6">
        <v>0.13999999999999968</v>
      </c>
      <c r="U268" s="17">
        <f t="shared" si="39"/>
        <v>7.84</v>
      </c>
      <c r="V268" s="10">
        <v>10.67</v>
      </c>
      <c r="W268" s="6">
        <v>0.18</v>
      </c>
      <c r="X268" s="17">
        <f t="shared" si="40"/>
        <v>10.85</v>
      </c>
    </row>
    <row r="269" spans="1:24" x14ac:dyDescent="0.35">
      <c r="A269" s="58">
        <v>794</v>
      </c>
      <c r="B269" s="58" t="s">
        <v>761</v>
      </c>
      <c r="C269" s="58" t="s">
        <v>225</v>
      </c>
      <c r="D269" s="2">
        <f t="shared" si="34"/>
        <v>794</v>
      </c>
      <c r="E269" s="10">
        <v>5.59</v>
      </c>
      <c r="F269" s="6">
        <v>0.2</v>
      </c>
      <c r="G269" s="17">
        <f t="shared" si="35"/>
        <v>5.79</v>
      </c>
      <c r="H269" s="10">
        <v>8.4</v>
      </c>
      <c r="I269" s="10">
        <v>8.1300000000000008</v>
      </c>
      <c r="J269" s="6">
        <v>0.12</v>
      </c>
      <c r="K269" s="17">
        <f t="shared" si="36"/>
        <v>8.25</v>
      </c>
      <c r="L269" s="10">
        <v>11.26</v>
      </c>
      <c r="M269" s="6">
        <v>0.16</v>
      </c>
      <c r="N269" s="17">
        <f t="shared" si="37"/>
        <v>11.42</v>
      </c>
      <c r="O269" s="10">
        <v>5.22</v>
      </c>
      <c r="P269" s="6">
        <v>0.18</v>
      </c>
      <c r="Q269" s="17">
        <f t="shared" si="38"/>
        <v>5.3999999999999995</v>
      </c>
      <c r="R269" s="6">
        <v>7.96</v>
      </c>
      <c r="S269" s="10">
        <v>7.7</v>
      </c>
      <c r="T269" s="6">
        <v>0.10999999999999943</v>
      </c>
      <c r="U269" s="17">
        <f t="shared" si="39"/>
        <v>7.81</v>
      </c>
      <c r="V269" s="10">
        <v>10.67</v>
      </c>
      <c r="W269" s="6">
        <v>0.15</v>
      </c>
      <c r="X269" s="17">
        <f t="shared" si="40"/>
        <v>10.82</v>
      </c>
    </row>
    <row r="270" spans="1:24" x14ac:dyDescent="0.35">
      <c r="A270" s="58">
        <v>795</v>
      </c>
      <c r="B270" s="58" t="s">
        <v>763</v>
      </c>
      <c r="C270" s="58" t="s">
        <v>225</v>
      </c>
      <c r="D270" s="2">
        <f t="shared" si="34"/>
        <v>795</v>
      </c>
      <c r="E270" s="10">
        <v>5.59</v>
      </c>
      <c r="F270" s="6">
        <v>0.36</v>
      </c>
      <c r="G270" s="17">
        <f t="shared" si="35"/>
        <v>5.95</v>
      </c>
      <c r="H270" s="10">
        <v>8.4</v>
      </c>
      <c r="I270" s="10">
        <v>8.1300000000000008</v>
      </c>
      <c r="J270" s="6">
        <v>0.21</v>
      </c>
      <c r="K270" s="17">
        <f t="shared" si="36"/>
        <v>8.3400000000000016</v>
      </c>
      <c r="L270" s="10">
        <v>11.26</v>
      </c>
      <c r="M270" s="6">
        <v>0.28999999999999998</v>
      </c>
      <c r="N270" s="17">
        <f t="shared" si="37"/>
        <v>11.549999999999999</v>
      </c>
      <c r="O270" s="10">
        <v>5.22</v>
      </c>
      <c r="P270" s="6">
        <v>0.32</v>
      </c>
      <c r="Q270" s="17">
        <f t="shared" si="38"/>
        <v>5.54</v>
      </c>
      <c r="R270" s="6">
        <v>7.96</v>
      </c>
      <c r="S270" s="10">
        <v>7.7</v>
      </c>
      <c r="T270" s="6">
        <v>0.20000000000000018</v>
      </c>
      <c r="U270" s="17">
        <f t="shared" si="39"/>
        <v>7.9</v>
      </c>
      <c r="V270" s="10">
        <v>10.67</v>
      </c>
      <c r="W270" s="6">
        <v>0.27</v>
      </c>
      <c r="X270" s="17">
        <f t="shared" si="40"/>
        <v>10.94</v>
      </c>
    </row>
    <row r="271" spans="1:24" x14ac:dyDescent="0.35">
      <c r="A271" s="58">
        <v>796</v>
      </c>
      <c r="B271" s="58" t="s">
        <v>765</v>
      </c>
      <c r="C271" s="58" t="s">
        <v>225</v>
      </c>
      <c r="D271" s="2">
        <f t="shared" si="34"/>
        <v>796</v>
      </c>
      <c r="E271" s="10">
        <v>5.59</v>
      </c>
      <c r="F271" s="6">
        <v>0.16</v>
      </c>
      <c r="G271" s="17">
        <f t="shared" si="35"/>
        <v>5.75</v>
      </c>
      <c r="H271" s="10">
        <v>8.4</v>
      </c>
      <c r="I271" s="10">
        <v>8.1300000000000008</v>
      </c>
      <c r="J271" s="6">
        <v>0.09</v>
      </c>
      <c r="K271" s="17">
        <f t="shared" si="36"/>
        <v>8.2200000000000006</v>
      </c>
      <c r="L271" s="10">
        <v>11.26</v>
      </c>
      <c r="M271" s="6">
        <v>0.13</v>
      </c>
      <c r="N271" s="17">
        <f t="shared" si="37"/>
        <v>11.39</v>
      </c>
      <c r="O271" s="10">
        <v>5.22</v>
      </c>
      <c r="P271" s="6">
        <v>0.14000000000000001</v>
      </c>
      <c r="Q271" s="17">
        <f t="shared" si="38"/>
        <v>5.3599999999999994</v>
      </c>
      <c r="R271" s="6">
        <v>7.96</v>
      </c>
      <c r="S271" s="10">
        <v>7.7</v>
      </c>
      <c r="T271" s="6">
        <v>8.9999999999999858E-2</v>
      </c>
      <c r="U271" s="17">
        <f t="shared" si="39"/>
        <v>7.79</v>
      </c>
      <c r="V271" s="10">
        <v>10.67</v>
      </c>
      <c r="W271" s="6">
        <v>0.12</v>
      </c>
      <c r="X271" s="17">
        <f t="shared" si="40"/>
        <v>10.79</v>
      </c>
    </row>
    <row r="272" spans="1:24" x14ac:dyDescent="0.35">
      <c r="A272" s="58">
        <v>797</v>
      </c>
      <c r="B272" s="58" t="s">
        <v>767</v>
      </c>
      <c r="C272" s="58" t="s">
        <v>225</v>
      </c>
      <c r="D272" s="2">
        <f t="shared" si="34"/>
        <v>797</v>
      </c>
      <c r="E272" s="10">
        <v>5.59</v>
      </c>
      <c r="F272" s="6">
        <v>0.4</v>
      </c>
      <c r="G272" s="17">
        <f t="shared" si="35"/>
        <v>5.99</v>
      </c>
      <c r="H272" s="10">
        <v>8.4</v>
      </c>
      <c r="I272" s="10">
        <v>8.1300000000000008</v>
      </c>
      <c r="J272" s="6">
        <v>0.23</v>
      </c>
      <c r="K272" s="17">
        <f t="shared" si="36"/>
        <v>8.3600000000000012</v>
      </c>
      <c r="L272" s="10">
        <v>11.26</v>
      </c>
      <c r="M272" s="6">
        <v>0.32</v>
      </c>
      <c r="N272" s="17">
        <f t="shared" si="37"/>
        <v>11.58</v>
      </c>
      <c r="O272" s="10">
        <v>5.22</v>
      </c>
      <c r="P272" s="6">
        <v>0.38</v>
      </c>
      <c r="Q272" s="17">
        <f t="shared" si="38"/>
        <v>5.6</v>
      </c>
      <c r="R272" s="6">
        <v>7.96</v>
      </c>
      <c r="S272" s="10">
        <v>7.7</v>
      </c>
      <c r="T272" s="6">
        <v>0.24000000000000021</v>
      </c>
      <c r="U272" s="17">
        <f t="shared" si="39"/>
        <v>7.94</v>
      </c>
      <c r="V272" s="10">
        <v>10.67</v>
      </c>
      <c r="W272" s="6">
        <v>0.31</v>
      </c>
      <c r="X272" s="17">
        <f t="shared" si="40"/>
        <v>10.98</v>
      </c>
    </row>
    <row r="273" spans="1:24" x14ac:dyDescent="0.35">
      <c r="A273" s="58">
        <v>798</v>
      </c>
      <c r="B273" s="58" t="s">
        <v>769</v>
      </c>
      <c r="C273" s="58" t="s">
        <v>225</v>
      </c>
      <c r="D273" s="2">
        <f t="shared" si="34"/>
        <v>798</v>
      </c>
      <c r="E273" s="10">
        <v>5.59</v>
      </c>
      <c r="F273" s="6">
        <v>0.22</v>
      </c>
      <c r="G273" s="17">
        <f t="shared" si="35"/>
        <v>5.81</v>
      </c>
      <c r="H273" s="10">
        <v>8.4</v>
      </c>
      <c r="I273" s="10">
        <v>8.1300000000000008</v>
      </c>
      <c r="J273" s="6">
        <v>0.13</v>
      </c>
      <c r="K273" s="17">
        <f t="shared" si="36"/>
        <v>8.2600000000000016</v>
      </c>
      <c r="L273" s="10">
        <v>11.26</v>
      </c>
      <c r="M273" s="6">
        <v>0.18</v>
      </c>
      <c r="N273" s="17">
        <f t="shared" si="37"/>
        <v>11.44</v>
      </c>
      <c r="O273" s="10">
        <v>5.22</v>
      </c>
      <c r="P273" s="6">
        <v>0.2</v>
      </c>
      <c r="Q273" s="17">
        <f t="shared" si="38"/>
        <v>5.42</v>
      </c>
      <c r="R273" s="6">
        <v>7.96</v>
      </c>
      <c r="S273" s="10">
        <v>7.7</v>
      </c>
      <c r="T273" s="6">
        <v>0.12000000000000011</v>
      </c>
      <c r="U273" s="17">
        <f t="shared" si="39"/>
        <v>7.82</v>
      </c>
      <c r="V273" s="10">
        <v>10.67</v>
      </c>
      <c r="W273" s="6">
        <v>0.16</v>
      </c>
      <c r="X273" s="17">
        <f t="shared" si="40"/>
        <v>10.83</v>
      </c>
    </row>
    <row r="274" spans="1:24" x14ac:dyDescent="0.35">
      <c r="A274" s="58">
        <v>799</v>
      </c>
      <c r="B274" s="58" t="s">
        <v>771</v>
      </c>
      <c r="C274" s="58" t="s">
        <v>225</v>
      </c>
      <c r="D274" s="2">
        <f t="shared" si="34"/>
        <v>799</v>
      </c>
      <c r="E274" s="10">
        <v>5.59</v>
      </c>
      <c r="F274" s="6">
        <v>0.22</v>
      </c>
      <c r="G274" s="17">
        <f t="shared" si="35"/>
        <v>5.81</v>
      </c>
      <c r="H274" s="10">
        <v>8.4</v>
      </c>
      <c r="I274" s="10">
        <v>8.1300000000000008</v>
      </c>
      <c r="J274" s="6">
        <v>0.13</v>
      </c>
      <c r="K274" s="17">
        <f t="shared" si="36"/>
        <v>8.2600000000000016</v>
      </c>
      <c r="L274" s="10">
        <v>11.26</v>
      </c>
      <c r="M274" s="6">
        <v>0.18</v>
      </c>
      <c r="N274" s="17">
        <f t="shared" si="37"/>
        <v>11.44</v>
      </c>
      <c r="O274" s="10">
        <v>5.22</v>
      </c>
      <c r="P274" s="6">
        <v>0.21</v>
      </c>
      <c r="Q274" s="17">
        <f t="shared" si="38"/>
        <v>5.43</v>
      </c>
      <c r="R274" s="6">
        <v>7.96</v>
      </c>
      <c r="S274" s="10">
        <v>7.7</v>
      </c>
      <c r="T274" s="6">
        <v>0.12999999999999989</v>
      </c>
      <c r="U274" s="17">
        <f t="shared" si="39"/>
        <v>7.83</v>
      </c>
      <c r="V274" s="10">
        <v>10.67</v>
      </c>
      <c r="W274" s="6">
        <v>0.17</v>
      </c>
      <c r="X274" s="17">
        <f t="shared" si="40"/>
        <v>10.84</v>
      </c>
    </row>
    <row r="275" spans="1:24" x14ac:dyDescent="0.35">
      <c r="A275" s="58">
        <v>801</v>
      </c>
      <c r="B275" s="58" t="s">
        <v>773</v>
      </c>
      <c r="C275" s="58" t="s">
        <v>225</v>
      </c>
      <c r="D275" s="2">
        <f t="shared" si="34"/>
        <v>801</v>
      </c>
      <c r="E275" s="10">
        <v>5.59</v>
      </c>
      <c r="F275" s="6">
        <v>0.31</v>
      </c>
      <c r="G275" s="17">
        <f t="shared" si="35"/>
        <v>5.8999999999999995</v>
      </c>
      <c r="H275" s="10">
        <v>8.4</v>
      </c>
      <c r="I275" s="10">
        <v>8.1300000000000008</v>
      </c>
      <c r="J275" s="6">
        <v>0.18</v>
      </c>
      <c r="K275" s="17">
        <f t="shared" si="36"/>
        <v>8.31</v>
      </c>
      <c r="L275" s="10">
        <v>11.26</v>
      </c>
      <c r="M275" s="6">
        <v>0.24</v>
      </c>
      <c r="N275" s="17">
        <f t="shared" si="37"/>
        <v>11.5</v>
      </c>
      <c r="O275" s="10">
        <v>5.22</v>
      </c>
      <c r="P275" s="6">
        <v>0.28000000000000003</v>
      </c>
      <c r="Q275" s="17">
        <f t="shared" si="38"/>
        <v>5.5</v>
      </c>
      <c r="R275" s="6">
        <v>7.96</v>
      </c>
      <c r="S275" s="10">
        <v>7.7</v>
      </c>
      <c r="T275" s="6">
        <v>0.16999999999999993</v>
      </c>
      <c r="U275" s="17">
        <f t="shared" si="39"/>
        <v>7.87</v>
      </c>
      <c r="V275" s="10">
        <v>10.67</v>
      </c>
      <c r="W275" s="6">
        <v>0.23</v>
      </c>
      <c r="X275" s="17">
        <f t="shared" si="40"/>
        <v>10.9</v>
      </c>
    </row>
    <row r="276" spans="1:24" x14ac:dyDescent="0.35">
      <c r="A276" s="58">
        <v>802</v>
      </c>
      <c r="B276" s="58" t="s">
        <v>775</v>
      </c>
      <c r="C276" s="58" t="s">
        <v>225</v>
      </c>
      <c r="D276" s="2">
        <f t="shared" si="34"/>
        <v>802</v>
      </c>
      <c r="E276" s="10">
        <v>5.59</v>
      </c>
      <c r="F276" s="6">
        <v>0.25</v>
      </c>
      <c r="G276" s="17">
        <f t="shared" si="35"/>
        <v>5.84</v>
      </c>
      <c r="H276" s="10">
        <v>8.4</v>
      </c>
      <c r="I276" s="10">
        <v>8.1300000000000008</v>
      </c>
      <c r="J276" s="6">
        <v>0.15</v>
      </c>
      <c r="K276" s="17">
        <f t="shared" si="36"/>
        <v>8.2800000000000011</v>
      </c>
      <c r="L276" s="10">
        <v>11.26</v>
      </c>
      <c r="M276" s="6">
        <v>0.2</v>
      </c>
      <c r="N276" s="17">
        <f t="shared" si="37"/>
        <v>11.459999999999999</v>
      </c>
      <c r="O276" s="10">
        <v>5.22</v>
      </c>
      <c r="P276" s="6">
        <v>0.24</v>
      </c>
      <c r="Q276" s="17">
        <f t="shared" si="38"/>
        <v>5.46</v>
      </c>
      <c r="R276" s="6">
        <v>7.96</v>
      </c>
      <c r="S276" s="10">
        <v>7.7</v>
      </c>
      <c r="T276" s="6">
        <v>0.14999999999999947</v>
      </c>
      <c r="U276" s="17">
        <f t="shared" si="39"/>
        <v>7.85</v>
      </c>
      <c r="V276" s="10">
        <v>10.67</v>
      </c>
      <c r="W276" s="6">
        <v>0.2</v>
      </c>
      <c r="X276" s="17">
        <f t="shared" si="40"/>
        <v>10.87</v>
      </c>
    </row>
    <row r="277" spans="1:24" x14ac:dyDescent="0.35">
      <c r="A277" s="58">
        <v>804</v>
      </c>
      <c r="B277" s="58" t="s">
        <v>777</v>
      </c>
      <c r="C277" s="58" t="s">
        <v>341</v>
      </c>
      <c r="D277" s="2">
        <f t="shared" si="34"/>
        <v>804</v>
      </c>
      <c r="E277" s="10">
        <v>5.59</v>
      </c>
      <c r="F277" s="6">
        <v>0.2</v>
      </c>
      <c r="G277" s="17">
        <f t="shared" si="35"/>
        <v>5.79</v>
      </c>
      <c r="H277" s="10">
        <v>8.4</v>
      </c>
      <c r="I277" s="10">
        <v>8.1300000000000008</v>
      </c>
      <c r="J277" s="6">
        <v>0.12</v>
      </c>
      <c r="K277" s="17">
        <f t="shared" si="36"/>
        <v>8.25</v>
      </c>
      <c r="L277" s="10">
        <v>11.26</v>
      </c>
      <c r="M277" s="6">
        <v>0.16</v>
      </c>
      <c r="N277" s="17">
        <f t="shared" si="37"/>
        <v>11.42</v>
      </c>
      <c r="O277" s="10">
        <v>5.22</v>
      </c>
      <c r="P277" s="6">
        <v>0.18</v>
      </c>
      <c r="Q277" s="17">
        <f t="shared" si="38"/>
        <v>5.3999999999999995</v>
      </c>
      <c r="R277" s="6">
        <v>7.96</v>
      </c>
      <c r="S277" s="10">
        <v>7.7</v>
      </c>
      <c r="T277" s="6">
        <v>0.10999999999999943</v>
      </c>
      <c r="U277" s="17">
        <f t="shared" si="39"/>
        <v>7.81</v>
      </c>
      <c r="V277" s="10">
        <v>10.67</v>
      </c>
      <c r="W277" s="6">
        <v>0.15</v>
      </c>
      <c r="X277" s="17">
        <f t="shared" si="40"/>
        <v>10.82</v>
      </c>
    </row>
    <row r="278" spans="1:24" x14ac:dyDescent="0.35">
      <c r="A278" s="58">
        <v>805</v>
      </c>
      <c r="B278" s="58" t="s">
        <v>779</v>
      </c>
      <c r="C278" s="58" t="s">
        <v>225</v>
      </c>
      <c r="D278" s="2">
        <f t="shared" si="34"/>
        <v>805</v>
      </c>
      <c r="E278" s="10">
        <v>5.59</v>
      </c>
      <c r="F278" s="6">
        <v>0.22</v>
      </c>
      <c r="G278" s="17">
        <f t="shared" si="35"/>
        <v>5.81</v>
      </c>
      <c r="H278" s="10">
        <v>8.4</v>
      </c>
      <c r="I278" s="10">
        <v>8.1300000000000008</v>
      </c>
      <c r="J278" s="6">
        <v>0.13</v>
      </c>
      <c r="K278" s="17">
        <f t="shared" si="36"/>
        <v>8.2600000000000016</v>
      </c>
      <c r="L278" s="10">
        <v>11.26</v>
      </c>
      <c r="M278" s="6">
        <v>0.18</v>
      </c>
      <c r="N278" s="17">
        <f t="shared" si="37"/>
        <v>11.44</v>
      </c>
      <c r="O278" s="10">
        <v>5.22</v>
      </c>
      <c r="P278" s="6">
        <v>0.21</v>
      </c>
      <c r="Q278" s="17">
        <f t="shared" si="38"/>
        <v>5.43</v>
      </c>
      <c r="R278" s="6">
        <v>7.96</v>
      </c>
      <c r="S278" s="10">
        <v>7.7</v>
      </c>
      <c r="T278" s="6">
        <v>0.12999999999999989</v>
      </c>
      <c r="U278" s="17">
        <f t="shared" si="39"/>
        <v>7.83</v>
      </c>
      <c r="V278" s="10">
        <v>10.67</v>
      </c>
      <c r="W278" s="6">
        <v>0.17</v>
      </c>
      <c r="X278" s="17">
        <f t="shared" si="40"/>
        <v>10.84</v>
      </c>
    </row>
    <row r="279" spans="1:24" x14ac:dyDescent="0.35">
      <c r="A279" s="58">
        <v>806</v>
      </c>
      <c r="B279" s="58" t="s">
        <v>781</v>
      </c>
      <c r="C279" s="58" t="s">
        <v>225</v>
      </c>
      <c r="D279" s="2">
        <f t="shared" si="34"/>
        <v>806</v>
      </c>
      <c r="E279" s="10">
        <v>5.59</v>
      </c>
      <c r="F279" s="6">
        <v>0.22</v>
      </c>
      <c r="G279" s="17">
        <f t="shared" si="35"/>
        <v>5.81</v>
      </c>
      <c r="H279" s="10">
        <v>8.4</v>
      </c>
      <c r="I279" s="10">
        <v>8.1300000000000008</v>
      </c>
      <c r="J279" s="6">
        <v>0.13</v>
      </c>
      <c r="K279" s="17">
        <f t="shared" si="36"/>
        <v>8.2600000000000016</v>
      </c>
      <c r="L279" s="10">
        <v>11.26</v>
      </c>
      <c r="M279" s="6">
        <v>0.18</v>
      </c>
      <c r="N279" s="17">
        <f t="shared" si="37"/>
        <v>11.44</v>
      </c>
      <c r="O279" s="10">
        <v>5.22</v>
      </c>
      <c r="P279" s="6">
        <v>0.21</v>
      </c>
      <c r="Q279" s="17">
        <f t="shared" si="38"/>
        <v>5.43</v>
      </c>
      <c r="R279" s="6">
        <v>7.96</v>
      </c>
      <c r="S279" s="10">
        <v>7.7</v>
      </c>
      <c r="T279" s="6">
        <v>0.12999999999999989</v>
      </c>
      <c r="U279" s="17">
        <f t="shared" si="39"/>
        <v>7.83</v>
      </c>
      <c r="V279" s="10">
        <v>10.67</v>
      </c>
      <c r="W279" s="6">
        <v>0.17</v>
      </c>
      <c r="X279" s="17">
        <f t="shared" si="40"/>
        <v>10.84</v>
      </c>
    </row>
    <row r="280" spans="1:24" x14ac:dyDescent="0.35">
      <c r="A280" s="58">
        <v>807</v>
      </c>
      <c r="B280" s="58" t="s">
        <v>783</v>
      </c>
      <c r="C280" s="58" t="s">
        <v>341</v>
      </c>
      <c r="D280" s="2">
        <f t="shared" si="34"/>
        <v>807</v>
      </c>
      <c r="E280" s="10">
        <v>5.59</v>
      </c>
      <c r="F280" s="6">
        <v>0.19</v>
      </c>
      <c r="G280" s="17">
        <f t="shared" si="35"/>
        <v>5.78</v>
      </c>
      <c r="H280" s="10">
        <v>8.4</v>
      </c>
      <c r="I280" s="10">
        <v>8.1300000000000008</v>
      </c>
      <c r="J280" s="6">
        <v>0.11</v>
      </c>
      <c r="K280" s="17">
        <f t="shared" si="36"/>
        <v>8.24</v>
      </c>
      <c r="L280" s="10">
        <v>11.26</v>
      </c>
      <c r="M280" s="6">
        <v>0.15</v>
      </c>
      <c r="N280" s="17">
        <f t="shared" si="37"/>
        <v>11.41</v>
      </c>
      <c r="O280" s="10">
        <v>5.22</v>
      </c>
      <c r="P280" s="6">
        <v>0.18</v>
      </c>
      <c r="Q280" s="17">
        <f t="shared" si="38"/>
        <v>5.3999999999999995</v>
      </c>
      <c r="R280" s="6">
        <v>7.96</v>
      </c>
      <c r="S280" s="10">
        <v>7.7</v>
      </c>
      <c r="T280" s="6">
        <v>0.10999999999999943</v>
      </c>
      <c r="U280" s="17">
        <f t="shared" si="39"/>
        <v>7.81</v>
      </c>
      <c r="V280" s="10">
        <v>10.67</v>
      </c>
      <c r="W280" s="6">
        <v>0.15</v>
      </c>
      <c r="X280" s="17">
        <f t="shared" si="40"/>
        <v>10.82</v>
      </c>
    </row>
    <row r="281" spans="1:24" x14ac:dyDescent="0.35">
      <c r="A281" s="58">
        <v>433</v>
      </c>
      <c r="B281" s="58" t="s">
        <v>785</v>
      </c>
      <c r="C281" s="58" t="s">
        <v>341</v>
      </c>
      <c r="D281" s="2">
        <f t="shared" si="34"/>
        <v>433</v>
      </c>
      <c r="E281" s="10">
        <v>5.59</v>
      </c>
      <c r="F281" s="6">
        <v>0.4</v>
      </c>
      <c r="G281" s="17">
        <f t="shared" si="35"/>
        <v>5.99</v>
      </c>
      <c r="H281" s="10">
        <v>8.4</v>
      </c>
      <c r="I281" s="10">
        <v>8.1300000000000008</v>
      </c>
      <c r="J281" s="6">
        <v>0.24</v>
      </c>
      <c r="K281" s="17">
        <f t="shared" si="36"/>
        <v>8.370000000000001</v>
      </c>
      <c r="L281" s="10">
        <v>11.26</v>
      </c>
      <c r="M281" s="6">
        <v>0.32</v>
      </c>
      <c r="N281" s="17">
        <f t="shared" si="37"/>
        <v>11.58</v>
      </c>
      <c r="O281" s="10">
        <v>5.22</v>
      </c>
      <c r="P281" s="6">
        <v>0.37</v>
      </c>
      <c r="Q281" s="17">
        <f t="shared" si="38"/>
        <v>5.59</v>
      </c>
      <c r="R281" s="6">
        <v>7.96</v>
      </c>
      <c r="S281" s="10">
        <v>7.7</v>
      </c>
      <c r="T281" s="6">
        <v>0.22999999999999954</v>
      </c>
      <c r="U281" s="17">
        <f t="shared" si="39"/>
        <v>7.93</v>
      </c>
      <c r="V281" s="10">
        <v>10.67</v>
      </c>
      <c r="W281" s="6">
        <v>0.31</v>
      </c>
      <c r="X281" s="17">
        <f t="shared" si="40"/>
        <v>10.98</v>
      </c>
    </row>
    <row r="282" spans="1:24" x14ac:dyDescent="0.35">
      <c r="A282" s="58">
        <v>808</v>
      </c>
      <c r="B282" s="58" t="s">
        <v>787</v>
      </c>
      <c r="C282" s="58" t="s">
        <v>341</v>
      </c>
      <c r="D282" s="2">
        <f t="shared" si="34"/>
        <v>808</v>
      </c>
      <c r="E282" s="10">
        <v>5.59</v>
      </c>
      <c r="F282" s="6">
        <v>0.19</v>
      </c>
      <c r="G282" s="17">
        <f t="shared" si="35"/>
        <v>5.78</v>
      </c>
      <c r="H282" s="10">
        <v>8.4</v>
      </c>
      <c r="I282" s="10">
        <v>8.1300000000000008</v>
      </c>
      <c r="J282" s="6">
        <v>0.11</v>
      </c>
      <c r="K282" s="17">
        <f t="shared" si="36"/>
        <v>8.24</v>
      </c>
      <c r="L282" s="10">
        <v>11.26</v>
      </c>
      <c r="M282" s="6">
        <v>0.15</v>
      </c>
      <c r="N282" s="17">
        <f t="shared" si="37"/>
        <v>11.41</v>
      </c>
      <c r="O282" s="10">
        <v>5.22</v>
      </c>
      <c r="P282" s="6">
        <v>0.18</v>
      </c>
      <c r="Q282" s="17">
        <f t="shared" si="38"/>
        <v>5.3999999999999995</v>
      </c>
      <c r="R282" s="6">
        <v>7.96</v>
      </c>
      <c r="S282" s="10">
        <v>7.7</v>
      </c>
      <c r="T282" s="6">
        <v>0.10999999999999943</v>
      </c>
      <c r="U282" s="17">
        <f t="shared" si="39"/>
        <v>7.81</v>
      </c>
      <c r="V282" s="10">
        <v>10.67</v>
      </c>
      <c r="W282" s="6">
        <v>0.15</v>
      </c>
      <c r="X282" s="17">
        <f t="shared" si="40"/>
        <v>10.82</v>
      </c>
    </row>
    <row r="283" spans="1:24" x14ac:dyDescent="0.35">
      <c r="A283" s="58">
        <v>810</v>
      </c>
      <c r="B283" s="58" t="s">
        <v>789</v>
      </c>
      <c r="C283" s="58" t="s">
        <v>341</v>
      </c>
      <c r="D283" s="2">
        <f t="shared" si="34"/>
        <v>810</v>
      </c>
      <c r="E283" s="10">
        <v>5.59</v>
      </c>
      <c r="F283" s="6">
        <v>0.19</v>
      </c>
      <c r="G283" s="17">
        <f t="shared" si="35"/>
        <v>5.78</v>
      </c>
      <c r="H283" s="10">
        <v>8.4</v>
      </c>
      <c r="I283" s="10">
        <v>8.1300000000000008</v>
      </c>
      <c r="J283" s="6">
        <v>0.11</v>
      </c>
      <c r="K283" s="17">
        <f t="shared" si="36"/>
        <v>8.24</v>
      </c>
      <c r="L283" s="10">
        <v>11.26</v>
      </c>
      <c r="M283" s="6">
        <v>0.15</v>
      </c>
      <c r="N283" s="17">
        <f t="shared" si="37"/>
        <v>11.41</v>
      </c>
      <c r="O283" s="10">
        <v>5.22</v>
      </c>
      <c r="P283" s="6">
        <v>0.18</v>
      </c>
      <c r="Q283" s="17">
        <f t="shared" si="38"/>
        <v>5.3999999999999995</v>
      </c>
      <c r="R283" s="6">
        <v>7.96</v>
      </c>
      <c r="S283" s="10">
        <v>7.7</v>
      </c>
      <c r="T283" s="6">
        <v>0.10999999999999943</v>
      </c>
      <c r="U283" s="17">
        <f t="shared" si="39"/>
        <v>7.81</v>
      </c>
      <c r="V283" s="10">
        <v>10.67</v>
      </c>
      <c r="W283" s="6">
        <v>0.15</v>
      </c>
      <c r="X283" s="17">
        <f t="shared" si="40"/>
        <v>10.82</v>
      </c>
    </row>
    <row r="284" spans="1:24" x14ac:dyDescent="0.35">
      <c r="A284" s="58">
        <v>811</v>
      </c>
      <c r="B284" s="58" t="s">
        <v>791</v>
      </c>
      <c r="C284" s="58" t="s">
        <v>341</v>
      </c>
      <c r="D284" s="2">
        <f t="shared" si="34"/>
        <v>811</v>
      </c>
      <c r="E284" s="10">
        <v>5.59</v>
      </c>
      <c r="F284" s="6">
        <v>0.19</v>
      </c>
      <c r="G284" s="17">
        <f t="shared" si="35"/>
        <v>5.78</v>
      </c>
      <c r="H284" s="10">
        <v>8.4</v>
      </c>
      <c r="I284" s="10">
        <v>8.1300000000000008</v>
      </c>
      <c r="J284" s="6">
        <v>0.11</v>
      </c>
      <c r="K284" s="17">
        <f t="shared" si="36"/>
        <v>8.24</v>
      </c>
      <c r="L284" s="10">
        <v>11.26</v>
      </c>
      <c r="M284" s="6">
        <v>0.15</v>
      </c>
      <c r="N284" s="17">
        <f t="shared" si="37"/>
        <v>11.41</v>
      </c>
      <c r="O284" s="10">
        <v>5.22</v>
      </c>
      <c r="P284" s="6">
        <v>0.18</v>
      </c>
      <c r="Q284" s="17">
        <f t="shared" si="38"/>
        <v>5.3999999999999995</v>
      </c>
      <c r="R284" s="6">
        <v>7.96</v>
      </c>
      <c r="S284" s="10">
        <v>7.7</v>
      </c>
      <c r="T284" s="6">
        <v>0.10999999999999943</v>
      </c>
      <c r="U284" s="17">
        <f t="shared" si="39"/>
        <v>7.81</v>
      </c>
      <c r="V284" s="10">
        <v>10.67</v>
      </c>
      <c r="W284" s="6">
        <v>0.15</v>
      </c>
      <c r="X284" s="17">
        <f t="shared" si="40"/>
        <v>10.82</v>
      </c>
    </row>
    <row r="285" spans="1:24" x14ac:dyDescent="0.35">
      <c r="A285" s="58">
        <v>813</v>
      </c>
      <c r="B285" s="58" t="s">
        <v>793</v>
      </c>
      <c r="C285" s="58" t="s">
        <v>341</v>
      </c>
      <c r="D285" s="2">
        <f t="shared" si="34"/>
        <v>813</v>
      </c>
      <c r="E285" s="10">
        <v>5.59</v>
      </c>
      <c r="F285" s="6">
        <v>0.19</v>
      </c>
      <c r="G285" s="17">
        <f t="shared" si="35"/>
        <v>5.78</v>
      </c>
      <c r="H285" s="10">
        <v>8.4</v>
      </c>
      <c r="I285" s="10">
        <v>8.1300000000000008</v>
      </c>
      <c r="J285" s="6">
        <v>0.11</v>
      </c>
      <c r="K285" s="17">
        <f t="shared" si="36"/>
        <v>8.24</v>
      </c>
      <c r="L285" s="10">
        <v>11.26</v>
      </c>
      <c r="M285" s="6">
        <v>0.15</v>
      </c>
      <c r="N285" s="17">
        <f t="shared" si="37"/>
        <v>11.41</v>
      </c>
      <c r="O285" s="10">
        <v>5.22</v>
      </c>
      <c r="P285" s="6">
        <v>0.18</v>
      </c>
      <c r="Q285" s="17">
        <f t="shared" si="38"/>
        <v>5.3999999999999995</v>
      </c>
      <c r="R285" s="6">
        <v>7.96</v>
      </c>
      <c r="S285" s="10">
        <v>7.7</v>
      </c>
      <c r="T285" s="6">
        <v>0.10999999999999943</v>
      </c>
      <c r="U285" s="17">
        <f t="shared" si="39"/>
        <v>7.81</v>
      </c>
      <c r="V285" s="10">
        <v>10.67</v>
      </c>
      <c r="W285" s="6">
        <v>0.15</v>
      </c>
      <c r="X285" s="17">
        <f t="shared" si="40"/>
        <v>10.82</v>
      </c>
    </row>
    <row r="286" spans="1:24" x14ac:dyDescent="0.35">
      <c r="A286" s="58">
        <v>444</v>
      </c>
      <c r="B286" s="58" t="s">
        <v>795</v>
      </c>
      <c r="C286" s="58" t="s">
        <v>341</v>
      </c>
      <c r="D286" s="2">
        <f t="shared" si="34"/>
        <v>444</v>
      </c>
      <c r="E286" s="10">
        <v>5.59</v>
      </c>
      <c r="F286" s="6">
        <v>0.19</v>
      </c>
      <c r="G286" s="17">
        <f t="shared" si="35"/>
        <v>5.78</v>
      </c>
      <c r="H286" s="10">
        <v>8.4</v>
      </c>
      <c r="I286" s="10">
        <v>8.1300000000000008</v>
      </c>
      <c r="J286" s="6">
        <v>0.11</v>
      </c>
      <c r="K286" s="17">
        <f t="shared" si="36"/>
        <v>8.24</v>
      </c>
      <c r="L286" s="10">
        <v>11.26</v>
      </c>
      <c r="M286" s="6">
        <v>0.15</v>
      </c>
      <c r="N286" s="17">
        <f t="shared" si="37"/>
        <v>11.41</v>
      </c>
      <c r="O286" s="10">
        <v>5.22</v>
      </c>
      <c r="P286" s="6">
        <v>0.18</v>
      </c>
      <c r="Q286" s="17">
        <f t="shared" si="38"/>
        <v>5.3999999999999995</v>
      </c>
      <c r="R286" s="6">
        <v>7.96</v>
      </c>
      <c r="S286" s="10">
        <v>7.7</v>
      </c>
      <c r="T286" s="6">
        <v>0.10999999999999943</v>
      </c>
      <c r="U286" s="17">
        <f t="shared" si="39"/>
        <v>7.81</v>
      </c>
      <c r="V286" s="10">
        <v>10.67</v>
      </c>
      <c r="W286" s="6">
        <v>0.15</v>
      </c>
      <c r="X286" s="17">
        <f t="shared" si="40"/>
        <v>10.82</v>
      </c>
    </row>
    <row r="287" spans="1:24" x14ac:dyDescent="0.35">
      <c r="A287" s="58">
        <v>531</v>
      </c>
      <c r="B287" s="58" t="s">
        <v>797</v>
      </c>
      <c r="C287" s="58" t="s">
        <v>341</v>
      </c>
      <c r="D287" s="2">
        <f t="shared" si="34"/>
        <v>531</v>
      </c>
      <c r="E287" s="10">
        <v>5.59</v>
      </c>
      <c r="F287" s="6">
        <v>0.19</v>
      </c>
      <c r="G287" s="17">
        <f t="shared" si="35"/>
        <v>5.78</v>
      </c>
      <c r="H287" s="10">
        <v>8.4</v>
      </c>
      <c r="I287" s="10">
        <v>8.1300000000000008</v>
      </c>
      <c r="J287" s="6">
        <v>0.11</v>
      </c>
      <c r="K287" s="17">
        <f t="shared" si="36"/>
        <v>8.24</v>
      </c>
      <c r="L287" s="10">
        <v>11.26</v>
      </c>
      <c r="M287" s="6">
        <v>0.15</v>
      </c>
      <c r="N287" s="17">
        <f t="shared" si="37"/>
        <v>11.41</v>
      </c>
      <c r="O287" s="10">
        <v>5.22</v>
      </c>
      <c r="P287" s="6">
        <v>0.18</v>
      </c>
      <c r="Q287" s="17">
        <f t="shared" si="38"/>
        <v>5.3999999999999995</v>
      </c>
      <c r="R287" s="6">
        <v>7.96</v>
      </c>
      <c r="S287" s="10">
        <v>7.7</v>
      </c>
      <c r="T287" s="6">
        <v>0.10999999999999943</v>
      </c>
      <c r="U287" s="17">
        <f t="shared" si="39"/>
        <v>7.81</v>
      </c>
      <c r="V287" s="10">
        <v>10.67</v>
      </c>
      <c r="W287" s="6">
        <v>0.15</v>
      </c>
      <c r="X287" s="17">
        <f t="shared" si="40"/>
        <v>10.82</v>
      </c>
    </row>
    <row r="288" spans="1:24" x14ac:dyDescent="0.35">
      <c r="A288" s="58">
        <v>262</v>
      </c>
      <c r="B288" s="58" t="s">
        <v>799</v>
      </c>
      <c r="C288" s="58" t="s">
        <v>341</v>
      </c>
      <c r="D288" s="2">
        <f t="shared" si="34"/>
        <v>262</v>
      </c>
      <c r="E288" s="10">
        <v>5.59</v>
      </c>
      <c r="F288" s="6">
        <v>0.19</v>
      </c>
      <c r="G288" s="17">
        <f t="shared" si="35"/>
        <v>5.78</v>
      </c>
      <c r="H288" s="10">
        <v>8.4</v>
      </c>
      <c r="I288" s="10">
        <v>8.1300000000000008</v>
      </c>
      <c r="J288" s="6">
        <v>0.11</v>
      </c>
      <c r="K288" s="17">
        <f t="shared" si="36"/>
        <v>8.24</v>
      </c>
      <c r="L288" s="10">
        <v>11.26</v>
      </c>
      <c r="M288" s="6">
        <v>0.15</v>
      </c>
      <c r="N288" s="17">
        <f t="shared" si="37"/>
        <v>11.41</v>
      </c>
      <c r="O288" s="10">
        <v>5.22</v>
      </c>
      <c r="P288" s="6">
        <v>0.18</v>
      </c>
      <c r="Q288" s="17">
        <f t="shared" si="38"/>
        <v>5.3999999999999995</v>
      </c>
      <c r="R288" s="6">
        <v>7.96</v>
      </c>
      <c r="S288" s="10">
        <v>7.7</v>
      </c>
      <c r="T288" s="6">
        <v>0.10999999999999943</v>
      </c>
      <c r="U288" s="17">
        <f t="shared" si="39"/>
        <v>7.81</v>
      </c>
      <c r="V288" s="10">
        <v>10.67</v>
      </c>
      <c r="W288" s="6">
        <v>0.15</v>
      </c>
      <c r="X288" s="17">
        <f t="shared" si="40"/>
        <v>10.82</v>
      </c>
    </row>
    <row r="289" spans="1:24" x14ac:dyDescent="0.35">
      <c r="A289" s="58">
        <v>774</v>
      </c>
      <c r="B289" s="58" t="s">
        <v>801</v>
      </c>
      <c r="C289" s="58" t="s">
        <v>341</v>
      </c>
      <c r="D289" s="2">
        <f t="shared" si="34"/>
        <v>774</v>
      </c>
      <c r="E289" s="10">
        <v>5.59</v>
      </c>
      <c r="F289" s="6">
        <v>0.19</v>
      </c>
      <c r="G289" s="17">
        <f t="shared" si="35"/>
        <v>5.78</v>
      </c>
      <c r="H289" s="10">
        <v>8.4</v>
      </c>
      <c r="I289" s="10">
        <v>8.1300000000000008</v>
      </c>
      <c r="J289" s="6">
        <v>0.11</v>
      </c>
      <c r="K289" s="17">
        <f t="shared" si="36"/>
        <v>8.24</v>
      </c>
      <c r="L289" s="10">
        <v>11.26</v>
      </c>
      <c r="M289" s="6">
        <v>0.15</v>
      </c>
      <c r="N289" s="17">
        <f t="shared" si="37"/>
        <v>11.41</v>
      </c>
      <c r="O289" s="10">
        <v>5.22</v>
      </c>
      <c r="P289" s="6">
        <v>0.18</v>
      </c>
      <c r="Q289" s="17">
        <f t="shared" si="38"/>
        <v>5.3999999999999995</v>
      </c>
      <c r="R289" s="6">
        <v>7.96</v>
      </c>
      <c r="S289" s="10">
        <v>7.7</v>
      </c>
      <c r="T289" s="6">
        <v>0.10999999999999943</v>
      </c>
      <c r="U289" s="17">
        <f t="shared" si="39"/>
        <v>7.81</v>
      </c>
      <c r="V289" s="10">
        <v>10.67</v>
      </c>
      <c r="W289" s="6">
        <v>0.15</v>
      </c>
      <c r="X289" s="17">
        <f t="shared" si="40"/>
        <v>10.82</v>
      </c>
    </row>
    <row r="290" spans="1:24" x14ac:dyDescent="0.35">
      <c r="A290" s="58">
        <v>305</v>
      </c>
      <c r="B290" s="58" t="s">
        <v>803</v>
      </c>
      <c r="C290" s="58" t="s">
        <v>341</v>
      </c>
      <c r="D290" s="2">
        <f t="shared" si="34"/>
        <v>305</v>
      </c>
      <c r="E290" s="10">
        <v>5.59</v>
      </c>
      <c r="F290" s="6">
        <v>0.19</v>
      </c>
      <c r="G290" s="17">
        <f t="shared" si="35"/>
        <v>5.78</v>
      </c>
      <c r="H290" s="10">
        <v>8.4</v>
      </c>
      <c r="I290" s="10">
        <v>8.1300000000000008</v>
      </c>
      <c r="J290" s="6">
        <v>0.11</v>
      </c>
      <c r="K290" s="17">
        <f t="shared" si="36"/>
        <v>8.24</v>
      </c>
      <c r="L290" s="10">
        <v>11.26</v>
      </c>
      <c r="M290" s="6">
        <v>0.15</v>
      </c>
      <c r="N290" s="17">
        <f t="shared" si="37"/>
        <v>11.41</v>
      </c>
      <c r="O290" s="10">
        <v>5.22</v>
      </c>
      <c r="P290" s="6">
        <v>0.18</v>
      </c>
      <c r="Q290" s="17">
        <f t="shared" si="38"/>
        <v>5.3999999999999995</v>
      </c>
      <c r="R290" s="6">
        <v>7.96</v>
      </c>
      <c r="S290" s="10">
        <v>7.7</v>
      </c>
      <c r="T290" s="6">
        <v>0.10999999999999943</v>
      </c>
      <c r="U290" s="17">
        <f t="shared" si="39"/>
        <v>7.81</v>
      </c>
      <c r="V290" s="10">
        <v>10.67</v>
      </c>
      <c r="W290" s="6">
        <v>0.15</v>
      </c>
      <c r="X290" s="17">
        <f t="shared" si="40"/>
        <v>10.82</v>
      </c>
    </row>
    <row r="291" spans="1:24" x14ac:dyDescent="0.35">
      <c r="A291" s="58">
        <v>616</v>
      </c>
      <c r="B291" s="58" t="s">
        <v>805</v>
      </c>
      <c r="C291" s="58" t="s">
        <v>341</v>
      </c>
      <c r="D291" s="2">
        <f t="shared" si="34"/>
        <v>616</v>
      </c>
      <c r="E291" s="10">
        <v>5.59</v>
      </c>
      <c r="F291" s="6">
        <v>0.19</v>
      </c>
      <c r="G291" s="17">
        <f t="shared" si="35"/>
        <v>5.78</v>
      </c>
      <c r="H291" s="10">
        <v>8.4</v>
      </c>
      <c r="I291" s="10">
        <v>8.1300000000000008</v>
      </c>
      <c r="J291" s="6">
        <v>0.11</v>
      </c>
      <c r="K291" s="17">
        <f t="shared" si="36"/>
        <v>8.24</v>
      </c>
      <c r="L291" s="10">
        <v>11.26</v>
      </c>
      <c r="M291" s="6">
        <v>0.15</v>
      </c>
      <c r="N291" s="17">
        <f t="shared" si="37"/>
        <v>11.41</v>
      </c>
      <c r="O291" s="10">
        <v>5.22</v>
      </c>
      <c r="P291" s="6">
        <v>0.18</v>
      </c>
      <c r="Q291" s="17">
        <f t="shared" si="38"/>
        <v>5.3999999999999995</v>
      </c>
      <c r="R291" s="6">
        <v>7.96</v>
      </c>
      <c r="S291" s="10">
        <v>7.7</v>
      </c>
      <c r="T291" s="6">
        <v>0.10999999999999943</v>
      </c>
      <c r="U291" s="17">
        <f t="shared" si="39"/>
        <v>7.81</v>
      </c>
      <c r="V291" s="10">
        <v>10.67</v>
      </c>
      <c r="W291" s="6">
        <v>0.15</v>
      </c>
      <c r="X291" s="17">
        <f t="shared" si="40"/>
        <v>10.82</v>
      </c>
    </row>
    <row r="292" spans="1:24" x14ac:dyDescent="0.35">
      <c r="A292" s="58">
        <v>815</v>
      </c>
      <c r="B292" s="58" t="s">
        <v>807</v>
      </c>
      <c r="C292" s="58" t="s">
        <v>341</v>
      </c>
      <c r="D292" s="2">
        <f t="shared" si="34"/>
        <v>815</v>
      </c>
      <c r="E292" s="10">
        <v>5.59</v>
      </c>
      <c r="F292" s="6">
        <v>0.19</v>
      </c>
      <c r="G292" s="17">
        <f t="shared" si="35"/>
        <v>5.78</v>
      </c>
      <c r="H292" s="10">
        <v>8.4</v>
      </c>
      <c r="I292" s="10">
        <v>8.1300000000000008</v>
      </c>
      <c r="J292" s="6">
        <v>0.11</v>
      </c>
      <c r="K292" s="17">
        <f t="shared" si="36"/>
        <v>8.24</v>
      </c>
      <c r="L292" s="10">
        <v>11.26</v>
      </c>
      <c r="M292" s="6">
        <v>0.15</v>
      </c>
      <c r="N292" s="17">
        <f t="shared" si="37"/>
        <v>11.41</v>
      </c>
      <c r="O292" s="10">
        <v>5.22</v>
      </c>
      <c r="P292" s="6">
        <v>0.18</v>
      </c>
      <c r="Q292" s="17">
        <f t="shared" si="38"/>
        <v>5.3999999999999995</v>
      </c>
      <c r="R292" s="6">
        <v>7.96</v>
      </c>
      <c r="S292" s="10">
        <v>7.7</v>
      </c>
      <c r="T292" s="6">
        <v>0.10999999999999943</v>
      </c>
      <c r="U292" s="17">
        <f t="shared" si="39"/>
        <v>7.81</v>
      </c>
      <c r="V292" s="10">
        <v>10.67</v>
      </c>
      <c r="W292" s="6">
        <v>0.15</v>
      </c>
      <c r="X292" s="17">
        <f t="shared" si="40"/>
        <v>10.82</v>
      </c>
    </row>
    <row r="293" spans="1:24" x14ac:dyDescent="0.35">
      <c r="A293" s="58">
        <v>817</v>
      </c>
      <c r="B293" s="58" t="s">
        <v>809</v>
      </c>
      <c r="C293" s="58" t="s">
        <v>225</v>
      </c>
      <c r="D293" s="2">
        <f t="shared" si="34"/>
        <v>817</v>
      </c>
      <c r="E293" s="10">
        <v>5.59</v>
      </c>
      <c r="F293" s="6">
        <v>0.22</v>
      </c>
      <c r="G293" s="17">
        <f t="shared" si="35"/>
        <v>5.81</v>
      </c>
      <c r="H293" s="10">
        <v>8.4</v>
      </c>
      <c r="I293" s="10">
        <v>8.1300000000000008</v>
      </c>
      <c r="J293" s="6">
        <v>0.13</v>
      </c>
      <c r="K293" s="17">
        <f t="shared" si="36"/>
        <v>8.2600000000000016</v>
      </c>
      <c r="L293" s="10">
        <v>11.26</v>
      </c>
      <c r="M293" s="6">
        <v>0.18</v>
      </c>
      <c r="N293" s="17">
        <f t="shared" si="37"/>
        <v>11.44</v>
      </c>
      <c r="O293" s="10">
        <v>5.22</v>
      </c>
      <c r="P293" s="6">
        <v>0.21</v>
      </c>
      <c r="Q293" s="17">
        <f t="shared" si="38"/>
        <v>5.43</v>
      </c>
      <c r="R293" s="6">
        <v>7.96</v>
      </c>
      <c r="S293" s="10">
        <v>7.7</v>
      </c>
      <c r="T293" s="6">
        <v>0.12999999999999989</v>
      </c>
      <c r="U293" s="17">
        <f t="shared" si="39"/>
        <v>7.83</v>
      </c>
      <c r="V293" s="10">
        <v>10.67</v>
      </c>
      <c r="W293" s="6">
        <v>0.17</v>
      </c>
      <c r="X293" s="17">
        <f t="shared" si="40"/>
        <v>10.84</v>
      </c>
    </row>
    <row r="294" spans="1:24" x14ac:dyDescent="0.35">
      <c r="A294" s="58">
        <v>809</v>
      </c>
      <c r="B294" s="58" t="s">
        <v>810</v>
      </c>
      <c r="C294" s="58" t="s">
        <v>341</v>
      </c>
      <c r="D294" s="2">
        <f t="shared" si="34"/>
        <v>809</v>
      </c>
      <c r="E294" s="10">
        <v>5.59</v>
      </c>
      <c r="F294" s="6">
        <v>0.19</v>
      </c>
      <c r="G294" s="17">
        <f t="shared" si="35"/>
        <v>5.78</v>
      </c>
      <c r="H294" s="10">
        <v>8.4</v>
      </c>
      <c r="I294" s="10">
        <v>8.1300000000000008</v>
      </c>
      <c r="J294" s="6">
        <v>0.11</v>
      </c>
      <c r="K294" s="17">
        <f t="shared" si="36"/>
        <v>8.24</v>
      </c>
      <c r="L294" s="10">
        <v>11.26</v>
      </c>
      <c r="M294" s="6">
        <v>0.15</v>
      </c>
      <c r="N294" s="17">
        <f t="shared" si="37"/>
        <v>11.41</v>
      </c>
      <c r="O294" s="10">
        <v>5.22</v>
      </c>
      <c r="P294" s="6">
        <v>0.18</v>
      </c>
      <c r="Q294" s="17">
        <f t="shared" si="38"/>
        <v>5.3999999999999995</v>
      </c>
      <c r="R294" s="6">
        <v>7.96</v>
      </c>
      <c r="S294" s="10">
        <v>7.7</v>
      </c>
      <c r="T294" s="6">
        <v>0.10999999999999943</v>
      </c>
      <c r="U294" s="17">
        <f t="shared" si="39"/>
        <v>7.81</v>
      </c>
      <c r="V294" s="10">
        <v>10.67</v>
      </c>
      <c r="W294" s="6">
        <v>0.15</v>
      </c>
      <c r="X294" s="17">
        <f t="shared" si="40"/>
        <v>10.82</v>
      </c>
    </row>
    <row r="295" spans="1:24" x14ac:dyDescent="0.35">
      <c r="A295" s="58">
        <v>818</v>
      </c>
      <c r="B295" s="58" t="s">
        <v>811</v>
      </c>
      <c r="C295" s="58" t="s">
        <v>341</v>
      </c>
      <c r="D295" s="2">
        <f t="shared" si="34"/>
        <v>818</v>
      </c>
      <c r="E295" s="10">
        <v>5.59</v>
      </c>
      <c r="F295" s="6">
        <v>0.19</v>
      </c>
      <c r="G295" s="17">
        <f t="shared" si="35"/>
        <v>5.78</v>
      </c>
      <c r="H295" s="10">
        <v>8.4</v>
      </c>
      <c r="I295" s="10">
        <v>8.1300000000000008</v>
      </c>
      <c r="J295" s="6">
        <v>0.11</v>
      </c>
      <c r="K295" s="17">
        <f t="shared" si="36"/>
        <v>8.24</v>
      </c>
      <c r="L295" s="10">
        <v>11.26</v>
      </c>
      <c r="M295" s="6">
        <v>0.15</v>
      </c>
      <c r="N295" s="17">
        <f t="shared" si="37"/>
        <v>11.41</v>
      </c>
      <c r="O295" s="10">
        <v>5.22</v>
      </c>
      <c r="P295" s="6">
        <v>0.18</v>
      </c>
      <c r="Q295" s="17">
        <f t="shared" si="38"/>
        <v>5.3999999999999995</v>
      </c>
      <c r="R295" s="6">
        <v>7.96</v>
      </c>
      <c r="S295" s="10">
        <v>7.7</v>
      </c>
      <c r="T295" s="6">
        <v>0.10999999999999943</v>
      </c>
      <c r="U295" s="17">
        <f t="shared" si="39"/>
        <v>7.81</v>
      </c>
      <c r="V295" s="10">
        <v>10.67</v>
      </c>
      <c r="W295" s="6">
        <v>0.15</v>
      </c>
      <c r="X295" s="17">
        <f t="shared" si="40"/>
        <v>10.82</v>
      </c>
    </row>
    <row r="296" spans="1:24" x14ac:dyDescent="0.35">
      <c r="A296" s="58">
        <v>819</v>
      </c>
      <c r="B296" s="58" t="s">
        <v>812</v>
      </c>
      <c r="C296" s="58" t="s">
        <v>341</v>
      </c>
      <c r="D296" s="2">
        <f t="shared" si="34"/>
        <v>819</v>
      </c>
      <c r="E296" s="10">
        <v>5.59</v>
      </c>
      <c r="F296" s="6">
        <v>0.19</v>
      </c>
      <c r="G296" s="17">
        <f t="shared" si="35"/>
        <v>5.78</v>
      </c>
      <c r="H296" s="10">
        <v>8.4</v>
      </c>
      <c r="I296" s="10">
        <v>8.1300000000000008</v>
      </c>
      <c r="J296" s="6">
        <v>0.11</v>
      </c>
      <c r="K296" s="17">
        <f t="shared" si="36"/>
        <v>8.24</v>
      </c>
      <c r="L296" s="10">
        <v>11.26</v>
      </c>
      <c r="M296" s="6">
        <v>0.15</v>
      </c>
      <c r="N296" s="17">
        <f t="shared" si="37"/>
        <v>11.41</v>
      </c>
      <c r="O296" s="10">
        <v>5.22</v>
      </c>
      <c r="P296" s="6">
        <v>0.18</v>
      </c>
      <c r="Q296" s="17">
        <f t="shared" si="38"/>
        <v>5.3999999999999995</v>
      </c>
      <c r="R296" s="6">
        <v>7.96</v>
      </c>
      <c r="S296" s="10">
        <v>7.7</v>
      </c>
      <c r="T296" s="6">
        <v>0.10999999999999943</v>
      </c>
      <c r="U296" s="17">
        <f t="shared" si="39"/>
        <v>7.81</v>
      </c>
      <c r="V296" s="10">
        <v>10.67</v>
      </c>
      <c r="W296" s="6">
        <v>0.15</v>
      </c>
      <c r="X296" s="17">
        <f t="shared" si="40"/>
        <v>10.82</v>
      </c>
    </row>
    <row r="297" spans="1:24" x14ac:dyDescent="0.35">
      <c r="A297" s="58">
        <v>485</v>
      </c>
      <c r="B297" s="58" t="s">
        <v>813</v>
      </c>
      <c r="C297" s="58" t="s">
        <v>341</v>
      </c>
      <c r="D297" s="2">
        <f t="shared" si="34"/>
        <v>485</v>
      </c>
      <c r="E297" s="10">
        <v>5.59</v>
      </c>
      <c r="F297" s="6">
        <v>0.19</v>
      </c>
      <c r="G297" s="17">
        <f t="shared" si="35"/>
        <v>5.78</v>
      </c>
      <c r="H297" s="10">
        <v>8.4</v>
      </c>
      <c r="I297" s="10">
        <v>8.1300000000000008</v>
      </c>
      <c r="J297" s="6">
        <v>0.11</v>
      </c>
      <c r="K297" s="17">
        <f t="shared" si="36"/>
        <v>8.24</v>
      </c>
      <c r="L297" s="10">
        <v>11.26</v>
      </c>
      <c r="M297" s="6">
        <v>0.15</v>
      </c>
      <c r="N297" s="17">
        <f t="shared" si="37"/>
        <v>11.41</v>
      </c>
      <c r="O297" s="10">
        <v>5.22</v>
      </c>
      <c r="P297" s="6">
        <v>0.18</v>
      </c>
      <c r="Q297" s="17">
        <f t="shared" si="38"/>
        <v>5.3999999999999995</v>
      </c>
      <c r="R297" s="6">
        <v>7.96</v>
      </c>
      <c r="S297" s="10">
        <v>7.7</v>
      </c>
      <c r="T297" s="6">
        <v>0.10999999999999943</v>
      </c>
      <c r="U297" s="17">
        <f t="shared" si="39"/>
        <v>7.81</v>
      </c>
      <c r="V297" s="10">
        <v>10.67</v>
      </c>
      <c r="W297" s="6">
        <v>0.15</v>
      </c>
      <c r="X297" s="17">
        <f t="shared" si="40"/>
        <v>10.82</v>
      </c>
    </row>
    <row r="298" spans="1:24" x14ac:dyDescent="0.35">
      <c r="A298" s="58">
        <v>820</v>
      </c>
      <c r="B298" s="58" t="s">
        <v>814</v>
      </c>
      <c r="C298" s="58" t="s">
        <v>341</v>
      </c>
      <c r="D298" s="2">
        <f t="shared" si="34"/>
        <v>820</v>
      </c>
      <c r="E298" s="10">
        <v>5.59</v>
      </c>
      <c r="F298" s="6">
        <v>0.19</v>
      </c>
      <c r="G298" s="17">
        <f t="shared" si="35"/>
        <v>5.78</v>
      </c>
      <c r="H298" s="10">
        <v>8.4</v>
      </c>
      <c r="I298" s="10">
        <v>8.1300000000000008</v>
      </c>
      <c r="J298" s="6">
        <v>0.11</v>
      </c>
      <c r="K298" s="17">
        <f t="shared" si="36"/>
        <v>8.24</v>
      </c>
      <c r="L298" s="10">
        <v>11.26</v>
      </c>
      <c r="M298" s="6">
        <v>0.15</v>
      </c>
      <c r="N298" s="17">
        <f t="shared" si="37"/>
        <v>11.41</v>
      </c>
      <c r="O298" s="10">
        <v>5.22</v>
      </c>
      <c r="P298" s="6">
        <v>0.18</v>
      </c>
      <c r="Q298" s="17">
        <f t="shared" si="38"/>
        <v>5.3999999999999995</v>
      </c>
      <c r="R298" s="6">
        <v>7.96</v>
      </c>
      <c r="S298" s="10">
        <v>7.7</v>
      </c>
      <c r="T298" s="6">
        <v>0.10999999999999943</v>
      </c>
      <c r="U298" s="17">
        <f t="shared" si="39"/>
        <v>7.81</v>
      </c>
      <c r="V298" s="10">
        <v>10.67</v>
      </c>
      <c r="W298" s="6">
        <v>0.15</v>
      </c>
      <c r="X298" s="17">
        <f t="shared" si="40"/>
        <v>10.82</v>
      </c>
    </row>
    <row r="299" spans="1:24" x14ac:dyDescent="0.35">
      <c r="A299" s="58">
        <v>821</v>
      </c>
      <c r="B299" s="58" t="s">
        <v>815</v>
      </c>
      <c r="C299" s="58" t="s">
        <v>341</v>
      </c>
      <c r="D299" s="2">
        <f t="shared" si="34"/>
        <v>821</v>
      </c>
      <c r="E299" s="10">
        <v>5.59</v>
      </c>
      <c r="F299" s="6">
        <v>0.19</v>
      </c>
      <c r="G299" s="17">
        <f t="shared" si="35"/>
        <v>5.78</v>
      </c>
      <c r="H299" s="10">
        <v>8.4</v>
      </c>
      <c r="I299" s="10">
        <v>8.1300000000000008</v>
      </c>
      <c r="J299" s="6">
        <v>0.11</v>
      </c>
      <c r="K299" s="17">
        <f t="shared" si="36"/>
        <v>8.24</v>
      </c>
      <c r="L299" s="10">
        <v>11.26</v>
      </c>
      <c r="M299" s="6">
        <v>0.15</v>
      </c>
      <c r="N299" s="17">
        <f t="shared" si="37"/>
        <v>11.41</v>
      </c>
      <c r="O299" s="10">
        <v>5.22</v>
      </c>
      <c r="P299" s="6">
        <v>0.18</v>
      </c>
      <c r="Q299" s="17">
        <f t="shared" si="38"/>
        <v>5.3999999999999995</v>
      </c>
      <c r="R299" s="6">
        <v>7.96</v>
      </c>
      <c r="S299" s="10">
        <v>7.7</v>
      </c>
      <c r="T299" s="6">
        <v>0.10999999999999943</v>
      </c>
      <c r="U299" s="17">
        <f t="shared" si="39"/>
        <v>7.81</v>
      </c>
      <c r="V299" s="10">
        <v>10.67</v>
      </c>
      <c r="W299" s="6">
        <v>0.15</v>
      </c>
      <c r="X299" s="17">
        <f t="shared" si="40"/>
        <v>10.82</v>
      </c>
    </row>
    <row r="300" spans="1:24" x14ac:dyDescent="0.35">
      <c r="A300" s="58">
        <v>822</v>
      </c>
      <c r="B300" s="58" t="s">
        <v>816</v>
      </c>
      <c r="C300" s="58" t="s">
        <v>225</v>
      </c>
      <c r="D300" s="2">
        <f t="shared" si="34"/>
        <v>822</v>
      </c>
      <c r="E300" s="10">
        <v>5.59</v>
      </c>
      <c r="F300" s="6">
        <v>0.22</v>
      </c>
      <c r="G300" s="17">
        <f t="shared" si="35"/>
        <v>5.81</v>
      </c>
      <c r="H300" s="10">
        <v>8.4</v>
      </c>
      <c r="I300" s="10">
        <v>8.1300000000000008</v>
      </c>
      <c r="J300" s="6">
        <v>0.13</v>
      </c>
      <c r="K300" s="17">
        <f t="shared" si="36"/>
        <v>8.2600000000000016</v>
      </c>
      <c r="L300" s="10">
        <v>11.26</v>
      </c>
      <c r="M300" s="6">
        <v>0.18</v>
      </c>
      <c r="N300" s="17">
        <f t="shared" si="37"/>
        <v>11.44</v>
      </c>
      <c r="O300" s="10">
        <v>5.22</v>
      </c>
      <c r="P300" s="6">
        <v>0.21</v>
      </c>
      <c r="Q300" s="17">
        <f t="shared" si="38"/>
        <v>5.43</v>
      </c>
      <c r="R300" s="6">
        <v>7.96</v>
      </c>
      <c r="S300" s="10">
        <v>7.7</v>
      </c>
      <c r="T300" s="6">
        <v>0.12999999999999989</v>
      </c>
      <c r="U300" s="17">
        <f t="shared" si="39"/>
        <v>7.83</v>
      </c>
      <c r="V300" s="10">
        <v>10.67</v>
      </c>
      <c r="W300" s="6">
        <v>0.17</v>
      </c>
      <c r="X300" s="17">
        <f t="shared" si="40"/>
        <v>10.84</v>
      </c>
    </row>
    <row r="301" spans="1:24" x14ac:dyDescent="0.35">
      <c r="A301" s="58">
        <v>823</v>
      </c>
      <c r="B301" s="58" t="s">
        <v>817</v>
      </c>
      <c r="C301" s="58" t="s">
        <v>341</v>
      </c>
      <c r="D301" s="2">
        <f t="shared" si="34"/>
        <v>823</v>
      </c>
      <c r="E301" s="10">
        <v>5.59</v>
      </c>
      <c r="F301" s="6">
        <v>0.19</v>
      </c>
      <c r="G301" s="17">
        <f t="shared" si="35"/>
        <v>5.78</v>
      </c>
      <c r="H301" s="10">
        <v>8.4</v>
      </c>
      <c r="I301" s="10">
        <v>8.1300000000000008</v>
      </c>
      <c r="J301" s="6">
        <v>0.11</v>
      </c>
      <c r="K301" s="17">
        <f t="shared" si="36"/>
        <v>8.24</v>
      </c>
      <c r="L301" s="10">
        <v>11.26</v>
      </c>
      <c r="M301" s="6">
        <v>0.15</v>
      </c>
      <c r="N301" s="17">
        <f t="shared" si="37"/>
        <v>11.41</v>
      </c>
      <c r="O301" s="10">
        <v>5.22</v>
      </c>
      <c r="P301" s="6">
        <v>0.18</v>
      </c>
      <c r="Q301" s="17">
        <f t="shared" si="38"/>
        <v>5.3999999999999995</v>
      </c>
      <c r="R301" s="6">
        <v>7.96</v>
      </c>
      <c r="S301" s="10">
        <v>7.7</v>
      </c>
      <c r="T301" s="6">
        <v>0.10999999999999943</v>
      </c>
      <c r="U301" s="17">
        <f t="shared" si="39"/>
        <v>7.81</v>
      </c>
      <c r="V301" s="10">
        <v>10.67</v>
      </c>
      <c r="W301" s="6">
        <v>0.15</v>
      </c>
      <c r="X301" s="17">
        <f t="shared" si="40"/>
        <v>10.82</v>
      </c>
    </row>
    <row r="302" spans="1:24" x14ac:dyDescent="0.35">
      <c r="A302" s="58">
        <v>824</v>
      </c>
      <c r="B302" s="58" t="s">
        <v>818</v>
      </c>
      <c r="C302" s="58" t="s">
        <v>225</v>
      </c>
      <c r="D302" s="2">
        <f t="shared" ref="D302:D307" si="41">A302</f>
        <v>824</v>
      </c>
      <c r="E302" s="10">
        <v>5.59</v>
      </c>
      <c r="F302" s="6">
        <v>0.22</v>
      </c>
      <c r="G302" s="17">
        <f t="shared" ref="G302:G307" si="42">E302+F302</f>
        <v>5.81</v>
      </c>
      <c r="H302" s="10">
        <v>8.4</v>
      </c>
      <c r="I302" s="10">
        <v>8.1300000000000008</v>
      </c>
      <c r="J302" s="6">
        <v>0.13</v>
      </c>
      <c r="K302" s="17">
        <f t="shared" ref="K302:K307" si="43">I302+J302</f>
        <v>8.2600000000000016</v>
      </c>
      <c r="L302" s="10">
        <v>11.26</v>
      </c>
      <c r="M302" s="6">
        <v>0.18</v>
      </c>
      <c r="N302" s="17">
        <f t="shared" ref="N302:N307" si="44">L302+M302</f>
        <v>11.44</v>
      </c>
      <c r="O302" s="10">
        <v>5.22</v>
      </c>
      <c r="P302" s="6">
        <v>0.21</v>
      </c>
      <c r="Q302" s="17">
        <f t="shared" ref="Q302:Q307" si="45">O302+P302</f>
        <v>5.43</v>
      </c>
      <c r="R302" s="6">
        <v>7.96</v>
      </c>
      <c r="S302" s="10">
        <v>7.7</v>
      </c>
      <c r="T302" s="6">
        <v>0.12999999999999989</v>
      </c>
      <c r="U302" s="17">
        <f t="shared" ref="U302:U307" si="46">S302+T302</f>
        <v>7.83</v>
      </c>
      <c r="V302" s="10">
        <v>10.67</v>
      </c>
      <c r="W302" s="6">
        <v>0.17</v>
      </c>
      <c r="X302" s="17">
        <f t="shared" ref="X302:X307" si="47">V302+W302</f>
        <v>10.84</v>
      </c>
    </row>
    <row r="303" spans="1:24" x14ac:dyDescent="0.35">
      <c r="A303" s="58">
        <v>825</v>
      </c>
      <c r="B303" s="58" t="s">
        <v>819</v>
      </c>
      <c r="C303" s="58" t="s">
        <v>341</v>
      </c>
      <c r="D303" s="2">
        <f t="shared" si="41"/>
        <v>825</v>
      </c>
      <c r="E303" s="10">
        <v>5.59</v>
      </c>
      <c r="F303" s="6">
        <v>0.19</v>
      </c>
      <c r="G303" s="17">
        <f t="shared" si="42"/>
        <v>5.78</v>
      </c>
      <c r="H303" s="10">
        <v>8.4</v>
      </c>
      <c r="I303" s="10">
        <v>8.1300000000000008</v>
      </c>
      <c r="J303" s="6">
        <v>0.11</v>
      </c>
      <c r="K303" s="17">
        <f t="shared" si="43"/>
        <v>8.24</v>
      </c>
      <c r="L303" s="10">
        <v>11.26</v>
      </c>
      <c r="M303" s="6">
        <v>0.15</v>
      </c>
      <c r="N303" s="17">
        <f t="shared" si="44"/>
        <v>11.41</v>
      </c>
      <c r="O303" s="10">
        <v>5.22</v>
      </c>
      <c r="P303" s="6">
        <v>0.18</v>
      </c>
      <c r="Q303" s="17">
        <f t="shared" si="45"/>
        <v>5.3999999999999995</v>
      </c>
      <c r="R303" s="6">
        <v>7.96</v>
      </c>
      <c r="S303" s="10">
        <v>7.7</v>
      </c>
      <c r="T303" s="6">
        <v>0.10999999999999943</v>
      </c>
      <c r="U303" s="17">
        <f t="shared" si="46"/>
        <v>7.81</v>
      </c>
      <c r="V303" s="10">
        <v>10.67</v>
      </c>
      <c r="W303" s="6">
        <v>0.15</v>
      </c>
      <c r="X303" s="17">
        <f t="shared" si="47"/>
        <v>10.82</v>
      </c>
    </row>
    <row r="304" spans="1:24" x14ac:dyDescent="0.35">
      <c r="A304" s="58">
        <v>826</v>
      </c>
      <c r="B304" s="58" t="s">
        <v>820</v>
      </c>
      <c r="C304" s="58" t="s">
        <v>225</v>
      </c>
      <c r="D304" s="2">
        <f t="shared" si="41"/>
        <v>826</v>
      </c>
      <c r="E304" s="10">
        <v>5.59</v>
      </c>
      <c r="F304" s="6">
        <v>0.22</v>
      </c>
      <c r="G304" s="17">
        <f t="shared" si="42"/>
        <v>5.81</v>
      </c>
      <c r="H304" s="10">
        <v>8.4</v>
      </c>
      <c r="I304" s="10">
        <v>8.1300000000000008</v>
      </c>
      <c r="J304" s="6">
        <v>0.13</v>
      </c>
      <c r="K304" s="17">
        <f t="shared" si="43"/>
        <v>8.2600000000000016</v>
      </c>
      <c r="L304" s="10">
        <v>11.26</v>
      </c>
      <c r="M304" s="6">
        <v>0.18</v>
      </c>
      <c r="N304" s="17">
        <f t="shared" si="44"/>
        <v>11.44</v>
      </c>
      <c r="O304" s="10">
        <v>5.22</v>
      </c>
      <c r="P304" s="6">
        <v>0.21</v>
      </c>
      <c r="Q304" s="17">
        <f t="shared" si="45"/>
        <v>5.43</v>
      </c>
      <c r="R304" s="6">
        <v>7.96</v>
      </c>
      <c r="S304" s="10">
        <v>7.7</v>
      </c>
      <c r="T304" s="6">
        <v>0.12999999999999989</v>
      </c>
      <c r="U304" s="17">
        <f t="shared" si="46"/>
        <v>7.83</v>
      </c>
      <c r="V304" s="10">
        <v>10.67</v>
      </c>
      <c r="W304" s="6">
        <v>0.17</v>
      </c>
      <c r="X304" s="17">
        <f t="shared" si="47"/>
        <v>10.84</v>
      </c>
    </row>
    <row r="305" spans="1:24" x14ac:dyDescent="0.35">
      <c r="A305" s="58">
        <v>828</v>
      </c>
      <c r="B305" s="58" t="s">
        <v>821</v>
      </c>
      <c r="C305" s="58" t="s">
        <v>341</v>
      </c>
      <c r="D305" s="2">
        <f t="shared" si="41"/>
        <v>828</v>
      </c>
      <c r="E305" s="10">
        <v>5.59</v>
      </c>
      <c r="F305" s="6">
        <v>0.19</v>
      </c>
      <c r="G305" s="17">
        <f t="shared" si="42"/>
        <v>5.78</v>
      </c>
      <c r="H305" s="10">
        <v>8.4</v>
      </c>
      <c r="I305" s="10">
        <v>8.1300000000000008</v>
      </c>
      <c r="J305" s="6">
        <v>0.11</v>
      </c>
      <c r="K305" s="17">
        <f t="shared" si="43"/>
        <v>8.24</v>
      </c>
      <c r="L305" s="10">
        <v>11.26</v>
      </c>
      <c r="M305" s="6">
        <v>0.15</v>
      </c>
      <c r="N305" s="17">
        <f t="shared" si="44"/>
        <v>11.41</v>
      </c>
      <c r="O305" s="10">
        <v>5.22</v>
      </c>
      <c r="P305" s="6">
        <v>0.18</v>
      </c>
      <c r="Q305" s="17">
        <f t="shared" si="45"/>
        <v>5.3999999999999995</v>
      </c>
      <c r="R305" s="6">
        <v>7.96</v>
      </c>
      <c r="S305" s="10">
        <v>7.7</v>
      </c>
      <c r="T305" s="6">
        <v>0.10999999999999943</v>
      </c>
      <c r="U305" s="17">
        <f t="shared" si="46"/>
        <v>7.81</v>
      </c>
      <c r="V305" s="10">
        <v>10.67</v>
      </c>
      <c r="W305" s="6">
        <v>0.15</v>
      </c>
      <c r="X305" s="17">
        <f t="shared" si="47"/>
        <v>10.82</v>
      </c>
    </row>
    <row r="306" spans="1:24" x14ac:dyDescent="0.35">
      <c r="A306" s="58">
        <v>829</v>
      </c>
      <c r="B306" s="58" t="s">
        <v>822</v>
      </c>
      <c r="C306" s="58" t="s">
        <v>225</v>
      </c>
      <c r="D306" s="2">
        <f t="shared" si="41"/>
        <v>829</v>
      </c>
      <c r="E306" s="10">
        <v>5.59</v>
      </c>
      <c r="F306" s="6">
        <v>0.22</v>
      </c>
      <c r="G306" s="17">
        <f t="shared" si="42"/>
        <v>5.81</v>
      </c>
      <c r="H306" s="10">
        <v>8.4</v>
      </c>
      <c r="I306" s="10">
        <v>8.1300000000000008</v>
      </c>
      <c r="J306" s="6">
        <v>0.13</v>
      </c>
      <c r="K306" s="17">
        <f t="shared" si="43"/>
        <v>8.2600000000000016</v>
      </c>
      <c r="L306" s="10">
        <v>11.26</v>
      </c>
      <c r="M306" s="6">
        <v>0.18</v>
      </c>
      <c r="N306" s="17">
        <f t="shared" si="44"/>
        <v>11.44</v>
      </c>
      <c r="O306" s="10">
        <v>5.22</v>
      </c>
      <c r="P306" s="6">
        <v>0.21</v>
      </c>
      <c r="Q306" s="17">
        <f t="shared" si="45"/>
        <v>5.43</v>
      </c>
      <c r="R306" s="6">
        <v>7.96</v>
      </c>
      <c r="S306" s="10">
        <v>7.7</v>
      </c>
      <c r="T306" s="6">
        <v>0.12999999999999989</v>
      </c>
      <c r="U306" s="17">
        <f t="shared" si="46"/>
        <v>7.83</v>
      </c>
      <c r="V306" s="10">
        <v>10.67</v>
      </c>
      <c r="W306" s="6">
        <v>0.17</v>
      </c>
      <c r="X306" s="17">
        <f t="shared" si="47"/>
        <v>10.84</v>
      </c>
    </row>
    <row r="307" spans="1:24" x14ac:dyDescent="0.35">
      <c r="A307" s="58">
        <v>830</v>
      </c>
      <c r="B307" s="58" t="s">
        <v>823</v>
      </c>
      <c r="C307" s="58" t="s">
        <v>341</v>
      </c>
      <c r="D307" s="2">
        <f t="shared" si="41"/>
        <v>830</v>
      </c>
      <c r="E307" s="10">
        <v>5.59</v>
      </c>
      <c r="F307" s="6">
        <v>0.19</v>
      </c>
      <c r="G307" s="17">
        <f t="shared" si="42"/>
        <v>5.78</v>
      </c>
      <c r="H307" s="10">
        <v>8.4</v>
      </c>
      <c r="I307" s="10">
        <v>8.1300000000000008</v>
      </c>
      <c r="J307" s="6">
        <v>0.11</v>
      </c>
      <c r="K307" s="17">
        <f t="shared" si="43"/>
        <v>8.24</v>
      </c>
      <c r="L307" s="10">
        <v>11.26</v>
      </c>
      <c r="M307" s="6">
        <v>0.15</v>
      </c>
      <c r="N307" s="17">
        <f t="shared" si="44"/>
        <v>11.41</v>
      </c>
      <c r="O307" s="10">
        <v>5.22</v>
      </c>
      <c r="P307" s="6">
        <v>0.18</v>
      </c>
      <c r="Q307" s="17">
        <f t="shared" si="45"/>
        <v>5.3999999999999995</v>
      </c>
      <c r="R307" s="6">
        <v>7.96</v>
      </c>
      <c r="S307" s="10">
        <v>7.7</v>
      </c>
      <c r="T307" s="6">
        <v>0.10999999999999943</v>
      </c>
      <c r="U307" s="17">
        <f t="shared" si="46"/>
        <v>7.81</v>
      </c>
      <c r="V307" s="10">
        <v>10.67</v>
      </c>
      <c r="W307" s="6">
        <v>0.15</v>
      </c>
      <c r="X307" s="17">
        <f t="shared" si="47"/>
        <v>10.82</v>
      </c>
    </row>
    <row r="308" spans="1:24" x14ac:dyDescent="0.35">
      <c r="A308" s="58">
        <v>832</v>
      </c>
      <c r="B308" s="58" t="s">
        <v>852</v>
      </c>
      <c r="C308" s="58" t="s">
        <v>341</v>
      </c>
      <c r="D308" s="2">
        <f t="shared" ref="D308:D325" si="48">A308</f>
        <v>832</v>
      </c>
      <c r="E308" s="10">
        <v>5.59</v>
      </c>
      <c r="F308" s="6">
        <v>0.19</v>
      </c>
      <c r="G308" s="17">
        <f t="shared" ref="G308:G325" si="49">E308+F308</f>
        <v>5.78</v>
      </c>
      <c r="H308" s="10">
        <v>8.4</v>
      </c>
      <c r="I308" s="10">
        <v>8.1300000000000008</v>
      </c>
      <c r="J308" s="6">
        <v>0.11</v>
      </c>
      <c r="K308" s="17">
        <f t="shared" ref="K308:K325" si="50">I308+J308</f>
        <v>8.24</v>
      </c>
      <c r="L308" s="10">
        <v>11.26</v>
      </c>
      <c r="M308" s="6">
        <v>0.15</v>
      </c>
      <c r="N308" s="17">
        <f t="shared" ref="N308:N325" si="51">L308+M308</f>
        <v>11.41</v>
      </c>
      <c r="O308" s="10">
        <v>5.22</v>
      </c>
      <c r="P308" s="6">
        <v>0.18</v>
      </c>
      <c r="Q308" s="17">
        <f t="shared" ref="Q308:Q325" si="52">O308+P308</f>
        <v>5.3999999999999995</v>
      </c>
      <c r="R308" s="6">
        <v>7.96</v>
      </c>
      <c r="S308" s="10">
        <v>7.7</v>
      </c>
      <c r="T308" s="6">
        <v>0.10999999999999943</v>
      </c>
      <c r="U308" s="17">
        <f t="shared" ref="U308:U325" si="53">S308+T308</f>
        <v>7.81</v>
      </c>
      <c r="V308" s="10">
        <v>10.67</v>
      </c>
      <c r="W308" s="6">
        <v>0.15</v>
      </c>
      <c r="X308" s="17">
        <f t="shared" ref="X308:X325" si="54">V308+W308</f>
        <v>10.82</v>
      </c>
    </row>
    <row r="309" spans="1:24" x14ac:dyDescent="0.35">
      <c r="A309" s="58">
        <v>833</v>
      </c>
      <c r="B309" s="58" t="s">
        <v>853</v>
      </c>
      <c r="C309" s="58" t="s">
        <v>225</v>
      </c>
      <c r="D309" s="2">
        <f t="shared" si="48"/>
        <v>833</v>
      </c>
      <c r="E309" s="10">
        <v>5.59</v>
      </c>
      <c r="F309" s="6">
        <v>0.22</v>
      </c>
      <c r="G309" s="17">
        <f t="shared" si="49"/>
        <v>5.81</v>
      </c>
      <c r="H309" s="10">
        <v>8.4</v>
      </c>
      <c r="I309" s="10">
        <v>8.1300000000000008</v>
      </c>
      <c r="J309" s="6">
        <v>0.13</v>
      </c>
      <c r="K309" s="17">
        <f t="shared" si="50"/>
        <v>8.2600000000000016</v>
      </c>
      <c r="L309" s="10">
        <v>11.26</v>
      </c>
      <c r="M309" s="6">
        <v>0.18</v>
      </c>
      <c r="N309" s="17">
        <f t="shared" si="51"/>
        <v>11.44</v>
      </c>
      <c r="O309" s="10">
        <v>5.22</v>
      </c>
      <c r="P309" s="6">
        <v>0.21</v>
      </c>
      <c r="Q309" s="17">
        <f t="shared" si="52"/>
        <v>5.43</v>
      </c>
      <c r="R309" s="6">
        <v>7.96</v>
      </c>
      <c r="S309" s="10">
        <v>7.7</v>
      </c>
      <c r="T309" s="6">
        <v>0.12999999999999989</v>
      </c>
      <c r="U309" s="17">
        <f t="shared" si="53"/>
        <v>7.83</v>
      </c>
      <c r="V309" s="10">
        <v>10.67</v>
      </c>
      <c r="W309" s="6">
        <v>0.17</v>
      </c>
      <c r="X309" s="17">
        <f t="shared" si="54"/>
        <v>10.84</v>
      </c>
    </row>
    <row r="310" spans="1:24" x14ac:dyDescent="0.35">
      <c r="A310" s="58">
        <v>835</v>
      </c>
      <c r="B310" s="58" t="s">
        <v>854</v>
      </c>
      <c r="C310" s="58" t="s">
        <v>341</v>
      </c>
      <c r="D310" s="2">
        <f t="shared" si="48"/>
        <v>835</v>
      </c>
      <c r="E310" s="10">
        <v>5.59</v>
      </c>
      <c r="F310" s="6">
        <v>0.19</v>
      </c>
      <c r="G310" s="17">
        <f t="shared" si="49"/>
        <v>5.78</v>
      </c>
      <c r="H310" s="10">
        <v>8.4</v>
      </c>
      <c r="I310" s="10">
        <v>8.1300000000000008</v>
      </c>
      <c r="J310" s="6">
        <v>0.11</v>
      </c>
      <c r="K310" s="17">
        <f t="shared" si="50"/>
        <v>8.24</v>
      </c>
      <c r="L310" s="10">
        <v>11.26</v>
      </c>
      <c r="M310" s="6">
        <v>0.15</v>
      </c>
      <c r="N310" s="17">
        <f t="shared" si="51"/>
        <v>11.41</v>
      </c>
      <c r="O310" s="10">
        <v>5.22</v>
      </c>
      <c r="P310" s="6">
        <v>0.18</v>
      </c>
      <c r="Q310" s="17">
        <f t="shared" si="52"/>
        <v>5.3999999999999995</v>
      </c>
      <c r="R310" s="6">
        <v>7.96</v>
      </c>
      <c r="S310" s="10">
        <v>7.7</v>
      </c>
      <c r="T310" s="6">
        <v>0.10999999999999943</v>
      </c>
      <c r="U310" s="17">
        <f t="shared" si="53"/>
        <v>7.81</v>
      </c>
      <c r="V310" s="10">
        <v>10.67</v>
      </c>
      <c r="W310" s="6">
        <v>0.15</v>
      </c>
      <c r="X310" s="17">
        <f t="shared" si="54"/>
        <v>10.82</v>
      </c>
    </row>
    <row r="311" spans="1:24" x14ac:dyDescent="0.35">
      <c r="A311" s="58">
        <v>836</v>
      </c>
      <c r="B311" s="58" t="s">
        <v>855</v>
      </c>
      <c r="C311" s="58" t="s">
        <v>341</v>
      </c>
      <c r="D311" s="2">
        <f t="shared" si="48"/>
        <v>836</v>
      </c>
      <c r="E311" s="10">
        <v>5.59</v>
      </c>
      <c r="F311" s="6">
        <v>0.19</v>
      </c>
      <c r="G311" s="17">
        <f t="shared" si="49"/>
        <v>5.78</v>
      </c>
      <c r="H311" s="10">
        <v>8.4</v>
      </c>
      <c r="I311" s="10">
        <v>8.1300000000000008</v>
      </c>
      <c r="J311" s="6">
        <v>0.11</v>
      </c>
      <c r="K311" s="17">
        <f t="shared" si="50"/>
        <v>8.24</v>
      </c>
      <c r="L311" s="10">
        <v>11.26</v>
      </c>
      <c r="M311" s="6">
        <v>0.15</v>
      </c>
      <c r="N311" s="17">
        <f t="shared" si="51"/>
        <v>11.41</v>
      </c>
      <c r="O311" s="10">
        <v>5.22</v>
      </c>
      <c r="P311" s="6">
        <v>0.18</v>
      </c>
      <c r="Q311" s="17">
        <f t="shared" si="52"/>
        <v>5.3999999999999995</v>
      </c>
      <c r="R311" s="6">
        <v>7.96</v>
      </c>
      <c r="S311" s="10">
        <v>7.7</v>
      </c>
      <c r="T311" s="6">
        <v>0.10999999999999943</v>
      </c>
      <c r="U311" s="17">
        <f t="shared" si="53"/>
        <v>7.81</v>
      </c>
      <c r="V311" s="10">
        <v>10.67</v>
      </c>
      <c r="W311" s="6">
        <v>0.15</v>
      </c>
      <c r="X311" s="17">
        <f t="shared" si="54"/>
        <v>10.82</v>
      </c>
    </row>
    <row r="312" spans="1:24" x14ac:dyDescent="0.35">
      <c r="A312" s="58">
        <v>837</v>
      </c>
      <c r="B312" s="58" t="s">
        <v>856</v>
      </c>
      <c r="C312" s="58" t="s">
        <v>225</v>
      </c>
      <c r="D312" s="2">
        <f t="shared" si="48"/>
        <v>837</v>
      </c>
      <c r="E312" s="10">
        <v>5.59</v>
      </c>
      <c r="F312" s="6">
        <v>0.22</v>
      </c>
      <c r="G312" s="17">
        <f t="shared" si="49"/>
        <v>5.81</v>
      </c>
      <c r="H312" s="10">
        <v>8.4</v>
      </c>
      <c r="I312" s="10">
        <v>8.1300000000000008</v>
      </c>
      <c r="J312" s="6">
        <v>0.13</v>
      </c>
      <c r="K312" s="17">
        <f t="shared" si="50"/>
        <v>8.2600000000000016</v>
      </c>
      <c r="L312" s="10">
        <v>11.26</v>
      </c>
      <c r="M312" s="6">
        <v>0.18</v>
      </c>
      <c r="N312" s="17">
        <f t="shared" si="51"/>
        <v>11.44</v>
      </c>
      <c r="O312" s="10">
        <v>5.22</v>
      </c>
      <c r="P312" s="6">
        <v>0.21</v>
      </c>
      <c r="Q312" s="17">
        <f t="shared" si="52"/>
        <v>5.43</v>
      </c>
      <c r="R312" s="6">
        <v>7.96</v>
      </c>
      <c r="S312" s="10">
        <v>7.7</v>
      </c>
      <c r="T312" s="6">
        <v>0.12999999999999989</v>
      </c>
      <c r="U312" s="17">
        <f t="shared" si="53"/>
        <v>7.83</v>
      </c>
      <c r="V312" s="10">
        <v>10.67</v>
      </c>
      <c r="W312" s="6">
        <v>0.17</v>
      </c>
      <c r="X312" s="17">
        <f t="shared" si="54"/>
        <v>10.84</v>
      </c>
    </row>
    <row r="313" spans="1:24" x14ac:dyDescent="0.35">
      <c r="A313" s="58">
        <v>838</v>
      </c>
      <c r="B313" s="58" t="s">
        <v>857</v>
      </c>
      <c r="C313" s="58" t="s">
        <v>341</v>
      </c>
      <c r="D313" s="2">
        <f t="shared" si="48"/>
        <v>838</v>
      </c>
      <c r="E313" s="10">
        <v>5.59</v>
      </c>
      <c r="F313" s="6">
        <v>0.19</v>
      </c>
      <c r="G313" s="17">
        <f t="shared" si="49"/>
        <v>5.78</v>
      </c>
      <c r="H313" s="10">
        <v>8.4</v>
      </c>
      <c r="I313" s="10">
        <v>8.1300000000000008</v>
      </c>
      <c r="J313" s="6">
        <v>0.11</v>
      </c>
      <c r="K313" s="17">
        <f t="shared" si="50"/>
        <v>8.24</v>
      </c>
      <c r="L313" s="10">
        <v>11.26</v>
      </c>
      <c r="M313" s="6">
        <v>0.15</v>
      </c>
      <c r="N313" s="17">
        <f t="shared" si="51"/>
        <v>11.41</v>
      </c>
      <c r="O313" s="10">
        <v>5.22</v>
      </c>
      <c r="P313" s="6">
        <v>0.18</v>
      </c>
      <c r="Q313" s="17">
        <f t="shared" si="52"/>
        <v>5.3999999999999995</v>
      </c>
      <c r="R313" s="6">
        <v>7.96</v>
      </c>
      <c r="S313" s="10">
        <v>7.7</v>
      </c>
      <c r="T313" s="6">
        <v>0.10999999999999943</v>
      </c>
      <c r="U313" s="17">
        <f t="shared" si="53"/>
        <v>7.81</v>
      </c>
      <c r="V313" s="10">
        <v>10.67</v>
      </c>
      <c r="W313" s="6">
        <v>0.15</v>
      </c>
      <c r="X313" s="17">
        <f t="shared" si="54"/>
        <v>10.82</v>
      </c>
    </row>
    <row r="314" spans="1:24" x14ac:dyDescent="0.35">
      <c r="A314" s="58">
        <v>839</v>
      </c>
      <c r="B314" s="58" t="s">
        <v>858</v>
      </c>
      <c r="C314" s="58" t="s">
        <v>341</v>
      </c>
      <c r="D314" s="2">
        <f t="shared" si="48"/>
        <v>839</v>
      </c>
      <c r="E314" s="10">
        <v>5.59</v>
      </c>
      <c r="F314" s="6">
        <v>0.19</v>
      </c>
      <c r="G314" s="17">
        <f t="shared" si="49"/>
        <v>5.78</v>
      </c>
      <c r="H314" s="10">
        <v>8.4</v>
      </c>
      <c r="I314" s="10">
        <v>8.1300000000000008</v>
      </c>
      <c r="J314" s="6">
        <v>0.11</v>
      </c>
      <c r="K314" s="17">
        <f t="shared" si="50"/>
        <v>8.24</v>
      </c>
      <c r="L314" s="10">
        <v>11.26</v>
      </c>
      <c r="M314" s="6">
        <v>0.15</v>
      </c>
      <c r="N314" s="17">
        <f t="shared" si="51"/>
        <v>11.41</v>
      </c>
      <c r="O314" s="10">
        <v>5.22</v>
      </c>
      <c r="P314" s="6">
        <v>0.18</v>
      </c>
      <c r="Q314" s="17">
        <f t="shared" si="52"/>
        <v>5.3999999999999995</v>
      </c>
      <c r="R314" s="6">
        <v>7.96</v>
      </c>
      <c r="S314" s="10">
        <v>7.7</v>
      </c>
      <c r="T314" s="6">
        <v>0.10999999999999943</v>
      </c>
      <c r="U314" s="17">
        <f t="shared" si="53"/>
        <v>7.81</v>
      </c>
      <c r="V314" s="10">
        <v>10.67</v>
      </c>
      <c r="W314" s="6">
        <v>0.15</v>
      </c>
      <c r="X314" s="17">
        <f t="shared" si="54"/>
        <v>10.82</v>
      </c>
    </row>
    <row r="315" spans="1:24" x14ac:dyDescent="0.35">
      <c r="A315" s="58">
        <v>840</v>
      </c>
      <c r="B315" s="58" t="s">
        <v>859</v>
      </c>
      <c r="C315" s="58" t="s">
        <v>341</v>
      </c>
      <c r="D315" s="2">
        <f t="shared" si="48"/>
        <v>840</v>
      </c>
      <c r="E315" s="10">
        <v>5.59</v>
      </c>
      <c r="F315" s="6">
        <v>0.19</v>
      </c>
      <c r="G315" s="17">
        <f t="shared" si="49"/>
        <v>5.78</v>
      </c>
      <c r="H315" s="10">
        <v>8.4</v>
      </c>
      <c r="I315" s="10">
        <v>8.1300000000000008</v>
      </c>
      <c r="J315" s="6">
        <v>0.11</v>
      </c>
      <c r="K315" s="17">
        <f t="shared" si="50"/>
        <v>8.24</v>
      </c>
      <c r="L315" s="10">
        <v>11.26</v>
      </c>
      <c r="M315" s="6">
        <v>0.15</v>
      </c>
      <c r="N315" s="17">
        <f t="shared" si="51"/>
        <v>11.41</v>
      </c>
      <c r="O315" s="10">
        <v>5.22</v>
      </c>
      <c r="P315" s="6">
        <v>0.18</v>
      </c>
      <c r="Q315" s="17">
        <f t="shared" si="52"/>
        <v>5.3999999999999995</v>
      </c>
      <c r="R315" s="6">
        <v>7.96</v>
      </c>
      <c r="S315" s="10">
        <v>7.7</v>
      </c>
      <c r="T315" s="6">
        <v>0.10999999999999943</v>
      </c>
      <c r="U315" s="17">
        <f t="shared" si="53"/>
        <v>7.81</v>
      </c>
      <c r="V315" s="10">
        <v>10.67</v>
      </c>
      <c r="W315" s="6">
        <v>0.15</v>
      </c>
      <c r="X315" s="17">
        <f t="shared" si="54"/>
        <v>10.82</v>
      </c>
    </row>
    <row r="316" spans="1:24" x14ac:dyDescent="0.35">
      <c r="A316" s="58">
        <v>841</v>
      </c>
      <c r="B316" s="58" t="s">
        <v>860</v>
      </c>
      <c r="C316" s="58" t="s">
        <v>341</v>
      </c>
      <c r="D316" s="2">
        <f t="shared" si="48"/>
        <v>841</v>
      </c>
      <c r="E316" s="10">
        <v>5.59</v>
      </c>
      <c r="F316" s="6">
        <v>0.19</v>
      </c>
      <c r="G316" s="17">
        <f t="shared" si="49"/>
        <v>5.78</v>
      </c>
      <c r="H316" s="10">
        <v>8.4</v>
      </c>
      <c r="I316" s="10">
        <v>8.1300000000000008</v>
      </c>
      <c r="J316" s="6">
        <v>0.11</v>
      </c>
      <c r="K316" s="17">
        <f t="shared" si="50"/>
        <v>8.24</v>
      </c>
      <c r="L316" s="10">
        <v>11.26</v>
      </c>
      <c r="M316" s="6">
        <v>0.15</v>
      </c>
      <c r="N316" s="17">
        <f t="shared" si="51"/>
        <v>11.41</v>
      </c>
      <c r="O316" s="10">
        <v>5.22</v>
      </c>
      <c r="P316" s="6">
        <v>0.18</v>
      </c>
      <c r="Q316" s="17">
        <f t="shared" si="52"/>
        <v>5.3999999999999995</v>
      </c>
      <c r="R316" s="6">
        <v>7.96</v>
      </c>
      <c r="S316" s="10">
        <v>7.7</v>
      </c>
      <c r="T316" s="6">
        <v>0.10999999999999943</v>
      </c>
      <c r="U316" s="17">
        <f t="shared" si="53"/>
        <v>7.81</v>
      </c>
      <c r="V316" s="10">
        <v>10.67</v>
      </c>
      <c r="W316" s="6">
        <v>0.15</v>
      </c>
      <c r="X316" s="17">
        <f t="shared" si="54"/>
        <v>10.82</v>
      </c>
    </row>
    <row r="317" spans="1:24" x14ac:dyDescent="0.35">
      <c r="A317" s="58">
        <v>842</v>
      </c>
      <c r="B317" s="58" t="s">
        <v>861</v>
      </c>
      <c r="C317" s="58" t="s">
        <v>341</v>
      </c>
      <c r="D317" s="2">
        <f t="shared" si="48"/>
        <v>842</v>
      </c>
      <c r="E317" s="10">
        <v>5.59</v>
      </c>
      <c r="F317" s="6">
        <v>0.19</v>
      </c>
      <c r="G317" s="17">
        <f t="shared" si="49"/>
        <v>5.78</v>
      </c>
      <c r="H317" s="10">
        <v>8.4</v>
      </c>
      <c r="I317" s="10">
        <v>8.1300000000000008</v>
      </c>
      <c r="J317" s="6">
        <v>0.11</v>
      </c>
      <c r="K317" s="17">
        <f t="shared" si="50"/>
        <v>8.24</v>
      </c>
      <c r="L317" s="10">
        <v>11.26</v>
      </c>
      <c r="M317" s="6">
        <v>0.15</v>
      </c>
      <c r="N317" s="17">
        <f t="shared" si="51"/>
        <v>11.41</v>
      </c>
      <c r="O317" s="10">
        <v>5.22</v>
      </c>
      <c r="P317" s="6">
        <v>0.18</v>
      </c>
      <c r="Q317" s="17">
        <f t="shared" si="52"/>
        <v>5.3999999999999995</v>
      </c>
      <c r="R317" s="6">
        <v>7.96</v>
      </c>
      <c r="S317" s="10">
        <v>7.7</v>
      </c>
      <c r="T317" s="6">
        <v>0.10999999999999943</v>
      </c>
      <c r="U317" s="17">
        <f t="shared" si="53"/>
        <v>7.81</v>
      </c>
      <c r="V317" s="10">
        <v>10.67</v>
      </c>
      <c r="W317" s="6">
        <v>0.15</v>
      </c>
      <c r="X317" s="17">
        <f t="shared" si="54"/>
        <v>10.82</v>
      </c>
    </row>
    <row r="318" spans="1:24" x14ac:dyDescent="0.35">
      <c r="A318" s="58">
        <v>843</v>
      </c>
      <c r="B318" s="58" t="s">
        <v>862</v>
      </c>
      <c r="C318" s="58" t="s">
        <v>341</v>
      </c>
      <c r="D318" s="2">
        <f t="shared" si="48"/>
        <v>843</v>
      </c>
      <c r="E318" s="10">
        <v>5.59</v>
      </c>
      <c r="F318" s="6">
        <v>0.19</v>
      </c>
      <c r="G318" s="17">
        <f t="shared" si="49"/>
        <v>5.78</v>
      </c>
      <c r="H318" s="10">
        <v>8.4</v>
      </c>
      <c r="I318" s="10">
        <v>8.1300000000000008</v>
      </c>
      <c r="J318" s="6">
        <v>0.11</v>
      </c>
      <c r="K318" s="17">
        <f t="shared" si="50"/>
        <v>8.24</v>
      </c>
      <c r="L318" s="10">
        <v>11.26</v>
      </c>
      <c r="M318" s="6">
        <v>0.15</v>
      </c>
      <c r="N318" s="17">
        <f t="shared" si="51"/>
        <v>11.41</v>
      </c>
      <c r="O318" s="10">
        <v>5.22</v>
      </c>
      <c r="P318" s="6">
        <v>0.18</v>
      </c>
      <c r="Q318" s="17">
        <f t="shared" si="52"/>
        <v>5.3999999999999995</v>
      </c>
      <c r="R318" s="6">
        <v>7.96</v>
      </c>
      <c r="S318" s="10">
        <v>7.7</v>
      </c>
      <c r="T318" s="6">
        <v>0.10999999999999943</v>
      </c>
      <c r="U318" s="17">
        <f t="shared" si="53"/>
        <v>7.81</v>
      </c>
      <c r="V318" s="10">
        <v>10.67</v>
      </c>
      <c r="W318" s="6">
        <v>0.15</v>
      </c>
      <c r="X318" s="17">
        <f t="shared" si="54"/>
        <v>10.82</v>
      </c>
    </row>
    <row r="319" spans="1:24" x14ac:dyDescent="0.35">
      <c r="A319" s="58">
        <v>844</v>
      </c>
      <c r="B319" s="58" t="s">
        <v>863</v>
      </c>
      <c r="C319" s="58" t="s">
        <v>341</v>
      </c>
      <c r="D319" s="2">
        <f t="shared" si="48"/>
        <v>844</v>
      </c>
      <c r="E319" s="10">
        <v>5.59</v>
      </c>
      <c r="F319" s="6">
        <v>0.19</v>
      </c>
      <c r="G319" s="17">
        <f t="shared" si="49"/>
        <v>5.78</v>
      </c>
      <c r="H319" s="10">
        <v>8.4</v>
      </c>
      <c r="I319" s="10">
        <v>8.1300000000000008</v>
      </c>
      <c r="J319" s="6">
        <v>0.11</v>
      </c>
      <c r="K319" s="17">
        <f t="shared" si="50"/>
        <v>8.24</v>
      </c>
      <c r="L319" s="10">
        <v>11.26</v>
      </c>
      <c r="M319" s="6">
        <v>0.15</v>
      </c>
      <c r="N319" s="17">
        <f t="shared" si="51"/>
        <v>11.41</v>
      </c>
      <c r="O319" s="10">
        <v>5.22</v>
      </c>
      <c r="P319" s="6">
        <v>0.18</v>
      </c>
      <c r="Q319" s="17">
        <f t="shared" si="52"/>
        <v>5.3999999999999995</v>
      </c>
      <c r="R319" s="6">
        <v>7.96</v>
      </c>
      <c r="S319" s="10">
        <v>7.7</v>
      </c>
      <c r="T319" s="6">
        <v>0.10999999999999943</v>
      </c>
      <c r="U319" s="17">
        <f t="shared" si="53"/>
        <v>7.81</v>
      </c>
      <c r="V319" s="10">
        <v>10.67</v>
      </c>
      <c r="W319" s="6">
        <v>0.15</v>
      </c>
      <c r="X319" s="17">
        <f t="shared" si="54"/>
        <v>10.82</v>
      </c>
    </row>
    <row r="320" spans="1:24" x14ac:dyDescent="0.35">
      <c r="A320" s="58">
        <v>845</v>
      </c>
      <c r="B320" s="58" t="s">
        <v>864</v>
      </c>
      <c r="C320" s="58" t="s">
        <v>225</v>
      </c>
      <c r="D320" s="2">
        <f t="shared" si="48"/>
        <v>845</v>
      </c>
      <c r="E320" s="10">
        <v>5.59</v>
      </c>
      <c r="F320" s="6">
        <v>0.22</v>
      </c>
      <c r="G320" s="17">
        <f t="shared" si="49"/>
        <v>5.81</v>
      </c>
      <c r="H320" s="10">
        <v>8.4</v>
      </c>
      <c r="I320" s="10">
        <v>8.1300000000000008</v>
      </c>
      <c r="J320" s="6">
        <v>0.13</v>
      </c>
      <c r="K320" s="17">
        <f t="shared" si="50"/>
        <v>8.2600000000000016</v>
      </c>
      <c r="L320" s="10">
        <v>11.26</v>
      </c>
      <c r="M320" s="6">
        <v>0.18</v>
      </c>
      <c r="N320" s="17">
        <f t="shared" si="51"/>
        <v>11.44</v>
      </c>
      <c r="O320" s="10">
        <v>5.22</v>
      </c>
      <c r="P320" s="6">
        <v>0.21</v>
      </c>
      <c r="Q320" s="17">
        <f t="shared" si="52"/>
        <v>5.43</v>
      </c>
      <c r="R320" s="6">
        <v>7.96</v>
      </c>
      <c r="S320" s="10">
        <v>7.7</v>
      </c>
      <c r="T320" s="6">
        <v>0.12999999999999989</v>
      </c>
      <c r="U320" s="17">
        <f t="shared" si="53"/>
        <v>7.83</v>
      </c>
      <c r="V320" s="10">
        <v>10.67</v>
      </c>
      <c r="W320" s="6">
        <v>0.17</v>
      </c>
      <c r="X320" s="17">
        <f t="shared" si="54"/>
        <v>10.84</v>
      </c>
    </row>
    <row r="321" spans="1:24" x14ac:dyDescent="0.35">
      <c r="A321" s="58">
        <v>846</v>
      </c>
      <c r="B321" s="58" t="s">
        <v>865</v>
      </c>
      <c r="C321" s="58" t="s">
        <v>341</v>
      </c>
      <c r="D321" s="2">
        <f t="shared" si="48"/>
        <v>846</v>
      </c>
      <c r="E321" s="10">
        <v>5.59</v>
      </c>
      <c r="F321" s="6">
        <v>0.19</v>
      </c>
      <c r="G321" s="17">
        <f t="shared" si="49"/>
        <v>5.78</v>
      </c>
      <c r="H321" s="10">
        <v>8.4</v>
      </c>
      <c r="I321" s="10">
        <v>8.1300000000000008</v>
      </c>
      <c r="J321" s="6">
        <v>0.11</v>
      </c>
      <c r="K321" s="17">
        <f t="shared" si="50"/>
        <v>8.24</v>
      </c>
      <c r="L321" s="10">
        <v>11.26</v>
      </c>
      <c r="M321" s="6">
        <v>0.15</v>
      </c>
      <c r="N321" s="17">
        <f t="shared" si="51"/>
        <v>11.41</v>
      </c>
      <c r="O321" s="10">
        <v>5.22</v>
      </c>
      <c r="P321" s="6">
        <v>0.18</v>
      </c>
      <c r="Q321" s="17">
        <f t="shared" si="52"/>
        <v>5.3999999999999995</v>
      </c>
      <c r="R321" s="6">
        <v>7.96</v>
      </c>
      <c r="S321" s="10">
        <v>7.7</v>
      </c>
      <c r="T321" s="6">
        <v>0.10999999999999943</v>
      </c>
      <c r="U321" s="17">
        <f t="shared" si="53"/>
        <v>7.81</v>
      </c>
      <c r="V321" s="10">
        <v>10.67</v>
      </c>
      <c r="W321" s="6">
        <v>0.15</v>
      </c>
      <c r="X321" s="17">
        <f t="shared" si="54"/>
        <v>10.82</v>
      </c>
    </row>
    <row r="322" spans="1:24" x14ac:dyDescent="0.35">
      <c r="A322" s="58">
        <v>847</v>
      </c>
      <c r="B322" s="58" t="s">
        <v>866</v>
      </c>
      <c r="C322" s="58" t="s">
        <v>225</v>
      </c>
      <c r="D322" s="2">
        <f t="shared" si="48"/>
        <v>847</v>
      </c>
      <c r="E322" s="10">
        <v>5.59</v>
      </c>
      <c r="F322" s="6">
        <v>0.22</v>
      </c>
      <c r="G322" s="17">
        <f t="shared" si="49"/>
        <v>5.81</v>
      </c>
      <c r="H322" s="10">
        <v>8.4</v>
      </c>
      <c r="I322" s="10">
        <v>8.1300000000000008</v>
      </c>
      <c r="J322" s="6">
        <v>0.13</v>
      </c>
      <c r="K322" s="17">
        <f t="shared" si="50"/>
        <v>8.2600000000000016</v>
      </c>
      <c r="L322" s="10">
        <v>11.26</v>
      </c>
      <c r="M322" s="6">
        <v>0.18</v>
      </c>
      <c r="N322" s="17">
        <f t="shared" si="51"/>
        <v>11.44</v>
      </c>
      <c r="O322" s="10">
        <v>5.22</v>
      </c>
      <c r="P322" s="6">
        <v>0.21</v>
      </c>
      <c r="Q322" s="17">
        <f t="shared" si="52"/>
        <v>5.43</v>
      </c>
      <c r="R322" s="6">
        <v>7.96</v>
      </c>
      <c r="S322" s="10">
        <v>7.7</v>
      </c>
      <c r="T322" s="6">
        <v>0.12999999999999989</v>
      </c>
      <c r="U322" s="17">
        <f t="shared" si="53"/>
        <v>7.83</v>
      </c>
      <c r="V322" s="10">
        <v>10.67</v>
      </c>
      <c r="W322" s="6">
        <v>0.17</v>
      </c>
      <c r="X322" s="17">
        <f t="shared" si="54"/>
        <v>10.84</v>
      </c>
    </row>
    <row r="323" spans="1:24" x14ac:dyDescent="0.35">
      <c r="A323" s="58">
        <v>848</v>
      </c>
      <c r="B323" s="58" t="s">
        <v>867</v>
      </c>
      <c r="C323" s="58" t="s">
        <v>225</v>
      </c>
      <c r="D323" s="2">
        <f t="shared" si="48"/>
        <v>848</v>
      </c>
      <c r="E323" s="10">
        <v>5.59</v>
      </c>
      <c r="F323" s="6">
        <v>0.22</v>
      </c>
      <c r="G323" s="17">
        <f t="shared" si="49"/>
        <v>5.81</v>
      </c>
      <c r="H323" s="10">
        <v>8.4</v>
      </c>
      <c r="I323" s="10">
        <v>8.1300000000000008</v>
      </c>
      <c r="J323" s="6">
        <v>0.13</v>
      </c>
      <c r="K323" s="17">
        <f t="shared" si="50"/>
        <v>8.2600000000000016</v>
      </c>
      <c r="L323" s="10">
        <v>11.26</v>
      </c>
      <c r="M323" s="6">
        <v>0.18</v>
      </c>
      <c r="N323" s="17">
        <f t="shared" si="51"/>
        <v>11.44</v>
      </c>
      <c r="O323" s="10">
        <v>5.22</v>
      </c>
      <c r="P323" s="6">
        <v>0.21</v>
      </c>
      <c r="Q323" s="17">
        <f t="shared" si="52"/>
        <v>5.43</v>
      </c>
      <c r="R323" s="6">
        <v>7.96</v>
      </c>
      <c r="S323" s="10">
        <v>7.7</v>
      </c>
      <c r="T323" s="6">
        <v>0.12999999999999989</v>
      </c>
      <c r="U323" s="17">
        <f t="shared" si="53"/>
        <v>7.83</v>
      </c>
      <c r="V323" s="10">
        <v>10.67</v>
      </c>
      <c r="W323" s="6">
        <v>0.17</v>
      </c>
      <c r="X323" s="17">
        <f t="shared" si="54"/>
        <v>10.84</v>
      </c>
    </row>
    <row r="324" spans="1:24" x14ac:dyDescent="0.35">
      <c r="A324" s="58">
        <v>849</v>
      </c>
      <c r="B324" s="58" t="s">
        <v>868</v>
      </c>
      <c r="C324" s="58" t="s">
        <v>341</v>
      </c>
      <c r="D324" s="2">
        <f t="shared" si="48"/>
        <v>849</v>
      </c>
      <c r="E324" s="10">
        <v>5.59</v>
      </c>
      <c r="F324" s="6">
        <v>0.19</v>
      </c>
      <c r="G324" s="17">
        <f t="shared" si="49"/>
        <v>5.78</v>
      </c>
      <c r="H324" s="10">
        <v>8.4</v>
      </c>
      <c r="I324" s="10">
        <v>8.1300000000000008</v>
      </c>
      <c r="J324" s="6">
        <v>0.11</v>
      </c>
      <c r="K324" s="17">
        <f t="shared" si="50"/>
        <v>8.24</v>
      </c>
      <c r="L324" s="10">
        <v>11.26</v>
      </c>
      <c r="M324" s="6">
        <v>0.15</v>
      </c>
      <c r="N324" s="17">
        <f t="shared" si="51"/>
        <v>11.41</v>
      </c>
      <c r="O324" s="10">
        <v>5.22</v>
      </c>
      <c r="P324" s="6">
        <v>0.18</v>
      </c>
      <c r="Q324" s="17">
        <f t="shared" si="52"/>
        <v>5.3999999999999995</v>
      </c>
      <c r="R324" s="6">
        <v>7.96</v>
      </c>
      <c r="S324" s="10">
        <v>7.7</v>
      </c>
      <c r="T324" s="6">
        <v>0.10999999999999943</v>
      </c>
      <c r="U324" s="17">
        <f t="shared" si="53"/>
        <v>7.81</v>
      </c>
      <c r="V324" s="10">
        <v>10.67</v>
      </c>
      <c r="W324" s="6">
        <v>0.15</v>
      </c>
      <c r="X324" s="17">
        <f t="shared" si="54"/>
        <v>10.82</v>
      </c>
    </row>
    <row r="325" spans="1:24" x14ac:dyDescent="0.35">
      <c r="A325" s="58">
        <v>850</v>
      </c>
      <c r="B325" s="58" t="s">
        <v>869</v>
      </c>
      <c r="C325" s="58" t="s">
        <v>225</v>
      </c>
      <c r="D325" s="2">
        <f t="shared" si="48"/>
        <v>850</v>
      </c>
      <c r="E325" s="10">
        <v>5.59</v>
      </c>
      <c r="F325" s="6">
        <v>0.22</v>
      </c>
      <c r="G325" s="17">
        <f t="shared" si="49"/>
        <v>5.81</v>
      </c>
      <c r="H325" s="10">
        <v>8.4</v>
      </c>
      <c r="I325" s="10">
        <v>8.1300000000000008</v>
      </c>
      <c r="J325" s="6">
        <v>0.13</v>
      </c>
      <c r="K325" s="17">
        <f t="shared" si="50"/>
        <v>8.2600000000000016</v>
      </c>
      <c r="L325" s="10">
        <v>11.26</v>
      </c>
      <c r="M325" s="6">
        <v>0.18</v>
      </c>
      <c r="N325" s="17">
        <f t="shared" si="51"/>
        <v>11.44</v>
      </c>
      <c r="O325" s="10">
        <v>5.22</v>
      </c>
      <c r="P325" s="6">
        <v>0.21</v>
      </c>
      <c r="Q325" s="17">
        <f t="shared" si="52"/>
        <v>5.43</v>
      </c>
      <c r="R325" s="6">
        <v>7.96</v>
      </c>
      <c r="S325" s="10">
        <v>7.7</v>
      </c>
      <c r="T325" s="6">
        <v>0.12999999999999989</v>
      </c>
      <c r="U325" s="17">
        <f t="shared" si="53"/>
        <v>7.83</v>
      </c>
      <c r="V325" s="10">
        <v>10.67</v>
      </c>
      <c r="W325" s="6">
        <v>0.17</v>
      </c>
      <c r="X325" s="17">
        <f t="shared" si="54"/>
        <v>10.84</v>
      </c>
    </row>
    <row r="326" spans="1:24" x14ac:dyDescent="0.35">
      <c r="A326" s="58">
        <v>851</v>
      </c>
      <c r="B326" s="58" t="s">
        <v>895</v>
      </c>
      <c r="C326" s="58" t="s">
        <v>341</v>
      </c>
      <c r="D326" s="2">
        <f t="shared" ref="D326" si="55">A326</f>
        <v>851</v>
      </c>
      <c r="E326" s="10">
        <v>5.59</v>
      </c>
      <c r="F326" s="6">
        <v>0.19</v>
      </c>
      <c r="G326" s="17">
        <f t="shared" ref="G326" si="56">E326+F326</f>
        <v>5.78</v>
      </c>
      <c r="H326" s="10">
        <v>8.4</v>
      </c>
      <c r="I326" s="10">
        <v>8.1300000000000008</v>
      </c>
      <c r="J326" s="6">
        <v>0.11</v>
      </c>
      <c r="K326" s="17">
        <f t="shared" ref="K326" si="57">I326+J326</f>
        <v>8.24</v>
      </c>
      <c r="L326" s="10">
        <v>11.26</v>
      </c>
      <c r="M326" s="6">
        <v>0.15</v>
      </c>
      <c r="N326" s="17">
        <f t="shared" ref="N326" si="58">L326+M326</f>
        <v>11.41</v>
      </c>
      <c r="O326" s="10">
        <v>5.22</v>
      </c>
      <c r="P326" s="6">
        <v>0.18</v>
      </c>
      <c r="Q326" s="17">
        <f t="shared" ref="Q326" si="59">O326+P326</f>
        <v>5.3999999999999995</v>
      </c>
      <c r="R326" s="6">
        <v>7.96</v>
      </c>
      <c r="S326" s="10">
        <v>7.7</v>
      </c>
      <c r="T326" s="6">
        <v>0.10999999999999943</v>
      </c>
      <c r="U326" s="17">
        <f t="shared" ref="U326" si="60">S326+T326</f>
        <v>7.81</v>
      </c>
      <c r="V326" s="10">
        <v>10.67</v>
      </c>
      <c r="W326" s="6">
        <v>0.15</v>
      </c>
      <c r="X326" s="17">
        <f t="shared" ref="X326" si="61">V326+W326</f>
        <v>10.82</v>
      </c>
    </row>
  </sheetData>
  <mergeCells count="8">
    <mergeCell ref="E2:N2"/>
    <mergeCell ref="O2:X2"/>
    <mergeCell ref="E3:G3"/>
    <mergeCell ref="I3:K3"/>
    <mergeCell ref="L3:N3"/>
    <mergeCell ref="O3:Q3"/>
    <mergeCell ref="S3:U3"/>
    <mergeCell ref="V3:X3"/>
  </mergeCells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10D013-7E20-495B-AAFE-54AF0E11B1BB}">
  <sheetPr codeName="Sheet7"/>
  <dimension ref="A1:D125"/>
  <sheetViews>
    <sheetView workbookViewId="0">
      <selection activeCell="G3" sqref="G3"/>
    </sheetView>
  </sheetViews>
  <sheetFormatPr defaultRowHeight="14.5" x14ac:dyDescent="0.35"/>
  <cols>
    <col min="3" max="3" width="42.26953125" bestFit="1" customWidth="1"/>
    <col min="4" max="4" width="7.6328125" bestFit="1" customWidth="1"/>
  </cols>
  <sheetData>
    <row r="1" spans="1:4" x14ac:dyDescent="0.35">
      <c r="A1" t="s">
        <v>211</v>
      </c>
    </row>
    <row r="2" spans="1:4" x14ac:dyDescent="0.35">
      <c r="C2" s="4" t="s">
        <v>207</v>
      </c>
    </row>
    <row r="3" spans="1:4" x14ac:dyDescent="0.35">
      <c r="A3" t="s">
        <v>43</v>
      </c>
      <c r="B3" s="2">
        <v>3000</v>
      </c>
      <c r="C3" t="s">
        <v>44</v>
      </c>
      <c r="D3" s="2">
        <f t="shared" ref="D3:D52" si="0">B3</f>
        <v>3000</v>
      </c>
    </row>
    <row r="4" spans="1:4" x14ac:dyDescent="0.35">
      <c r="A4" t="s">
        <v>43</v>
      </c>
      <c r="B4" s="2">
        <v>2001</v>
      </c>
      <c r="C4" t="s">
        <v>46</v>
      </c>
      <c r="D4" s="2">
        <f t="shared" si="0"/>
        <v>2001</v>
      </c>
    </row>
    <row r="5" spans="1:4" x14ac:dyDescent="0.35">
      <c r="A5" t="s">
        <v>43</v>
      </c>
      <c r="B5" s="2" t="s">
        <v>47</v>
      </c>
      <c r="C5" t="s">
        <v>48</v>
      </c>
      <c r="D5" s="2" t="str">
        <f t="shared" si="0"/>
        <v>6907 (P)</v>
      </c>
    </row>
    <row r="6" spans="1:4" x14ac:dyDescent="0.35">
      <c r="A6" t="s">
        <v>43</v>
      </c>
      <c r="B6" s="2">
        <v>2150</v>
      </c>
      <c r="C6" t="s">
        <v>49</v>
      </c>
      <c r="D6" s="2">
        <f t="shared" si="0"/>
        <v>2150</v>
      </c>
    </row>
    <row r="7" spans="1:4" x14ac:dyDescent="0.35">
      <c r="A7" t="s">
        <v>43</v>
      </c>
      <c r="B7" s="2">
        <v>2184</v>
      </c>
      <c r="C7" t="s">
        <v>50</v>
      </c>
      <c r="D7" s="2">
        <f t="shared" si="0"/>
        <v>2184</v>
      </c>
    </row>
    <row r="8" spans="1:4" x14ac:dyDescent="0.35">
      <c r="A8" t="s">
        <v>43</v>
      </c>
      <c r="B8" s="2">
        <v>3360</v>
      </c>
      <c r="C8" t="s">
        <v>51</v>
      </c>
      <c r="D8" s="2">
        <f t="shared" si="0"/>
        <v>3360</v>
      </c>
    </row>
    <row r="9" spans="1:4" x14ac:dyDescent="0.35">
      <c r="A9" t="s">
        <v>41</v>
      </c>
      <c r="B9" s="2">
        <v>2102</v>
      </c>
      <c r="C9" t="s">
        <v>52</v>
      </c>
      <c r="D9" s="2">
        <f t="shared" si="0"/>
        <v>2102</v>
      </c>
    </row>
    <row r="10" spans="1:4" x14ac:dyDescent="0.35">
      <c r="A10" t="s">
        <v>43</v>
      </c>
      <c r="B10" s="2">
        <v>2020</v>
      </c>
      <c r="C10" t="s">
        <v>53</v>
      </c>
      <c r="D10" s="2">
        <f t="shared" si="0"/>
        <v>2020</v>
      </c>
    </row>
    <row r="11" spans="1:4" x14ac:dyDescent="0.35">
      <c r="A11" t="s">
        <v>43</v>
      </c>
      <c r="B11" s="2">
        <v>2075</v>
      </c>
      <c r="C11" t="s">
        <v>56</v>
      </c>
      <c r="D11" s="2">
        <f t="shared" si="0"/>
        <v>2075</v>
      </c>
    </row>
    <row r="12" spans="1:4" x14ac:dyDescent="0.35">
      <c r="A12" t="s">
        <v>41</v>
      </c>
      <c r="B12" s="2">
        <v>2107</v>
      </c>
      <c r="C12" t="s">
        <v>57</v>
      </c>
      <c r="D12" s="2">
        <f t="shared" si="0"/>
        <v>2107</v>
      </c>
    </row>
    <row r="13" spans="1:4" x14ac:dyDescent="0.35">
      <c r="A13" t="s">
        <v>43</v>
      </c>
      <c r="B13" s="2" t="s">
        <v>58</v>
      </c>
      <c r="C13" t="s">
        <v>59</v>
      </c>
      <c r="D13" s="2" t="str">
        <f t="shared" si="0"/>
        <v>6906 (P)</v>
      </c>
    </row>
    <row r="14" spans="1:4" x14ac:dyDescent="0.35">
      <c r="A14" t="s">
        <v>43</v>
      </c>
      <c r="B14" s="2">
        <v>2036</v>
      </c>
      <c r="C14" t="s">
        <v>64</v>
      </c>
      <c r="D14" s="2">
        <f t="shared" si="0"/>
        <v>2036</v>
      </c>
    </row>
    <row r="15" spans="1:4" x14ac:dyDescent="0.35">
      <c r="A15" t="s">
        <v>43</v>
      </c>
      <c r="B15" s="2">
        <v>2087</v>
      </c>
      <c r="C15" t="s">
        <v>65</v>
      </c>
      <c r="D15" s="2">
        <f t="shared" si="0"/>
        <v>2087</v>
      </c>
    </row>
    <row r="16" spans="1:4" x14ac:dyDescent="0.35">
      <c r="A16" t="s">
        <v>43</v>
      </c>
      <c r="B16" s="2">
        <v>2094</v>
      </c>
      <c r="C16" t="s">
        <v>66</v>
      </c>
      <c r="D16" s="2">
        <f t="shared" si="0"/>
        <v>2094</v>
      </c>
    </row>
    <row r="17" spans="1:4" x14ac:dyDescent="0.35">
      <c r="A17" t="s">
        <v>43</v>
      </c>
      <c r="B17" s="2">
        <v>2013</v>
      </c>
      <c r="C17" t="s">
        <v>67</v>
      </c>
      <c r="D17" s="2">
        <f t="shared" si="0"/>
        <v>2013</v>
      </c>
    </row>
    <row r="18" spans="1:4" x14ac:dyDescent="0.35">
      <c r="A18" t="s">
        <v>43</v>
      </c>
      <c r="B18" s="2">
        <v>3024</v>
      </c>
      <c r="C18" t="s">
        <v>68</v>
      </c>
      <c r="D18" s="2">
        <f t="shared" si="0"/>
        <v>3024</v>
      </c>
    </row>
    <row r="19" spans="1:4" x14ac:dyDescent="0.35">
      <c r="A19" t="s">
        <v>43</v>
      </c>
      <c r="B19" s="2">
        <v>2186</v>
      </c>
      <c r="C19" t="s">
        <v>70</v>
      </c>
      <c r="D19" s="2">
        <f t="shared" si="0"/>
        <v>2186</v>
      </c>
    </row>
    <row r="20" spans="1:4" x14ac:dyDescent="0.35">
      <c r="A20" t="s">
        <v>43</v>
      </c>
      <c r="B20" s="2">
        <v>2110</v>
      </c>
      <c r="C20" t="s">
        <v>71</v>
      </c>
      <c r="D20" s="2">
        <f t="shared" si="0"/>
        <v>2110</v>
      </c>
    </row>
    <row r="21" spans="1:4" x14ac:dyDescent="0.35">
      <c r="A21" t="s">
        <v>41</v>
      </c>
      <c r="B21" s="2">
        <v>2111</v>
      </c>
      <c r="C21" t="s">
        <v>72</v>
      </c>
      <c r="D21" s="2">
        <f t="shared" si="0"/>
        <v>2111</v>
      </c>
    </row>
    <row r="22" spans="1:4" x14ac:dyDescent="0.35">
      <c r="A22" t="s">
        <v>43</v>
      </c>
      <c r="B22" s="2">
        <v>2024</v>
      </c>
      <c r="C22" t="s">
        <v>73</v>
      </c>
      <c r="D22" s="2">
        <f t="shared" si="0"/>
        <v>2024</v>
      </c>
    </row>
    <row r="23" spans="1:4" x14ac:dyDescent="0.35">
      <c r="A23" t="s">
        <v>43</v>
      </c>
      <c r="B23" s="2">
        <v>2167</v>
      </c>
      <c r="C23" t="s">
        <v>75</v>
      </c>
      <c r="D23" s="2">
        <f t="shared" si="0"/>
        <v>2167</v>
      </c>
    </row>
    <row r="24" spans="1:4" x14ac:dyDescent="0.35">
      <c r="A24" t="s">
        <v>43</v>
      </c>
      <c r="B24" s="2" t="s">
        <v>76</v>
      </c>
      <c r="C24" t="s">
        <v>77</v>
      </c>
      <c r="D24" s="2" t="str">
        <f t="shared" si="0"/>
        <v>6908 (P)</v>
      </c>
    </row>
    <row r="25" spans="1:4" x14ac:dyDescent="0.35">
      <c r="A25" t="s">
        <v>43</v>
      </c>
      <c r="B25" s="2">
        <v>2018</v>
      </c>
      <c r="C25" t="s">
        <v>78</v>
      </c>
      <c r="D25" s="2">
        <f t="shared" si="0"/>
        <v>2018</v>
      </c>
    </row>
    <row r="26" spans="1:4" x14ac:dyDescent="0.35">
      <c r="A26" t="s">
        <v>43</v>
      </c>
      <c r="B26" s="2">
        <v>3028</v>
      </c>
      <c r="C26" t="s">
        <v>80</v>
      </c>
      <c r="D26" s="2">
        <f t="shared" si="0"/>
        <v>3028</v>
      </c>
    </row>
    <row r="27" spans="1:4" x14ac:dyDescent="0.35">
      <c r="A27" t="s">
        <v>43</v>
      </c>
      <c r="B27" s="2">
        <v>2120</v>
      </c>
      <c r="C27" t="s">
        <v>82</v>
      </c>
      <c r="D27" s="2">
        <f t="shared" si="0"/>
        <v>2120</v>
      </c>
    </row>
    <row r="28" spans="1:4" x14ac:dyDescent="0.35">
      <c r="A28" t="s">
        <v>41</v>
      </c>
      <c r="B28" s="2">
        <v>2113</v>
      </c>
      <c r="C28" t="s">
        <v>83</v>
      </c>
      <c r="D28" s="2">
        <f t="shared" si="0"/>
        <v>2113</v>
      </c>
    </row>
    <row r="29" spans="1:4" x14ac:dyDescent="0.35">
      <c r="A29" t="s">
        <v>41</v>
      </c>
      <c r="B29" s="2">
        <v>2103</v>
      </c>
      <c r="C29" t="s">
        <v>84</v>
      </c>
      <c r="D29" s="2">
        <f t="shared" si="0"/>
        <v>2103</v>
      </c>
    </row>
    <row r="30" spans="1:4" x14ac:dyDescent="0.35">
      <c r="A30" t="s">
        <v>41</v>
      </c>
      <c r="B30" s="2">
        <v>2084</v>
      </c>
      <c r="C30" t="s">
        <v>85</v>
      </c>
      <c r="D30" s="2">
        <f t="shared" si="0"/>
        <v>2084</v>
      </c>
    </row>
    <row r="31" spans="1:4" x14ac:dyDescent="0.35">
      <c r="A31" t="s">
        <v>43</v>
      </c>
      <c r="B31" s="2">
        <v>2183</v>
      </c>
      <c r="C31" t="s">
        <v>86</v>
      </c>
      <c r="D31" s="2">
        <f t="shared" si="0"/>
        <v>2183</v>
      </c>
    </row>
    <row r="32" spans="1:4" x14ac:dyDescent="0.35">
      <c r="A32" t="s">
        <v>43</v>
      </c>
      <c r="B32" s="2">
        <v>2065</v>
      </c>
      <c r="C32" t="s">
        <v>87</v>
      </c>
      <c r="D32" s="2">
        <f t="shared" si="0"/>
        <v>2065</v>
      </c>
    </row>
    <row r="33" spans="1:4" x14ac:dyDescent="0.35">
      <c r="A33" t="s">
        <v>43</v>
      </c>
      <c r="B33" s="2">
        <v>2007</v>
      </c>
      <c r="C33" t="s">
        <v>88</v>
      </c>
      <c r="D33" s="2">
        <f t="shared" si="0"/>
        <v>2007</v>
      </c>
    </row>
    <row r="34" spans="1:4" x14ac:dyDescent="0.35">
      <c r="A34" t="s">
        <v>41</v>
      </c>
      <c r="B34" s="2">
        <v>5201</v>
      </c>
      <c r="C34" t="s">
        <v>89</v>
      </c>
      <c r="D34" s="2">
        <f t="shared" si="0"/>
        <v>5201</v>
      </c>
    </row>
    <row r="35" spans="1:4" x14ac:dyDescent="0.35">
      <c r="A35" t="s">
        <v>41</v>
      </c>
      <c r="B35" s="2">
        <v>2027</v>
      </c>
      <c r="C35" t="s">
        <v>90</v>
      </c>
      <c r="D35" s="2">
        <f t="shared" si="0"/>
        <v>2027</v>
      </c>
    </row>
    <row r="36" spans="1:4" x14ac:dyDescent="0.35">
      <c r="A36" t="s">
        <v>41</v>
      </c>
      <c r="B36" s="2">
        <v>2182</v>
      </c>
      <c r="C36" t="s">
        <v>91</v>
      </c>
      <c r="D36" s="2">
        <f t="shared" si="0"/>
        <v>2182</v>
      </c>
    </row>
    <row r="37" spans="1:4" x14ac:dyDescent="0.35">
      <c r="A37" t="s">
        <v>43</v>
      </c>
      <c r="B37" s="2">
        <v>2157</v>
      </c>
      <c r="C37" t="s">
        <v>92</v>
      </c>
      <c r="D37" s="2">
        <f t="shared" si="0"/>
        <v>2157</v>
      </c>
    </row>
    <row r="38" spans="1:4" x14ac:dyDescent="0.35">
      <c r="A38" t="s">
        <v>43</v>
      </c>
      <c r="B38" s="2">
        <v>2034</v>
      </c>
      <c r="C38" t="s">
        <v>93</v>
      </c>
      <c r="D38" s="2">
        <f t="shared" si="0"/>
        <v>2034</v>
      </c>
    </row>
    <row r="39" spans="1:4" x14ac:dyDescent="0.35">
      <c r="A39" t="s">
        <v>43</v>
      </c>
      <c r="B39" s="2">
        <v>2033</v>
      </c>
      <c r="C39" t="s">
        <v>94</v>
      </c>
      <c r="D39" s="2">
        <f t="shared" si="0"/>
        <v>2033</v>
      </c>
    </row>
    <row r="40" spans="1:4" x14ac:dyDescent="0.35">
      <c r="A40" t="s">
        <v>43</v>
      </c>
      <c r="B40" s="2">
        <v>2093</v>
      </c>
      <c r="C40" t="s">
        <v>95</v>
      </c>
      <c r="D40" s="2">
        <f t="shared" si="0"/>
        <v>2093</v>
      </c>
    </row>
    <row r="41" spans="1:4" x14ac:dyDescent="0.35">
      <c r="A41" t="s">
        <v>43</v>
      </c>
      <c r="B41" s="2">
        <v>2121</v>
      </c>
      <c r="C41" t="s">
        <v>97</v>
      </c>
      <c r="D41" s="2">
        <f t="shared" si="0"/>
        <v>2121</v>
      </c>
    </row>
    <row r="42" spans="1:4" x14ac:dyDescent="0.35">
      <c r="A42" t="s">
        <v>43</v>
      </c>
      <c r="B42" s="2">
        <v>2038</v>
      </c>
      <c r="C42" t="s">
        <v>98</v>
      </c>
      <c r="D42" s="2">
        <f t="shared" si="0"/>
        <v>2038</v>
      </c>
    </row>
    <row r="43" spans="1:4" x14ac:dyDescent="0.35">
      <c r="A43" t="s">
        <v>43</v>
      </c>
      <c r="B43" s="2">
        <v>2026</v>
      </c>
      <c r="C43" t="s">
        <v>100</v>
      </c>
      <c r="D43" s="2">
        <f t="shared" si="0"/>
        <v>2026</v>
      </c>
    </row>
    <row r="44" spans="1:4" x14ac:dyDescent="0.35">
      <c r="A44" t="s">
        <v>41</v>
      </c>
      <c r="B44" s="2">
        <v>5203</v>
      </c>
      <c r="C44" t="s">
        <v>101</v>
      </c>
      <c r="D44" s="2">
        <f t="shared" si="0"/>
        <v>5203</v>
      </c>
    </row>
    <row r="45" spans="1:4" x14ac:dyDescent="0.35">
      <c r="A45" t="s">
        <v>43</v>
      </c>
      <c r="B45" s="2">
        <v>5204</v>
      </c>
      <c r="C45" t="s">
        <v>102</v>
      </c>
      <c r="D45" s="2">
        <f t="shared" si="0"/>
        <v>5204</v>
      </c>
    </row>
    <row r="46" spans="1:4" x14ac:dyDescent="0.35">
      <c r="A46" t="s">
        <v>43</v>
      </c>
      <c r="B46" s="2">
        <v>2196</v>
      </c>
      <c r="C46" t="s">
        <v>103</v>
      </c>
      <c r="D46" s="2">
        <f t="shared" si="0"/>
        <v>2196</v>
      </c>
    </row>
    <row r="47" spans="1:4" x14ac:dyDescent="0.35">
      <c r="A47" t="s">
        <v>43</v>
      </c>
      <c r="B47" s="2">
        <v>2123</v>
      </c>
      <c r="C47" t="s">
        <v>104</v>
      </c>
      <c r="D47" s="2">
        <f t="shared" si="0"/>
        <v>2123</v>
      </c>
    </row>
    <row r="48" spans="1:4" x14ac:dyDescent="0.35">
      <c r="A48" t="s">
        <v>41</v>
      </c>
      <c r="B48" s="2">
        <v>3379</v>
      </c>
      <c r="C48" t="s">
        <v>105</v>
      </c>
      <c r="D48" s="2">
        <f t="shared" si="0"/>
        <v>3379</v>
      </c>
    </row>
    <row r="49" spans="1:4" x14ac:dyDescent="0.35">
      <c r="A49" t="s">
        <v>43</v>
      </c>
      <c r="B49" s="2">
        <v>2029</v>
      </c>
      <c r="C49" t="s">
        <v>106</v>
      </c>
      <c r="D49" s="2">
        <f t="shared" si="0"/>
        <v>2029</v>
      </c>
    </row>
    <row r="50" spans="1:4" x14ac:dyDescent="0.35">
      <c r="A50" t="s">
        <v>41</v>
      </c>
      <c r="B50" s="2">
        <v>2168</v>
      </c>
      <c r="C50" t="s">
        <v>108</v>
      </c>
      <c r="D50" s="2">
        <f t="shared" si="0"/>
        <v>2168</v>
      </c>
    </row>
    <row r="51" spans="1:4" x14ac:dyDescent="0.35">
      <c r="A51" t="s">
        <v>41</v>
      </c>
      <c r="B51" s="2">
        <v>2124</v>
      </c>
      <c r="C51" t="s">
        <v>110</v>
      </c>
      <c r="D51" s="2">
        <f t="shared" si="0"/>
        <v>2124</v>
      </c>
    </row>
    <row r="52" spans="1:4" x14ac:dyDescent="0.35">
      <c r="A52" t="s">
        <v>43</v>
      </c>
      <c r="B52" s="2">
        <v>2195</v>
      </c>
      <c r="C52" t="s">
        <v>111</v>
      </c>
      <c r="D52" s="2">
        <f t="shared" si="0"/>
        <v>2195</v>
      </c>
    </row>
    <row r="53" spans="1:4" x14ac:dyDescent="0.35">
      <c r="A53" t="s">
        <v>41</v>
      </c>
      <c r="B53" s="2">
        <v>5207</v>
      </c>
      <c r="C53" t="s">
        <v>112</v>
      </c>
      <c r="D53" s="2">
        <f t="shared" ref="D53:D102" si="1">B53</f>
        <v>5207</v>
      </c>
    </row>
    <row r="54" spans="1:4" x14ac:dyDescent="0.35">
      <c r="A54" t="s">
        <v>41</v>
      </c>
      <c r="B54" s="2">
        <v>3363</v>
      </c>
      <c r="C54" t="s">
        <v>113</v>
      </c>
      <c r="D54" s="2">
        <f t="shared" si="1"/>
        <v>3363</v>
      </c>
    </row>
    <row r="55" spans="1:4" x14ac:dyDescent="0.35">
      <c r="A55" t="s">
        <v>41</v>
      </c>
      <c r="B55" s="2">
        <v>5200</v>
      </c>
      <c r="C55" t="s">
        <v>114</v>
      </c>
      <c r="D55" s="2">
        <f t="shared" si="1"/>
        <v>5200</v>
      </c>
    </row>
    <row r="56" spans="1:4" x14ac:dyDescent="0.35">
      <c r="A56" t="s">
        <v>43</v>
      </c>
      <c r="B56" s="2">
        <v>2198</v>
      </c>
      <c r="C56" t="s">
        <v>115</v>
      </c>
      <c r="D56" s="2">
        <f t="shared" si="1"/>
        <v>2198</v>
      </c>
    </row>
    <row r="57" spans="1:4" x14ac:dyDescent="0.35">
      <c r="A57" t="s">
        <v>43</v>
      </c>
      <c r="B57" s="2">
        <v>2041</v>
      </c>
      <c r="C57" t="s">
        <v>116</v>
      </c>
      <c r="D57" s="2">
        <f t="shared" si="1"/>
        <v>2041</v>
      </c>
    </row>
    <row r="58" spans="1:4" x14ac:dyDescent="0.35">
      <c r="A58" t="s">
        <v>43</v>
      </c>
      <c r="B58" s="2">
        <v>2127</v>
      </c>
      <c r="C58" t="s">
        <v>118</v>
      </c>
      <c r="D58" s="2">
        <f t="shared" si="1"/>
        <v>2127</v>
      </c>
    </row>
    <row r="59" spans="1:4" x14ac:dyDescent="0.35">
      <c r="A59" t="s">
        <v>41</v>
      </c>
      <c r="B59" s="2">
        <v>2090</v>
      </c>
      <c r="C59" t="s">
        <v>119</v>
      </c>
      <c r="D59" s="2">
        <f t="shared" si="1"/>
        <v>2090</v>
      </c>
    </row>
    <row r="60" spans="1:4" x14ac:dyDescent="0.35">
      <c r="A60" t="s">
        <v>43</v>
      </c>
      <c r="B60" s="2">
        <v>2043</v>
      </c>
      <c r="C60" t="s">
        <v>120</v>
      </c>
      <c r="D60" s="2">
        <f t="shared" si="1"/>
        <v>2043</v>
      </c>
    </row>
    <row r="61" spans="1:4" x14ac:dyDescent="0.35">
      <c r="A61" t="s">
        <v>43</v>
      </c>
      <c r="B61" s="2">
        <v>2002</v>
      </c>
      <c r="C61" t="s">
        <v>122</v>
      </c>
      <c r="D61" s="2">
        <f t="shared" si="1"/>
        <v>2002</v>
      </c>
    </row>
    <row r="62" spans="1:4" x14ac:dyDescent="0.35">
      <c r="A62" t="s">
        <v>41</v>
      </c>
      <c r="B62" s="2">
        <v>2128</v>
      </c>
      <c r="C62" t="s">
        <v>123</v>
      </c>
      <c r="D62" s="2">
        <f t="shared" si="1"/>
        <v>2128</v>
      </c>
    </row>
    <row r="63" spans="1:4" x14ac:dyDescent="0.35">
      <c r="A63" t="s">
        <v>41</v>
      </c>
      <c r="B63" s="2">
        <v>2145</v>
      </c>
      <c r="C63" t="s">
        <v>124</v>
      </c>
      <c r="D63" s="2">
        <f t="shared" si="1"/>
        <v>2145</v>
      </c>
    </row>
    <row r="64" spans="1:4" x14ac:dyDescent="0.35">
      <c r="A64" t="s">
        <v>43</v>
      </c>
      <c r="B64" s="2">
        <v>2199</v>
      </c>
      <c r="C64" t="s">
        <v>126</v>
      </c>
      <c r="D64" s="2">
        <f t="shared" si="1"/>
        <v>2199</v>
      </c>
    </row>
    <row r="65" spans="1:4" x14ac:dyDescent="0.35">
      <c r="A65" t="s">
        <v>43</v>
      </c>
      <c r="B65" s="2">
        <v>2179</v>
      </c>
      <c r="C65" t="s">
        <v>127</v>
      </c>
      <c r="D65" s="2">
        <f t="shared" si="1"/>
        <v>2179</v>
      </c>
    </row>
    <row r="66" spans="1:4" x14ac:dyDescent="0.35">
      <c r="A66" t="s">
        <v>43</v>
      </c>
      <c r="B66" s="2">
        <v>2048</v>
      </c>
      <c r="C66" t="s">
        <v>128</v>
      </c>
      <c r="D66" s="2">
        <f t="shared" si="1"/>
        <v>2048</v>
      </c>
    </row>
    <row r="67" spans="1:4" x14ac:dyDescent="0.35">
      <c r="A67" t="s">
        <v>43</v>
      </c>
      <c r="B67" s="2">
        <v>2014</v>
      </c>
      <c r="C67" t="s">
        <v>130</v>
      </c>
      <c r="D67" s="2">
        <f t="shared" si="1"/>
        <v>2014</v>
      </c>
    </row>
    <row r="68" spans="1:4" x14ac:dyDescent="0.35">
      <c r="A68" t="s">
        <v>43</v>
      </c>
      <c r="B68" s="2">
        <v>2185</v>
      </c>
      <c r="C68" t="s">
        <v>131</v>
      </c>
      <c r="D68" s="2">
        <f t="shared" si="1"/>
        <v>2185</v>
      </c>
    </row>
    <row r="69" spans="1:4" x14ac:dyDescent="0.35">
      <c r="A69" t="s">
        <v>41</v>
      </c>
      <c r="B69" s="2">
        <v>5206</v>
      </c>
      <c r="C69" t="s">
        <v>132</v>
      </c>
      <c r="D69" s="2">
        <f t="shared" si="1"/>
        <v>5206</v>
      </c>
    </row>
    <row r="70" spans="1:4" x14ac:dyDescent="0.35">
      <c r="A70" t="s">
        <v>43</v>
      </c>
      <c r="B70" s="2">
        <v>2170</v>
      </c>
      <c r="C70" t="s">
        <v>133</v>
      </c>
      <c r="D70" s="2">
        <f t="shared" si="1"/>
        <v>2170</v>
      </c>
    </row>
    <row r="71" spans="1:4" x14ac:dyDescent="0.35">
      <c r="A71" t="s">
        <v>41</v>
      </c>
      <c r="B71" s="2">
        <v>2054</v>
      </c>
      <c r="C71" t="s">
        <v>134</v>
      </c>
      <c r="D71" s="2">
        <f t="shared" si="1"/>
        <v>2054</v>
      </c>
    </row>
    <row r="72" spans="1:4" x14ac:dyDescent="0.35">
      <c r="A72" t="s">
        <v>41</v>
      </c>
      <c r="B72" s="2">
        <v>2197</v>
      </c>
      <c r="C72" t="s">
        <v>135</v>
      </c>
      <c r="D72" s="2">
        <f t="shared" si="1"/>
        <v>2197</v>
      </c>
    </row>
    <row r="73" spans="1:4" x14ac:dyDescent="0.35">
      <c r="A73" t="s">
        <v>43</v>
      </c>
      <c r="B73" s="2">
        <v>5205</v>
      </c>
      <c r="C73" t="s">
        <v>136</v>
      </c>
      <c r="D73" s="2">
        <f t="shared" si="1"/>
        <v>5205</v>
      </c>
    </row>
    <row r="74" spans="1:4" x14ac:dyDescent="0.35">
      <c r="A74" t="s">
        <v>43</v>
      </c>
      <c r="B74" s="2">
        <v>2130</v>
      </c>
      <c r="C74" t="s">
        <v>137</v>
      </c>
      <c r="D74" s="2">
        <f t="shared" si="1"/>
        <v>2130</v>
      </c>
    </row>
    <row r="75" spans="1:4" x14ac:dyDescent="0.35">
      <c r="A75" t="s">
        <v>43</v>
      </c>
      <c r="B75" s="2">
        <v>3372</v>
      </c>
      <c r="C75" t="s">
        <v>139</v>
      </c>
      <c r="D75" s="2">
        <f t="shared" si="1"/>
        <v>3372</v>
      </c>
    </row>
    <row r="76" spans="1:4" x14ac:dyDescent="0.35">
      <c r="A76" t="s">
        <v>43</v>
      </c>
      <c r="B76" s="2">
        <v>2064</v>
      </c>
      <c r="C76" t="s">
        <v>141</v>
      </c>
      <c r="D76" s="2">
        <f t="shared" si="1"/>
        <v>2064</v>
      </c>
    </row>
    <row r="77" spans="1:4" x14ac:dyDescent="0.35">
      <c r="A77" t="s">
        <v>43</v>
      </c>
      <c r="B77" s="2">
        <v>2132</v>
      </c>
      <c r="C77" t="s">
        <v>142</v>
      </c>
      <c r="D77" s="2">
        <f t="shared" si="1"/>
        <v>2132</v>
      </c>
    </row>
    <row r="78" spans="1:4" x14ac:dyDescent="0.35">
      <c r="A78" t="s">
        <v>41</v>
      </c>
      <c r="B78" s="2">
        <v>3377</v>
      </c>
      <c r="C78" t="s">
        <v>143</v>
      </c>
      <c r="D78" s="2">
        <f t="shared" si="1"/>
        <v>3377</v>
      </c>
    </row>
    <row r="79" spans="1:4" x14ac:dyDescent="0.35">
      <c r="A79" t="s">
        <v>41</v>
      </c>
      <c r="B79" s="2">
        <v>2101</v>
      </c>
      <c r="C79" t="s">
        <v>144</v>
      </c>
      <c r="D79" s="2">
        <f t="shared" si="1"/>
        <v>2101</v>
      </c>
    </row>
    <row r="80" spans="1:4" x14ac:dyDescent="0.35">
      <c r="A80" t="s">
        <v>43</v>
      </c>
      <c r="B80" s="2">
        <v>2115</v>
      </c>
      <c r="C80" t="s">
        <v>145</v>
      </c>
      <c r="D80" s="2">
        <f t="shared" si="1"/>
        <v>2115</v>
      </c>
    </row>
    <row r="81" spans="1:4" x14ac:dyDescent="0.35">
      <c r="A81" t="s">
        <v>43</v>
      </c>
      <c r="B81" s="2">
        <v>2086</v>
      </c>
      <c r="C81" t="s">
        <v>146</v>
      </c>
      <c r="D81" s="2">
        <f t="shared" si="1"/>
        <v>2086</v>
      </c>
    </row>
    <row r="82" spans="1:4" x14ac:dyDescent="0.35">
      <c r="A82" t="s">
        <v>43</v>
      </c>
      <c r="B82" s="2">
        <v>2031</v>
      </c>
      <c r="C82" t="s">
        <v>148</v>
      </c>
      <c r="D82" s="2">
        <f t="shared" si="1"/>
        <v>2031</v>
      </c>
    </row>
    <row r="83" spans="1:4" x14ac:dyDescent="0.35">
      <c r="A83" t="s">
        <v>41</v>
      </c>
      <c r="B83" s="2">
        <v>3365</v>
      </c>
      <c r="C83" t="s">
        <v>149</v>
      </c>
      <c r="D83" s="2">
        <f t="shared" si="1"/>
        <v>3365</v>
      </c>
    </row>
    <row r="84" spans="1:4" x14ac:dyDescent="0.35">
      <c r="A84" t="s">
        <v>41</v>
      </c>
      <c r="B84" s="2">
        <v>5202</v>
      </c>
      <c r="C84" t="s">
        <v>150</v>
      </c>
      <c r="D84" s="2">
        <f t="shared" si="1"/>
        <v>5202</v>
      </c>
    </row>
    <row r="85" spans="1:4" x14ac:dyDescent="0.35">
      <c r="A85" t="s">
        <v>43</v>
      </c>
      <c r="B85" s="2">
        <v>2003</v>
      </c>
      <c r="C85" t="s">
        <v>151</v>
      </c>
      <c r="D85" s="2">
        <f t="shared" si="1"/>
        <v>2003</v>
      </c>
    </row>
    <row r="86" spans="1:4" x14ac:dyDescent="0.35">
      <c r="A86" t="s">
        <v>41</v>
      </c>
      <c r="B86" s="2">
        <v>2174</v>
      </c>
      <c r="C86" t="s">
        <v>153</v>
      </c>
      <c r="D86" s="2">
        <f t="shared" si="1"/>
        <v>2174</v>
      </c>
    </row>
    <row r="87" spans="1:4" x14ac:dyDescent="0.35">
      <c r="A87" t="s">
        <v>41</v>
      </c>
      <c r="B87" s="2">
        <v>2055</v>
      </c>
      <c r="C87" t="s">
        <v>154</v>
      </c>
      <c r="D87" s="2">
        <f t="shared" si="1"/>
        <v>2055</v>
      </c>
    </row>
    <row r="88" spans="1:4" x14ac:dyDescent="0.35">
      <c r="A88" t="s">
        <v>43</v>
      </c>
      <c r="B88" s="2">
        <v>3366</v>
      </c>
      <c r="C88" t="s">
        <v>156</v>
      </c>
      <c r="D88" s="2">
        <f t="shared" si="1"/>
        <v>3366</v>
      </c>
    </row>
    <row r="89" spans="1:4" x14ac:dyDescent="0.35">
      <c r="A89" t="s">
        <v>43</v>
      </c>
      <c r="B89" s="2">
        <v>2077</v>
      </c>
      <c r="C89" t="s">
        <v>157</v>
      </c>
      <c r="D89" s="2">
        <f t="shared" si="1"/>
        <v>2077</v>
      </c>
    </row>
    <row r="90" spans="1:4" x14ac:dyDescent="0.35">
      <c r="A90" t="s">
        <v>41</v>
      </c>
      <c r="B90" s="2">
        <v>2146</v>
      </c>
      <c r="C90" t="s">
        <v>158</v>
      </c>
      <c r="D90" s="2">
        <f t="shared" si="1"/>
        <v>2146</v>
      </c>
    </row>
    <row r="91" spans="1:4" x14ac:dyDescent="0.35">
      <c r="A91" t="s">
        <v>43</v>
      </c>
      <c r="B91" s="2">
        <v>2023</v>
      </c>
      <c r="C91" t="s">
        <v>159</v>
      </c>
      <c r="D91" s="2">
        <f t="shared" si="1"/>
        <v>2023</v>
      </c>
    </row>
    <row r="92" spans="1:4" x14ac:dyDescent="0.35">
      <c r="A92" t="s">
        <v>43</v>
      </c>
      <c r="B92" s="2">
        <v>2025</v>
      </c>
      <c r="C92" t="s">
        <v>160</v>
      </c>
      <c r="D92" s="2">
        <f t="shared" si="1"/>
        <v>2025</v>
      </c>
    </row>
    <row r="93" spans="1:4" x14ac:dyDescent="0.35">
      <c r="A93" t="s">
        <v>43</v>
      </c>
      <c r="B93" s="2">
        <v>3369</v>
      </c>
      <c r="C93" t="s">
        <v>161</v>
      </c>
      <c r="D93" s="2">
        <f t="shared" si="1"/>
        <v>3369</v>
      </c>
    </row>
    <row r="94" spans="1:4" x14ac:dyDescent="0.35">
      <c r="A94" t="s">
        <v>43</v>
      </c>
      <c r="B94" s="2">
        <v>3333</v>
      </c>
      <c r="C94" t="s">
        <v>162</v>
      </c>
      <c r="D94" s="2">
        <f t="shared" si="1"/>
        <v>3333</v>
      </c>
    </row>
    <row r="95" spans="1:4" x14ac:dyDescent="0.35">
      <c r="A95" t="s">
        <v>43</v>
      </c>
      <c r="B95" s="2">
        <v>3335</v>
      </c>
      <c r="C95" t="s">
        <v>165</v>
      </c>
      <c r="D95" s="2">
        <f t="shared" si="1"/>
        <v>3335</v>
      </c>
    </row>
    <row r="96" spans="1:4" x14ac:dyDescent="0.35">
      <c r="A96" t="s">
        <v>43</v>
      </c>
      <c r="B96" s="2">
        <v>3354</v>
      </c>
      <c r="C96" t="s">
        <v>166</v>
      </c>
      <c r="D96" s="2">
        <f t="shared" si="1"/>
        <v>3354</v>
      </c>
    </row>
    <row r="97" spans="1:4" x14ac:dyDescent="0.35">
      <c r="A97" t="s">
        <v>43</v>
      </c>
      <c r="B97" s="2">
        <v>3351</v>
      </c>
      <c r="C97" t="s">
        <v>167</v>
      </c>
      <c r="D97" s="2">
        <f t="shared" si="1"/>
        <v>3351</v>
      </c>
    </row>
    <row r="98" spans="1:4" x14ac:dyDescent="0.35">
      <c r="A98" t="s">
        <v>43</v>
      </c>
      <c r="B98" s="2">
        <v>2032</v>
      </c>
      <c r="C98" t="s">
        <v>168</v>
      </c>
      <c r="D98" s="2">
        <f t="shared" si="1"/>
        <v>2032</v>
      </c>
    </row>
    <row r="99" spans="1:4" x14ac:dyDescent="0.35">
      <c r="A99" t="s">
        <v>43</v>
      </c>
      <c r="B99" s="2">
        <v>5208</v>
      </c>
      <c r="C99" t="s">
        <v>170</v>
      </c>
      <c r="D99" s="2">
        <f t="shared" si="1"/>
        <v>5208</v>
      </c>
    </row>
    <row r="100" spans="1:4" x14ac:dyDescent="0.35">
      <c r="A100" t="s">
        <v>43</v>
      </c>
      <c r="B100" s="2">
        <v>3338</v>
      </c>
      <c r="C100" t="s">
        <v>172</v>
      </c>
      <c r="D100" s="2">
        <f t="shared" si="1"/>
        <v>3338</v>
      </c>
    </row>
    <row r="101" spans="1:4" x14ac:dyDescent="0.35">
      <c r="A101" t="s">
        <v>43</v>
      </c>
      <c r="B101" s="2">
        <v>3370</v>
      </c>
      <c r="C101" t="s">
        <v>173</v>
      </c>
      <c r="D101" s="2">
        <f t="shared" si="1"/>
        <v>3370</v>
      </c>
    </row>
    <row r="102" spans="1:4" x14ac:dyDescent="0.35">
      <c r="A102" t="s">
        <v>43</v>
      </c>
      <c r="B102" s="2">
        <v>3347</v>
      </c>
      <c r="C102" t="s">
        <v>175</v>
      </c>
      <c r="D102" s="2">
        <f t="shared" si="1"/>
        <v>3347</v>
      </c>
    </row>
    <row r="103" spans="1:4" x14ac:dyDescent="0.35">
      <c r="A103" t="s">
        <v>43</v>
      </c>
      <c r="B103" s="2">
        <v>3355</v>
      </c>
      <c r="C103" t="s">
        <v>176</v>
      </c>
      <c r="D103" s="2">
        <f t="shared" ref="D103:D125" si="2">B103</f>
        <v>3355</v>
      </c>
    </row>
    <row r="104" spans="1:4" x14ac:dyDescent="0.35">
      <c r="A104" t="s">
        <v>41</v>
      </c>
      <c r="B104" s="2">
        <v>3013</v>
      </c>
      <c r="C104" t="s">
        <v>177</v>
      </c>
      <c r="D104" s="2">
        <f t="shared" si="2"/>
        <v>3013</v>
      </c>
    </row>
    <row r="105" spans="1:4" x14ac:dyDescent="0.35">
      <c r="A105" t="s">
        <v>43</v>
      </c>
      <c r="B105" s="2">
        <v>2010</v>
      </c>
      <c r="C105" t="s">
        <v>178</v>
      </c>
      <c r="D105" s="2">
        <f t="shared" si="2"/>
        <v>2010</v>
      </c>
    </row>
    <row r="106" spans="1:4" x14ac:dyDescent="0.35">
      <c r="A106" t="s">
        <v>43</v>
      </c>
      <c r="B106" s="2">
        <v>2022</v>
      </c>
      <c r="C106" t="s">
        <v>180</v>
      </c>
      <c r="D106" s="2">
        <f t="shared" si="2"/>
        <v>2022</v>
      </c>
    </row>
    <row r="107" spans="1:4" x14ac:dyDescent="0.35">
      <c r="A107" t="s">
        <v>41</v>
      </c>
      <c r="B107" s="2">
        <v>3313</v>
      </c>
      <c r="C107" t="s">
        <v>181</v>
      </c>
      <c r="D107" s="2">
        <f t="shared" si="2"/>
        <v>3313</v>
      </c>
    </row>
    <row r="108" spans="1:4" x14ac:dyDescent="0.35">
      <c r="A108" t="s">
        <v>43</v>
      </c>
      <c r="B108" s="2">
        <v>3371</v>
      </c>
      <c r="C108" t="s">
        <v>182</v>
      </c>
      <c r="D108" s="2">
        <f t="shared" si="2"/>
        <v>3371</v>
      </c>
    </row>
    <row r="109" spans="1:4" x14ac:dyDescent="0.35">
      <c r="A109" t="s">
        <v>43</v>
      </c>
      <c r="B109" s="2">
        <v>3350</v>
      </c>
      <c r="C109" t="s">
        <v>184</v>
      </c>
      <c r="D109" s="2">
        <f t="shared" si="2"/>
        <v>3350</v>
      </c>
    </row>
    <row r="110" spans="1:4" x14ac:dyDescent="0.35">
      <c r="A110" t="s">
        <v>41</v>
      </c>
      <c r="B110" s="2">
        <v>2134</v>
      </c>
      <c r="C110" t="s">
        <v>185</v>
      </c>
      <c r="D110" s="2">
        <f t="shared" si="2"/>
        <v>2134</v>
      </c>
    </row>
    <row r="111" spans="1:4" x14ac:dyDescent="0.35">
      <c r="A111" t="s">
        <v>41</v>
      </c>
      <c r="B111" s="2">
        <v>2057</v>
      </c>
      <c r="C111" t="s">
        <v>188</v>
      </c>
      <c r="D111" s="2">
        <f t="shared" si="2"/>
        <v>2057</v>
      </c>
    </row>
    <row r="112" spans="1:4" x14ac:dyDescent="0.35">
      <c r="A112" t="s">
        <v>41</v>
      </c>
      <c r="B112" s="2">
        <v>2058</v>
      </c>
      <c r="C112" t="s">
        <v>189</v>
      </c>
      <c r="D112" s="2">
        <f t="shared" si="2"/>
        <v>2058</v>
      </c>
    </row>
    <row r="113" spans="1:4" x14ac:dyDescent="0.35">
      <c r="A113" t="s">
        <v>43</v>
      </c>
      <c r="B113" s="2">
        <v>2060</v>
      </c>
      <c r="C113" t="s">
        <v>191</v>
      </c>
      <c r="D113" s="2">
        <f t="shared" si="2"/>
        <v>2060</v>
      </c>
    </row>
    <row r="114" spans="1:4" x14ac:dyDescent="0.35">
      <c r="A114" t="s">
        <v>43</v>
      </c>
      <c r="B114" s="2">
        <v>2061</v>
      </c>
      <c r="C114" t="s">
        <v>192</v>
      </c>
      <c r="D114" s="2">
        <f t="shared" si="2"/>
        <v>2061</v>
      </c>
    </row>
    <row r="115" spans="1:4" x14ac:dyDescent="0.35">
      <c r="A115" t="s">
        <v>43</v>
      </c>
      <c r="B115" s="2">
        <v>3362</v>
      </c>
      <c r="C115" t="s">
        <v>194</v>
      </c>
      <c r="D115" s="2">
        <f t="shared" si="2"/>
        <v>3362</v>
      </c>
    </row>
    <row r="116" spans="1:4" x14ac:dyDescent="0.35">
      <c r="A116" t="s">
        <v>43</v>
      </c>
      <c r="B116" s="2">
        <v>2135</v>
      </c>
      <c r="C116" t="s">
        <v>195</v>
      </c>
      <c r="D116" s="2">
        <f t="shared" si="2"/>
        <v>2135</v>
      </c>
    </row>
    <row r="117" spans="1:4" x14ac:dyDescent="0.35">
      <c r="A117" t="s">
        <v>41</v>
      </c>
      <c r="B117" s="2">
        <v>2071</v>
      </c>
      <c r="C117" t="s">
        <v>196</v>
      </c>
      <c r="D117" s="2">
        <f t="shared" si="2"/>
        <v>2071</v>
      </c>
    </row>
    <row r="118" spans="1:4" x14ac:dyDescent="0.35">
      <c r="A118" t="s">
        <v>43</v>
      </c>
      <c r="B118" s="2">
        <v>2193</v>
      </c>
      <c r="C118" t="s">
        <v>197</v>
      </c>
      <c r="D118" s="2">
        <f t="shared" si="2"/>
        <v>2193</v>
      </c>
    </row>
    <row r="119" spans="1:4" x14ac:dyDescent="0.35">
      <c r="A119" t="s">
        <v>43</v>
      </c>
      <c r="B119" s="2">
        <v>2028</v>
      </c>
      <c r="C119" t="s">
        <v>198</v>
      </c>
      <c r="D119" s="2">
        <f t="shared" si="2"/>
        <v>2028</v>
      </c>
    </row>
    <row r="120" spans="1:4" x14ac:dyDescent="0.35">
      <c r="A120" t="s">
        <v>43</v>
      </c>
      <c r="B120" s="2">
        <v>2012</v>
      </c>
      <c r="C120" t="s">
        <v>199</v>
      </c>
      <c r="D120" s="2">
        <f t="shared" si="2"/>
        <v>2012</v>
      </c>
    </row>
    <row r="121" spans="1:4" x14ac:dyDescent="0.35">
      <c r="A121" t="s">
        <v>41</v>
      </c>
      <c r="B121" s="2">
        <v>2074</v>
      </c>
      <c r="C121" t="s">
        <v>200</v>
      </c>
      <c r="D121" s="2">
        <f t="shared" si="2"/>
        <v>2074</v>
      </c>
    </row>
    <row r="122" spans="1:4" x14ac:dyDescent="0.35">
      <c r="A122" t="s">
        <v>43</v>
      </c>
      <c r="B122" s="2">
        <v>2117</v>
      </c>
      <c r="C122" t="s">
        <v>201</v>
      </c>
      <c r="D122" s="2">
        <f t="shared" si="2"/>
        <v>2117</v>
      </c>
    </row>
    <row r="123" spans="1:4" x14ac:dyDescent="0.35">
      <c r="A123" t="s">
        <v>43</v>
      </c>
      <c r="B123" s="2">
        <v>3035</v>
      </c>
      <c r="C123" t="s">
        <v>202</v>
      </c>
      <c r="D123" s="2">
        <f t="shared" si="2"/>
        <v>3035</v>
      </c>
    </row>
    <row r="124" spans="1:4" x14ac:dyDescent="0.35">
      <c r="A124" t="s">
        <v>43</v>
      </c>
      <c r="B124" s="2">
        <v>2078</v>
      </c>
      <c r="C124" t="s">
        <v>203</v>
      </c>
      <c r="D124" s="2">
        <f t="shared" si="2"/>
        <v>2078</v>
      </c>
    </row>
    <row r="125" spans="1:4" x14ac:dyDescent="0.35">
      <c r="A125" t="s">
        <v>43</v>
      </c>
      <c r="B125" s="2">
        <v>2030</v>
      </c>
      <c r="C125" t="s">
        <v>204</v>
      </c>
      <c r="D125" s="2">
        <f t="shared" si="2"/>
        <v>2030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C0804D-6C7E-4261-B661-D25F75D10F26}">
  <sheetPr codeName="Sheet8"/>
  <dimension ref="A1:H323"/>
  <sheetViews>
    <sheetView workbookViewId="0">
      <selection activeCell="G6" sqref="G6"/>
    </sheetView>
  </sheetViews>
  <sheetFormatPr defaultColWidth="9.1796875" defaultRowHeight="13" x14ac:dyDescent="0.3"/>
  <cols>
    <col min="1" max="1" width="11.54296875" style="55" bestFit="1" customWidth="1"/>
    <col min="2" max="2" width="9.1796875" style="55"/>
    <col min="3" max="3" width="58.7265625" style="55" bestFit="1" customWidth="1"/>
    <col min="4" max="4" width="19.7265625" style="55" bestFit="1" customWidth="1"/>
    <col min="5" max="5" width="11.54296875" style="55" bestFit="1" customWidth="1"/>
    <col min="6" max="6" width="9.1796875" style="55"/>
    <col min="7" max="7" width="11.54296875" style="55" customWidth="1"/>
    <col min="8" max="16384" width="9.1796875" style="55"/>
  </cols>
  <sheetData>
    <row r="1" spans="1:8" x14ac:dyDescent="0.3">
      <c r="A1" s="54" t="s">
        <v>219</v>
      </c>
      <c r="B1" s="54" t="s">
        <v>220</v>
      </c>
      <c r="C1" s="54" t="s">
        <v>221</v>
      </c>
      <c r="D1" s="54"/>
      <c r="E1" s="54" t="s">
        <v>219</v>
      </c>
      <c r="H1" s="56" t="s">
        <v>222</v>
      </c>
    </row>
    <row r="2" spans="1:8" x14ac:dyDescent="0.3">
      <c r="A2" s="55" t="s">
        <v>223</v>
      </c>
      <c r="B2" s="55">
        <v>10</v>
      </c>
      <c r="C2" s="55" t="s">
        <v>224</v>
      </c>
      <c r="D2" s="55" t="s">
        <v>225</v>
      </c>
      <c r="E2" s="55" t="s">
        <v>223</v>
      </c>
      <c r="G2" s="57"/>
      <c r="H2" s="64" t="s">
        <v>226</v>
      </c>
    </row>
    <row r="3" spans="1:8" x14ac:dyDescent="0.3">
      <c r="A3" s="55" t="s">
        <v>227</v>
      </c>
      <c r="B3" s="55">
        <v>12</v>
      </c>
      <c r="C3" s="55" t="s">
        <v>228</v>
      </c>
      <c r="D3" s="55" t="s">
        <v>225</v>
      </c>
      <c r="E3" s="55" t="s">
        <v>227</v>
      </c>
      <c r="G3" s="57"/>
      <c r="H3" s="64" t="s">
        <v>229</v>
      </c>
    </row>
    <row r="4" spans="1:8" x14ac:dyDescent="0.3">
      <c r="A4" s="55" t="s">
        <v>230</v>
      </c>
      <c r="B4" s="55">
        <v>14</v>
      </c>
      <c r="C4" s="55" t="s">
        <v>231</v>
      </c>
      <c r="D4" s="55" t="s">
        <v>225</v>
      </c>
      <c r="E4" s="55" t="s">
        <v>230</v>
      </c>
      <c r="G4" s="57"/>
      <c r="H4" s="64" t="s">
        <v>232</v>
      </c>
    </row>
    <row r="5" spans="1:8" x14ac:dyDescent="0.3">
      <c r="A5" s="55" t="s">
        <v>233</v>
      </c>
      <c r="B5" s="55">
        <v>15</v>
      </c>
      <c r="C5" s="55" t="s">
        <v>234</v>
      </c>
      <c r="D5" s="55" t="s">
        <v>225</v>
      </c>
      <c r="E5" s="55" t="s">
        <v>233</v>
      </c>
      <c r="G5" s="57"/>
      <c r="H5" s="64" t="s">
        <v>235</v>
      </c>
    </row>
    <row r="6" spans="1:8" x14ac:dyDescent="0.3">
      <c r="A6" s="55" t="s">
        <v>236</v>
      </c>
      <c r="B6" s="55">
        <v>17</v>
      </c>
      <c r="C6" s="55" t="s">
        <v>237</v>
      </c>
      <c r="D6" s="55" t="s">
        <v>225</v>
      </c>
      <c r="E6" s="55" t="s">
        <v>236</v>
      </c>
      <c r="G6" s="57"/>
    </row>
    <row r="7" spans="1:8" x14ac:dyDescent="0.3">
      <c r="A7" s="55" t="s">
        <v>238</v>
      </c>
      <c r="B7" s="55">
        <v>18</v>
      </c>
      <c r="C7" s="55" t="s">
        <v>239</v>
      </c>
      <c r="D7" s="55" t="s">
        <v>225</v>
      </c>
      <c r="E7" s="55" t="s">
        <v>238</v>
      </c>
      <c r="G7" s="57"/>
    </row>
    <row r="8" spans="1:8" x14ac:dyDescent="0.3">
      <c r="A8" s="55" t="s">
        <v>240</v>
      </c>
      <c r="B8" s="55">
        <v>19</v>
      </c>
      <c r="C8" s="55" t="s">
        <v>241</v>
      </c>
      <c r="D8" s="55" t="s">
        <v>225</v>
      </c>
      <c r="E8" s="55" t="s">
        <v>240</v>
      </c>
      <c r="G8" s="57"/>
      <c r="H8" s="64" t="s">
        <v>897</v>
      </c>
    </row>
    <row r="9" spans="1:8" x14ac:dyDescent="0.3">
      <c r="A9" s="55" t="s">
        <v>242</v>
      </c>
      <c r="B9" s="55">
        <v>20</v>
      </c>
      <c r="C9" s="55" t="s">
        <v>243</v>
      </c>
      <c r="D9" s="55" t="s">
        <v>225</v>
      </c>
      <c r="E9" s="55" t="s">
        <v>242</v>
      </c>
      <c r="G9" s="57"/>
      <c r="H9" s="64" t="s">
        <v>888</v>
      </c>
    </row>
    <row r="10" spans="1:8" x14ac:dyDescent="0.3">
      <c r="A10" s="55" t="s">
        <v>244</v>
      </c>
      <c r="B10" s="55">
        <v>22</v>
      </c>
      <c r="C10" s="55" t="s">
        <v>245</v>
      </c>
      <c r="D10" s="55" t="s">
        <v>225</v>
      </c>
      <c r="E10" s="55" t="s">
        <v>244</v>
      </c>
      <c r="G10" s="57"/>
      <c r="H10" s="64" t="s">
        <v>898</v>
      </c>
    </row>
    <row r="11" spans="1:8" x14ac:dyDescent="0.3">
      <c r="A11" s="55" t="s">
        <v>246</v>
      </c>
      <c r="B11" s="55">
        <v>23</v>
      </c>
      <c r="C11" s="55" t="s">
        <v>247</v>
      </c>
      <c r="D11" s="55" t="s">
        <v>225</v>
      </c>
      <c r="E11" s="55" t="s">
        <v>246</v>
      </c>
      <c r="G11" s="57"/>
    </row>
    <row r="12" spans="1:8" x14ac:dyDescent="0.3">
      <c r="A12" s="55" t="s">
        <v>248</v>
      </c>
      <c r="B12" s="55">
        <v>25</v>
      </c>
      <c r="C12" s="55" t="s">
        <v>249</v>
      </c>
      <c r="D12" s="55" t="s">
        <v>225</v>
      </c>
      <c r="E12" s="55" t="s">
        <v>248</v>
      </c>
      <c r="G12" s="57"/>
    </row>
    <row r="13" spans="1:8" x14ac:dyDescent="0.3">
      <c r="A13" s="55" t="s">
        <v>250</v>
      </c>
      <c r="B13" s="55">
        <v>26</v>
      </c>
      <c r="C13" s="55" t="s">
        <v>251</v>
      </c>
      <c r="D13" s="55" t="s">
        <v>225</v>
      </c>
      <c r="E13" s="55" t="s">
        <v>250</v>
      </c>
      <c r="G13" s="57"/>
    </row>
    <row r="14" spans="1:8" x14ac:dyDescent="0.3">
      <c r="A14" s="55" t="s">
        <v>252</v>
      </c>
      <c r="B14" s="55">
        <v>29</v>
      </c>
      <c r="C14" s="55" t="s">
        <v>253</v>
      </c>
      <c r="D14" s="55" t="s">
        <v>225</v>
      </c>
      <c r="E14" s="55" t="s">
        <v>252</v>
      </c>
      <c r="G14" s="57"/>
    </row>
    <row r="15" spans="1:8" x14ac:dyDescent="0.3">
      <c r="A15" s="55" t="s">
        <v>254</v>
      </c>
      <c r="B15" s="55">
        <v>34</v>
      </c>
      <c r="C15" s="55" t="s">
        <v>255</v>
      </c>
      <c r="D15" s="55" t="s">
        <v>225</v>
      </c>
      <c r="E15" s="55" t="s">
        <v>254</v>
      </c>
      <c r="G15" s="57"/>
    </row>
    <row r="16" spans="1:8" x14ac:dyDescent="0.3">
      <c r="A16" s="55" t="s">
        <v>256</v>
      </c>
      <c r="B16" s="55">
        <v>42</v>
      </c>
      <c r="C16" s="55" t="s">
        <v>257</v>
      </c>
      <c r="D16" s="55" t="s">
        <v>225</v>
      </c>
      <c r="E16" s="55" t="s">
        <v>256</v>
      </c>
      <c r="G16" s="57"/>
    </row>
    <row r="17" spans="1:7" x14ac:dyDescent="0.3">
      <c r="A17" s="55" t="s">
        <v>258</v>
      </c>
      <c r="B17" s="55">
        <v>43</v>
      </c>
      <c r="C17" s="55" t="s">
        <v>259</v>
      </c>
      <c r="D17" s="55" t="s">
        <v>225</v>
      </c>
      <c r="E17" s="55" t="s">
        <v>258</v>
      </c>
      <c r="G17" s="57"/>
    </row>
    <row r="18" spans="1:7" x14ac:dyDescent="0.3">
      <c r="A18" s="55" t="s">
        <v>260</v>
      </c>
      <c r="B18" s="55">
        <v>47</v>
      </c>
      <c r="C18" s="55" t="s">
        <v>261</v>
      </c>
      <c r="D18" s="55" t="s">
        <v>225</v>
      </c>
      <c r="E18" s="55" t="s">
        <v>260</v>
      </c>
      <c r="G18" s="57"/>
    </row>
    <row r="19" spans="1:7" x14ac:dyDescent="0.3">
      <c r="A19" s="55" t="s">
        <v>262</v>
      </c>
      <c r="B19" s="55">
        <v>50</v>
      </c>
      <c r="C19" s="55" t="s">
        <v>263</v>
      </c>
      <c r="D19" s="55" t="s">
        <v>225</v>
      </c>
      <c r="E19" s="55" t="s">
        <v>262</v>
      </c>
      <c r="G19" s="57"/>
    </row>
    <row r="20" spans="1:7" x14ac:dyDescent="0.3">
      <c r="A20" s="55" t="s">
        <v>264</v>
      </c>
      <c r="B20" s="55">
        <v>51</v>
      </c>
      <c r="C20" s="55" t="s">
        <v>265</v>
      </c>
      <c r="D20" s="55" t="s">
        <v>225</v>
      </c>
      <c r="E20" s="55" t="s">
        <v>264</v>
      </c>
      <c r="G20" s="57"/>
    </row>
    <row r="21" spans="1:7" x14ac:dyDescent="0.3">
      <c r="A21" s="55" t="s">
        <v>266</v>
      </c>
      <c r="B21" s="55">
        <v>52</v>
      </c>
      <c r="C21" s="55" t="s">
        <v>267</v>
      </c>
      <c r="D21" s="55" t="s">
        <v>268</v>
      </c>
      <c r="E21" s="55" t="s">
        <v>266</v>
      </c>
      <c r="G21" s="57"/>
    </row>
    <row r="22" spans="1:7" x14ac:dyDescent="0.3">
      <c r="A22" s="55" t="s">
        <v>269</v>
      </c>
      <c r="B22" s="55">
        <v>55</v>
      </c>
      <c r="C22" s="55" t="s">
        <v>270</v>
      </c>
      <c r="D22" s="55" t="s">
        <v>225</v>
      </c>
      <c r="E22" s="55" t="s">
        <v>269</v>
      </c>
      <c r="G22" s="57"/>
    </row>
    <row r="23" spans="1:7" x14ac:dyDescent="0.3">
      <c r="A23" s="55" t="s">
        <v>271</v>
      </c>
      <c r="B23" s="55">
        <v>56</v>
      </c>
      <c r="C23" s="55" t="s">
        <v>272</v>
      </c>
      <c r="D23" s="55" t="s">
        <v>225</v>
      </c>
      <c r="E23" s="55" t="s">
        <v>271</v>
      </c>
      <c r="G23" s="57"/>
    </row>
    <row r="24" spans="1:7" x14ac:dyDescent="0.3">
      <c r="A24" s="55" t="s">
        <v>273</v>
      </c>
      <c r="B24" s="55">
        <v>64</v>
      </c>
      <c r="C24" s="55" t="s">
        <v>274</v>
      </c>
      <c r="D24" s="55" t="s">
        <v>225</v>
      </c>
      <c r="E24" s="55" t="s">
        <v>273</v>
      </c>
      <c r="G24" s="57"/>
    </row>
    <row r="25" spans="1:7" x14ac:dyDescent="0.3">
      <c r="A25" s="55" t="s">
        <v>275</v>
      </c>
      <c r="B25" s="55">
        <v>70</v>
      </c>
      <c r="C25" s="55" t="s">
        <v>276</v>
      </c>
      <c r="D25" s="55" t="s">
        <v>225</v>
      </c>
      <c r="E25" s="55" t="s">
        <v>275</v>
      </c>
      <c r="G25" s="57"/>
    </row>
    <row r="26" spans="1:7" x14ac:dyDescent="0.3">
      <c r="A26" s="55" t="s">
        <v>277</v>
      </c>
      <c r="B26" s="55">
        <v>71</v>
      </c>
      <c r="C26" s="55" t="s">
        <v>278</v>
      </c>
      <c r="D26" s="55" t="s">
        <v>225</v>
      </c>
      <c r="E26" s="55" t="s">
        <v>277</v>
      </c>
      <c r="G26" s="57"/>
    </row>
    <row r="27" spans="1:7" x14ac:dyDescent="0.3">
      <c r="A27" s="55" t="s">
        <v>279</v>
      </c>
      <c r="B27" s="55">
        <v>72</v>
      </c>
      <c r="C27" s="55" t="s">
        <v>280</v>
      </c>
      <c r="D27" s="55" t="s">
        <v>225</v>
      </c>
      <c r="E27" s="55" t="s">
        <v>279</v>
      </c>
      <c r="G27" s="57"/>
    </row>
    <row r="28" spans="1:7" x14ac:dyDescent="0.3">
      <c r="A28" s="55" t="s">
        <v>281</v>
      </c>
      <c r="B28" s="55">
        <v>80</v>
      </c>
      <c r="C28" s="55" t="s">
        <v>282</v>
      </c>
      <c r="D28" s="55" t="s">
        <v>225</v>
      </c>
      <c r="E28" s="55" t="s">
        <v>281</v>
      </c>
      <c r="G28" s="57"/>
    </row>
    <row r="29" spans="1:7" x14ac:dyDescent="0.3">
      <c r="A29" s="55" t="s">
        <v>283</v>
      </c>
      <c r="B29" s="55">
        <v>81</v>
      </c>
      <c r="C29" s="55" t="s">
        <v>284</v>
      </c>
      <c r="D29" s="55" t="s">
        <v>225</v>
      </c>
      <c r="E29" s="55" t="s">
        <v>283</v>
      </c>
      <c r="G29" s="57"/>
    </row>
    <row r="30" spans="1:7" x14ac:dyDescent="0.3">
      <c r="A30" s="55" t="s">
        <v>285</v>
      </c>
      <c r="B30" s="55">
        <v>82</v>
      </c>
      <c r="C30" s="55" t="s">
        <v>286</v>
      </c>
      <c r="D30" s="55" t="s">
        <v>225</v>
      </c>
      <c r="E30" s="55" t="s">
        <v>285</v>
      </c>
      <c r="G30" s="57"/>
    </row>
    <row r="31" spans="1:7" x14ac:dyDescent="0.3">
      <c r="A31" s="55" t="s">
        <v>287</v>
      </c>
      <c r="B31" s="55">
        <v>83</v>
      </c>
      <c r="C31" s="55" t="s">
        <v>288</v>
      </c>
      <c r="D31" s="55" t="s">
        <v>225</v>
      </c>
      <c r="E31" s="55" t="s">
        <v>287</v>
      </c>
      <c r="G31" s="57"/>
    </row>
    <row r="32" spans="1:7" x14ac:dyDescent="0.3">
      <c r="A32" s="55" t="s">
        <v>289</v>
      </c>
      <c r="B32" s="55">
        <v>85</v>
      </c>
      <c r="C32" s="55" t="s">
        <v>290</v>
      </c>
      <c r="D32" s="55" t="s">
        <v>225</v>
      </c>
      <c r="E32" s="55" t="s">
        <v>289</v>
      </c>
      <c r="G32" s="57"/>
    </row>
    <row r="33" spans="1:7" x14ac:dyDescent="0.3">
      <c r="A33" s="55" t="s">
        <v>291</v>
      </c>
      <c r="B33" s="55">
        <v>86</v>
      </c>
      <c r="C33" s="55" t="s">
        <v>292</v>
      </c>
      <c r="D33" s="55" t="s">
        <v>225</v>
      </c>
      <c r="E33" s="55" t="s">
        <v>291</v>
      </c>
      <c r="G33" s="57"/>
    </row>
    <row r="34" spans="1:7" x14ac:dyDescent="0.3">
      <c r="A34" s="55" t="s">
        <v>293</v>
      </c>
      <c r="B34" s="55">
        <v>87</v>
      </c>
      <c r="C34" s="55" t="s">
        <v>294</v>
      </c>
      <c r="D34" s="55" t="s">
        <v>225</v>
      </c>
      <c r="E34" s="55" t="s">
        <v>293</v>
      </c>
      <c r="G34" s="57"/>
    </row>
    <row r="35" spans="1:7" x14ac:dyDescent="0.3">
      <c r="A35" s="55" t="s">
        <v>295</v>
      </c>
      <c r="B35" s="55">
        <v>89</v>
      </c>
      <c r="C35" s="55" t="s">
        <v>296</v>
      </c>
      <c r="D35" s="55" t="s">
        <v>297</v>
      </c>
      <c r="E35" s="55" t="s">
        <v>295</v>
      </c>
      <c r="G35" s="57"/>
    </row>
    <row r="36" spans="1:7" x14ac:dyDescent="0.3">
      <c r="A36" s="55" t="s">
        <v>298</v>
      </c>
      <c r="B36" s="55">
        <v>90</v>
      </c>
      <c r="C36" s="55" t="s">
        <v>299</v>
      </c>
      <c r="D36" s="55" t="s">
        <v>297</v>
      </c>
      <c r="E36" s="55" t="s">
        <v>298</v>
      </c>
      <c r="G36" s="57"/>
    </row>
    <row r="37" spans="1:7" x14ac:dyDescent="0.3">
      <c r="A37" s="55" t="s">
        <v>300</v>
      </c>
      <c r="B37" s="55">
        <v>91</v>
      </c>
      <c r="C37" s="55" t="s">
        <v>301</v>
      </c>
      <c r="D37" s="55" t="s">
        <v>297</v>
      </c>
      <c r="E37" s="55" t="s">
        <v>300</v>
      </c>
      <c r="G37" s="57"/>
    </row>
    <row r="38" spans="1:7" x14ac:dyDescent="0.3">
      <c r="A38" s="55" t="s">
        <v>302</v>
      </c>
      <c r="B38" s="55">
        <v>95</v>
      </c>
      <c r="C38" s="55" t="s">
        <v>303</v>
      </c>
      <c r="D38" s="55" t="s">
        <v>304</v>
      </c>
      <c r="E38" s="55" t="s">
        <v>302</v>
      </c>
      <c r="G38" s="57"/>
    </row>
    <row r="39" spans="1:7" x14ac:dyDescent="0.3">
      <c r="A39" s="55" t="s">
        <v>305</v>
      </c>
      <c r="B39" s="55">
        <v>96</v>
      </c>
      <c r="C39" s="55" t="s">
        <v>306</v>
      </c>
      <c r="D39" s="55" t="s">
        <v>304</v>
      </c>
      <c r="E39" s="55" t="s">
        <v>305</v>
      </c>
      <c r="G39" s="57"/>
    </row>
    <row r="40" spans="1:7" x14ac:dyDescent="0.3">
      <c r="A40" s="55" t="s">
        <v>307</v>
      </c>
      <c r="B40" s="55">
        <v>98</v>
      </c>
      <c r="C40" s="55" t="s">
        <v>308</v>
      </c>
      <c r="D40" s="55" t="s">
        <v>304</v>
      </c>
      <c r="E40" s="55" t="s">
        <v>307</v>
      </c>
      <c r="G40" s="57"/>
    </row>
    <row r="41" spans="1:7" x14ac:dyDescent="0.3">
      <c r="A41" s="55" t="s">
        <v>309</v>
      </c>
      <c r="B41" s="55">
        <v>99</v>
      </c>
      <c r="C41" s="55" t="s">
        <v>310</v>
      </c>
      <c r="D41" s="55" t="s">
        <v>304</v>
      </c>
      <c r="E41" s="55" t="s">
        <v>309</v>
      </c>
      <c r="G41" s="57"/>
    </row>
    <row r="42" spans="1:7" x14ac:dyDescent="0.3">
      <c r="A42" s="55" t="s">
        <v>311</v>
      </c>
      <c r="B42" s="55">
        <v>102</v>
      </c>
      <c r="C42" s="55" t="s">
        <v>312</v>
      </c>
      <c r="D42" s="55" t="s">
        <v>225</v>
      </c>
      <c r="E42" s="55" t="s">
        <v>311</v>
      </c>
      <c r="G42" s="57"/>
    </row>
    <row r="43" spans="1:7" x14ac:dyDescent="0.3">
      <c r="A43" s="55" t="s">
        <v>313</v>
      </c>
      <c r="B43" s="55">
        <v>104</v>
      </c>
      <c r="C43" s="55" t="s">
        <v>314</v>
      </c>
      <c r="D43" s="55" t="s">
        <v>304</v>
      </c>
      <c r="E43" s="55" t="s">
        <v>313</v>
      </c>
      <c r="G43" s="57"/>
    </row>
    <row r="44" spans="1:7" x14ac:dyDescent="0.3">
      <c r="A44" s="55" t="s">
        <v>315</v>
      </c>
      <c r="B44" s="55">
        <v>106</v>
      </c>
      <c r="C44" s="55" t="s">
        <v>316</v>
      </c>
      <c r="D44" s="55" t="s">
        <v>304</v>
      </c>
      <c r="E44" s="55" t="s">
        <v>315</v>
      </c>
      <c r="G44" s="57"/>
    </row>
    <row r="45" spans="1:7" x14ac:dyDescent="0.3">
      <c r="A45" s="55" t="s">
        <v>317</v>
      </c>
      <c r="B45" s="55">
        <v>110</v>
      </c>
      <c r="C45" s="55" t="s">
        <v>318</v>
      </c>
      <c r="D45" s="55" t="s">
        <v>304</v>
      </c>
      <c r="E45" s="55" t="s">
        <v>317</v>
      </c>
      <c r="G45" s="57"/>
    </row>
    <row r="46" spans="1:7" x14ac:dyDescent="0.3">
      <c r="A46" s="55" t="s">
        <v>319</v>
      </c>
      <c r="B46" s="55">
        <v>114</v>
      </c>
      <c r="C46" s="55" t="s">
        <v>320</v>
      </c>
      <c r="D46" s="55" t="s">
        <v>304</v>
      </c>
      <c r="E46" s="55" t="s">
        <v>319</v>
      </c>
      <c r="G46" s="57"/>
    </row>
    <row r="47" spans="1:7" x14ac:dyDescent="0.3">
      <c r="A47" s="55" t="s">
        <v>321</v>
      </c>
      <c r="B47" s="55">
        <v>117</v>
      </c>
      <c r="C47" s="55" t="s">
        <v>322</v>
      </c>
      <c r="D47" s="55" t="s">
        <v>225</v>
      </c>
      <c r="E47" s="55" t="s">
        <v>321</v>
      </c>
      <c r="G47" s="57"/>
    </row>
    <row r="48" spans="1:7" x14ac:dyDescent="0.3">
      <c r="A48" s="55" t="s">
        <v>323</v>
      </c>
      <c r="B48" s="55">
        <v>118</v>
      </c>
      <c r="C48" s="55" t="s">
        <v>324</v>
      </c>
      <c r="D48" s="55" t="s">
        <v>304</v>
      </c>
      <c r="E48" s="55" t="s">
        <v>323</v>
      </c>
      <c r="G48" s="57"/>
    </row>
    <row r="49" spans="1:7" x14ac:dyDescent="0.3">
      <c r="A49" s="55" t="s">
        <v>325</v>
      </c>
      <c r="B49" s="55">
        <v>119</v>
      </c>
      <c r="C49" s="55" t="s">
        <v>326</v>
      </c>
      <c r="D49" s="55" t="s">
        <v>304</v>
      </c>
      <c r="E49" s="55" t="s">
        <v>325</v>
      </c>
      <c r="G49" s="57"/>
    </row>
    <row r="50" spans="1:7" x14ac:dyDescent="0.3">
      <c r="A50" s="55" t="s">
        <v>327</v>
      </c>
      <c r="B50" s="55">
        <v>120</v>
      </c>
      <c r="C50" s="55" t="s">
        <v>328</v>
      </c>
      <c r="D50" s="55" t="s">
        <v>304</v>
      </c>
      <c r="E50" s="55" t="s">
        <v>327</v>
      </c>
      <c r="G50" s="57"/>
    </row>
    <row r="51" spans="1:7" x14ac:dyDescent="0.3">
      <c r="A51" s="55" t="s">
        <v>329</v>
      </c>
      <c r="B51" s="55">
        <v>121</v>
      </c>
      <c r="C51" s="55" t="s">
        <v>330</v>
      </c>
      <c r="D51" s="55" t="s">
        <v>304</v>
      </c>
      <c r="E51" s="55" t="s">
        <v>329</v>
      </c>
      <c r="G51" s="57"/>
    </row>
    <row r="52" spans="1:7" x14ac:dyDescent="0.3">
      <c r="A52" s="55" t="s">
        <v>331</v>
      </c>
      <c r="B52" s="55">
        <v>126</v>
      </c>
      <c r="C52" s="55" t="s">
        <v>332</v>
      </c>
      <c r="D52" s="55" t="s">
        <v>304</v>
      </c>
      <c r="E52" s="55" t="s">
        <v>331</v>
      </c>
      <c r="G52" s="57"/>
    </row>
    <row r="53" spans="1:7" x14ac:dyDescent="0.3">
      <c r="A53" s="55" t="s">
        <v>333</v>
      </c>
      <c r="B53" s="55">
        <v>127</v>
      </c>
      <c r="C53" s="55" t="s">
        <v>334</v>
      </c>
      <c r="D53" s="55" t="s">
        <v>304</v>
      </c>
      <c r="E53" s="55" t="s">
        <v>333</v>
      </c>
      <c r="G53" s="57"/>
    </row>
    <row r="54" spans="1:7" x14ac:dyDescent="0.3">
      <c r="A54" s="55" t="s">
        <v>335</v>
      </c>
      <c r="B54" s="55">
        <v>128</v>
      </c>
      <c r="C54" s="55" t="s">
        <v>336</v>
      </c>
      <c r="D54" s="55" t="s">
        <v>225</v>
      </c>
      <c r="E54" s="55" t="s">
        <v>335</v>
      </c>
      <c r="G54" s="57"/>
    </row>
    <row r="55" spans="1:7" x14ac:dyDescent="0.3">
      <c r="A55" s="55" t="s">
        <v>337</v>
      </c>
      <c r="B55" s="55">
        <v>132</v>
      </c>
      <c r="C55" s="55" t="s">
        <v>338</v>
      </c>
      <c r="D55" s="55" t="s">
        <v>225</v>
      </c>
      <c r="E55" s="55" t="s">
        <v>337</v>
      </c>
      <c r="G55" s="57"/>
    </row>
    <row r="56" spans="1:7" x14ac:dyDescent="0.3">
      <c r="A56" s="55" t="s">
        <v>339</v>
      </c>
      <c r="B56" s="55">
        <v>134</v>
      </c>
      <c r="C56" s="55" t="s">
        <v>340</v>
      </c>
      <c r="D56" s="55" t="s">
        <v>341</v>
      </c>
      <c r="E56" s="55" t="s">
        <v>339</v>
      </c>
      <c r="G56" s="57"/>
    </row>
    <row r="57" spans="1:7" x14ac:dyDescent="0.3">
      <c r="A57" s="55" t="s">
        <v>342</v>
      </c>
      <c r="B57" s="55">
        <v>135</v>
      </c>
      <c r="C57" s="55" t="s">
        <v>889</v>
      </c>
      <c r="D57" s="55" t="s">
        <v>341</v>
      </c>
      <c r="E57" s="55" t="s">
        <v>342</v>
      </c>
      <c r="G57" s="57"/>
    </row>
    <row r="58" spans="1:7" x14ac:dyDescent="0.3">
      <c r="A58" s="55" t="s">
        <v>344</v>
      </c>
      <c r="B58" s="55">
        <v>139</v>
      </c>
      <c r="C58" s="55" t="s">
        <v>345</v>
      </c>
      <c r="D58" s="55" t="s">
        <v>341</v>
      </c>
      <c r="E58" s="55" t="s">
        <v>344</v>
      </c>
      <c r="G58" s="57"/>
    </row>
    <row r="59" spans="1:7" x14ac:dyDescent="0.3">
      <c r="A59" s="55" t="s">
        <v>346</v>
      </c>
      <c r="B59" s="55">
        <v>141</v>
      </c>
      <c r="C59" s="55" t="s">
        <v>347</v>
      </c>
      <c r="D59" s="55" t="s">
        <v>341</v>
      </c>
      <c r="E59" s="55" t="s">
        <v>346</v>
      </c>
      <c r="G59" s="57"/>
    </row>
    <row r="60" spans="1:7" x14ac:dyDescent="0.3">
      <c r="A60" s="55" t="s">
        <v>348</v>
      </c>
      <c r="B60" s="55">
        <v>147</v>
      </c>
      <c r="C60" s="55" t="s">
        <v>349</v>
      </c>
      <c r="D60" s="55" t="s">
        <v>341</v>
      </c>
      <c r="E60" s="55" t="s">
        <v>348</v>
      </c>
      <c r="G60" s="57"/>
    </row>
    <row r="61" spans="1:7" x14ac:dyDescent="0.3">
      <c r="A61" s="55" t="s">
        <v>350</v>
      </c>
      <c r="B61" s="55">
        <v>156</v>
      </c>
      <c r="C61" s="55" t="s">
        <v>351</v>
      </c>
      <c r="D61" s="55" t="s">
        <v>341</v>
      </c>
      <c r="E61" s="55" t="s">
        <v>350</v>
      </c>
      <c r="G61" s="57"/>
    </row>
    <row r="62" spans="1:7" x14ac:dyDescent="0.3">
      <c r="A62" s="55" t="s">
        <v>352</v>
      </c>
      <c r="B62" s="55">
        <v>157</v>
      </c>
      <c r="C62" s="55" t="s">
        <v>353</v>
      </c>
      <c r="D62" s="55" t="s">
        <v>341</v>
      </c>
      <c r="E62" s="55" t="s">
        <v>352</v>
      </c>
      <c r="G62" s="57"/>
    </row>
    <row r="63" spans="1:7" x14ac:dyDescent="0.3">
      <c r="A63" s="55" t="s">
        <v>354</v>
      </c>
      <c r="B63" s="55">
        <v>159</v>
      </c>
      <c r="C63" s="55" t="s">
        <v>355</v>
      </c>
      <c r="D63" s="55" t="s">
        <v>297</v>
      </c>
      <c r="E63" s="55" t="s">
        <v>354</v>
      </c>
      <c r="G63" s="57"/>
    </row>
    <row r="64" spans="1:7" x14ac:dyDescent="0.3">
      <c r="A64" s="55" t="s">
        <v>356</v>
      </c>
      <c r="B64" s="55">
        <v>160</v>
      </c>
      <c r="C64" s="55" t="s">
        <v>357</v>
      </c>
      <c r="D64" s="55" t="s">
        <v>341</v>
      </c>
      <c r="E64" s="55" t="s">
        <v>356</v>
      </c>
      <c r="G64" s="57"/>
    </row>
    <row r="65" spans="1:7" x14ac:dyDescent="0.3">
      <c r="A65" s="55" t="s">
        <v>358</v>
      </c>
      <c r="B65" s="55">
        <v>163</v>
      </c>
      <c r="C65" s="55" t="s">
        <v>359</v>
      </c>
      <c r="D65" s="55" t="s">
        <v>341</v>
      </c>
      <c r="E65" s="55" t="s">
        <v>358</v>
      </c>
      <c r="G65" s="57"/>
    </row>
    <row r="66" spans="1:7" x14ac:dyDescent="0.3">
      <c r="A66" s="55" t="s">
        <v>360</v>
      </c>
      <c r="B66" s="55">
        <v>174</v>
      </c>
      <c r="C66" s="55" t="s">
        <v>361</v>
      </c>
      <c r="D66" s="55" t="s">
        <v>225</v>
      </c>
      <c r="E66" s="55" t="s">
        <v>360</v>
      </c>
      <c r="G66" s="57"/>
    </row>
    <row r="67" spans="1:7" x14ac:dyDescent="0.3">
      <c r="A67" s="55" t="s">
        <v>362</v>
      </c>
      <c r="B67" s="55">
        <v>177</v>
      </c>
      <c r="C67" s="55" t="s">
        <v>363</v>
      </c>
      <c r="D67" s="55" t="s">
        <v>341</v>
      </c>
      <c r="E67" s="55" t="s">
        <v>362</v>
      </c>
      <c r="G67" s="57"/>
    </row>
    <row r="68" spans="1:7" x14ac:dyDescent="0.3">
      <c r="A68" s="55" t="s">
        <v>364</v>
      </c>
      <c r="B68" s="55">
        <v>182</v>
      </c>
      <c r="C68" s="55" t="s">
        <v>365</v>
      </c>
      <c r="D68" s="55" t="s">
        <v>341</v>
      </c>
      <c r="E68" s="55" t="s">
        <v>364</v>
      </c>
      <c r="G68" s="57"/>
    </row>
    <row r="69" spans="1:7" x14ac:dyDescent="0.3">
      <c r="A69" s="55" t="s">
        <v>366</v>
      </c>
      <c r="B69" s="55">
        <v>183</v>
      </c>
      <c r="C69" s="55" t="s">
        <v>367</v>
      </c>
      <c r="D69" s="55" t="s">
        <v>341</v>
      </c>
      <c r="E69" s="55" t="s">
        <v>366</v>
      </c>
      <c r="G69" s="57"/>
    </row>
    <row r="70" spans="1:7" x14ac:dyDescent="0.3">
      <c r="A70" s="55" t="s">
        <v>368</v>
      </c>
      <c r="B70" s="55">
        <v>186</v>
      </c>
      <c r="C70" s="55" t="s">
        <v>369</v>
      </c>
      <c r="D70" s="55" t="s">
        <v>304</v>
      </c>
      <c r="E70" s="55" t="s">
        <v>368</v>
      </c>
      <c r="G70" s="57"/>
    </row>
    <row r="71" spans="1:7" x14ac:dyDescent="0.3">
      <c r="A71" s="55" t="s">
        <v>370</v>
      </c>
      <c r="B71" s="55">
        <v>196</v>
      </c>
      <c r="C71" s="55" t="s">
        <v>371</v>
      </c>
      <c r="D71" s="55" t="s">
        <v>341</v>
      </c>
      <c r="E71" s="55" t="s">
        <v>370</v>
      </c>
      <c r="G71" s="57"/>
    </row>
    <row r="72" spans="1:7" x14ac:dyDescent="0.3">
      <c r="A72" s="55" t="s">
        <v>372</v>
      </c>
      <c r="B72" s="55">
        <v>202</v>
      </c>
      <c r="C72" s="55" t="s">
        <v>373</v>
      </c>
      <c r="D72" s="55" t="s">
        <v>304</v>
      </c>
      <c r="E72" s="55" t="s">
        <v>372</v>
      </c>
      <c r="G72" s="57"/>
    </row>
    <row r="73" spans="1:7" x14ac:dyDescent="0.3">
      <c r="A73" s="55" t="s">
        <v>374</v>
      </c>
      <c r="B73" s="55">
        <v>220</v>
      </c>
      <c r="C73" s="55" t="s">
        <v>375</v>
      </c>
      <c r="D73" s="55" t="s">
        <v>297</v>
      </c>
      <c r="E73" s="55" t="s">
        <v>374</v>
      </c>
      <c r="G73" s="57"/>
    </row>
    <row r="74" spans="1:7" x14ac:dyDescent="0.3">
      <c r="A74" s="55" t="s">
        <v>376</v>
      </c>
      <c r="B74" s="55">
        <v>221</v>
      </c>
      <c r="C74" s="55" t="s">
        <v>377</v>
      </c>
      <c r="D74" s="55" t="s">
        <v>225</v>
      </c>
      <c r="E74" s="55" t="s">
        <v>376</v>
      </c>
      <c r="G74" s="57"/>
    </row>
    <row r="75" spans="1:7" x14ac:dyDescent="0.3">
      <c r="A75" s="55" t="s">
        <v>378</v>
      </c>
      <c r="B75" s="55">
        <v>223</v>
      </c>
      <c r="C75" s="55" t="s">
        <v>379</v>
      </c>
      <c r="D75" s="55" t="s">
        <v>341</v>
      </c>
      <c r="E75" s="55" t="s">
        <v>378</v>
      </c>
      <c r="G75" s="57"/>
    </row>
    <row r="76" spans="1:7" x14ac:dyDescent="0.3">
      <c r="A76" s="55" t="s">
        <v>380</v>
      </c>
      <c r="B76" s="55">
        <v>231</v>
      </c>
      <c r="C76" s="55" t="s">
        <v>381</v>
      </c>
      <c r="D76" s="55" t="s">
        <v>341</v>
      </c>
      <c r="E76" s="55" t="s">
        <v>380</v>
      </c>
      <c r="G76" s="57"/>
    </row>
    <row r="77" spans="1:7" x14ac:dyDescent="0.3">
      <c r="A77" s="55" t="s">
        <v>382</v>
      </c>
      <c r="B77" s="55">
        <v>235</v>
      </c>
      <c r="C77" s="55" t="s">
        <v>383</v>
      </c>
      <c r="D77" s="55" t="s">
        <v>225</v>
      </c>
      <c r="E77" s="55" t="s">
        <v>382</v>
      </c>
      <c r="G77" s="57"/>
    </row>
    <row r="78" spans="1:7" x14ac:dyDescent="0.3">
      <c r="A78" s="55" t="s">
        <v>384</v>
      </c>
      <c r="B78" s="55">
        <v>245</v>
      </c>
      <c r="C78" s="55" t="s">
        <v>385</v>
      </c>
      <c r="D78" s="55" t="s">
        <v>225</v>
      </c>
      <c r="E78" s="55" t="s">
        <v>384</v>
      </c>
      <c r="G78" s="57"/>
    </row>
    <row r="79" spans="1:7" x14ac:dyDescent="0.3">
      <c r="A79" s="55" t="s">
        <v>386</v>
      </c>
      <c r="B79" s="55">
        <v>247</v>
      </c>
      <c r="C79" s="55" t="s">
        <v>387</v>
      </c>
      <c r="D79" s="55" t="s">
        <v>341</v>
      </c>
      <c r="E79" s="55" t="s">
        <v>386</v>
      </c>
      <c r="G79" s="57"/>
    </row>
    <row r="80" spans="1:7" x14ac:dyDescent="0.3">
      <c r="A80" s="55" t="s">
        <v>388</v>
      </c>
      <c r="B80" s="55">
        <v>249</v>
      </c>
      <c r="C80" s="55" t="s">
        <v>389</v>
      </c>
      <c r="D80" s="55" t="s">
        <v>341</v>
      </c>
      <c r="E80" s="55" t="s">
        <v>388</v>
      </c>
      <c r="G80" s="57"/>
    </row>
    <row r="81" spans="1:7" x14ac:dyDescent="0.3">
      <c r="A81" s="55" t="s">
        <v>390</v>
      </c>
      <c r="B81" s="55">
        <v>253</v>
      </c>
      <c r="C81" s="55" t="s">
        <v>391</v>
      </c>
      <c r="D81" s="55" t="s">
        <v>225</v>
      </c>
      <c r="E81" s="55" t="s">
        <v>390</v>
      </c>
      <c r="G81" s="57"/>
    </row>
    <row r="82" spans="1:7" x14ac:dyDescent="0.3">
      <c r="A82" s="55" t="s">
        <v>392</v>
      </c>
      <c r="B82" s="55">
        <v>255</v>
      </c>
      <c r="C82" s="55" t="s">
        <v>393</v>
      </c>
      <c r="D82" s="55" t="s">
        <v>341</v>
      </c>
      <c r="E82" s="55" t="s">
        <v>392</v>
      </c>
      <c r="G82" s="57"/>
    </row>
    <row r="83" spans="1:7" x14ac:dyDescent="0.3">
      <c r="A83" s="55" t="s">
        <v>394</v>
      </c>
      <c r="B83" s="55">
        <v>261</v>
      </c>
      <c r="C83" s="55" t="s">
        <v>395</v>
      </c>
      <c r="D83" s="55" t="s">
        <v>341</v>
      </c>
      <c r="E83" s="55" t="s">
        <v>394</v>
      </c>
      <c r="G83" s="57"/>
    </row>
    <row r="84" spans="1:7" x14ac:dyDescent="0.3">
      <c r="A84" s="55" t="s">
        <v>396</v>
      </c>
      <c r="B84" s="55">
        <v>263</v>
      </c>
      <c r="C84" s="55" t="s">
        <v>397</v>
      </c>
      <c r="D84" s="55" t="s">
        <v>225</v>
      </c>
      <c r="E84" s="55" t="s">
        <v>396</v>
      </c>
      <c r="G84" s="57"/>
    </row>
    <row r="85" spans="1:7" x14ac:dyDescent="0.3">
      <c r="A85" s="55" t="s">
        <v>398</v>
      </c>
      <c r="B85" s="55">
        <v>266</v>
      </c>
      <c r="C85" s="55" t="s">
        <v>399</v>
      </c>
      <c r="D85" s="55" t="s">
        <v>341</v>
      </c>
      <c r="E85" s="55" t="s">
        <v>398</v>
      </c>
      <c r="G85" s="57"/>
    </row>
    <row r="86" spans="1:7" x14ac:dyDescent="0.3">
      <c r="A86" s="55" t="s">
        <v>400</v>
      </c>
      <c r="B86" s="55">
        <v>274</v>
      </c>
      <c r="C86" s="55" t="s">
        <v>401</v>
      </c>
      <c r="D86" s="55" t="s">
        <v>341</v>
      </c>
      <c r="E86" s="55" t="s">
        <v>400</v>
      </c>
      <c r="G86" s="57"/>
    </row>
    <row r="87" spans="1:7" x14ac:dyDescent="0.3">
      <c r="A87" s="55" t="s">
        <v>402</v>
      </c>
      <c r="B87" s="55">
        <v>276</v>
      </c>
      <c r="C87" s="55" t="s">
        <v>403</v>
      </c>
      <c r="D87" s="55" t="s">
        <v>341</v>
      </c>
      <c r="E87" s="55" t="s">
        <v>402</v>
      </c>
      <c r="G87" s="57"/>
    </row>
    <row r="88" spans="1:7" x14ac:dyDescent="0.3">
      <c r="A88" s="55" t="s">
        <v>404</v>
      </c>
      <c r="B88" s="55">
        <v>279</v>
      </c>
      <c r="C88" s="55" t="s">
        <v>405</v>
      </c>
      <c r="D88" s="55" t="s">
        <v>341</v>
      </c>
      <c r="E88" s="55" t="s">
        <v>404</v>
      </c>
      <c r="G88" s="57"/>
    </row>
    <row r="89" spans="1:7" x14ac:dyDescent="0.3">
      <c r="A89" s="55" t="s">
        <v>406</v>
      </c>
      <c r="B89" s="55">
        <v>280</v>
      </c>
      <c r="C89" s="55" t="s">
        <v>407</v>
      </c>
      <c r="D89" s="55" t="s">
        <v>341</v>
      </c>
      <c r="E89" s="55" t="s">
        <v>406</v>
      </c>
      <c r="G89" s="57"/>
    </row>
    <row r="90" spans="1:7" x14ac:dyDescent="0.3">
      <c r="A90" s="55" t="s">
        <v>408</v>
      </c>
      <c r="B90" s="55">
        <v>282</v>
      </c>
      <c r="C90" s="55" t="s">
        <v>409</v>
      </c>
      <c r="D90" s="55" t="s">
        <v>341</v>
      </c>
      <c r="E90" s="55" t="s">
        <v>408</v>
      </c>
      <c r="G90" s="57"/>
    </row>
    <row r="91" spans="1:7" x14ac:dyDescent="0.3">
      <c r="A91" s="55" t="s">
        <v>410</v>
      </c>
      <c r="B91" s="55">
        <v>288</v>
      </c>
      <c r="C91" s="55" t="s">
        <v>411</v>
      </c>
      <c r="D91" s="55" t="s">
        <v>225</v>
      </c>
      <c r="E91" s="55" t="s">
        <v>410</v>
      </c>
      <c r="G91" s="57"/>
    </row>
    <row r="92" spans="1:7" x14ac:dyDescent="0.3">
      <c r="A92" s="55" t="s">
        <v>412</v>
      </c>
      <c r="B92" s="55">
        <v>289</v>
      </c>
      <c r="C92" s="55" t="s">
        <v>413</v>
      </c>
      <c r="D92" s="55" t="s">
        <v>225</v>
      </c>
      <c r="E92" s="55" t="s">
        <v>412</v>
      </c>
      <c r="G92" s="57"/>
    </row>
    <row r="93" spans="1:7" x14ac:dyDescent="0.3">
      <c r="A93" s="55" t="s">
        <v>414</v>
      </c>
      <c r="B93" s="55">
        <v>300</v>
      </c>
      <c r="C93" s="55" t="s">
        <v>415</v>
      </c>
      <c r="D93" s="55" t="s">
        <v>341</v>
      </c>
      <c r="E93" s="55" t="s">
        <v>414</v>
      </c>
      <c r="G93" s="57"/>
    </row>
    <row r="94" spans="1:7" x14ac:dyDescent="0.3">
      <c r="A94" s="55" t="s">
        <v>416</v>
      </c>
      <c r="B94" s="55">
        <v>308</v>
      </c>
      <c r="C94" s="55" t="s">
        <v>417</v>
      </c>
      <c r="D94" s="55" t="s">
        <v>341</v>
      </c>
      <c r="E94" s="55" t="s">
        <v>416</v>
      </c>
      <c r="G94" s="57"/>
    </row>
    <row r="95" spans="1:7" x14ac:dyDescent="0.3">
      <c r="A95" s="55" t="s">
        <v>418</v>
      </c>
      <c r="B95" s="55">
        <v>313</v>
      </c>
      <c r="C95" s="55" t="s">
        <v>419</v>
      </c>
      <c r="D95" s="55" t="s">
        <v>341</v>
      </c>
      <c r="E95" s="55" t="s">
        <v>418</v>
      </c>
      <c r="G95" s="57"/>
    </row>
    <row r="96" spans="1:7" x14ac:dyDescent="0.3">
      <c r="A96" s="55" t="s">
        <v>420</v>
      </c>
      <c r="B96" s="55">
        <v>315</v>
      </c>
      <c r="C96" s="55" t="s">
        <v>421</v>
      </c>
      <c r="D96" s="55" t="s">
        <v>225</v>
      </c>
      <c r="E96" s="55" t="s">
        <v>420</v>
      </c>
      <c r="G96" s="57"/>
    </row>
    <row r="97" spans="1:7" x14ac:dyDescent="0.3">
      <c r="A97" s="55" t="s">
        <v>422</v>
      </c>
      <c r="B97" s="55">
        <v>317</v>
      </c>
      <c r="C97" s="55" t="s">
        <v>423</v>
      </c>
      <c r="D97" s="55" t="s">
        <v>225</v>
      </c>
      <c r="E97" s="55" t="s">
        <v>422</v>
      </c>
      <c r="G97" s="57"/>
    </row>
    <row r="98" spans="1:7" x14ac:dyDescent="0.3">
      <c r="A98" s="55" t="s">
        <v>424</v>
      </c>
      <c r="B98" s="55">
        <v>321</v>
      </c>
      <c r="C98" s="55" t="s">
        <v>425</v>
      </c>
      <c r="D98" s="55" t="s">
        <v>341</v>
      </c>
      <c r="E98" s="55" t="s">
        <v>424</v>
      </c>
      <c r="G98" s="57"/>
    </row>
    <row r="99" spans="1:7" x14ac:dyDescent="0.3">
      <c r="A99" s="55" t="s">
        <v>426</v>
      </c>
      <c r="B99" s="55">
        <v>322</v>
      </c>
      <c r="C99" s="55" t="s">
        <v>427</v>
      </c>
      <c r="D99" s="55" t="s">
        <v>341</v>
      </c>
      <c r="E99" s="55" t="s">
        <v>426</v>
      </c>
      <c r="G99" s="57"/>
    </row>
    <row r="100" spans="1:7" x14ac:dyDescent="0.3">
      <c r="A100" s="55" t="s">
        <v>428</v>
      </c>
      <c r="B100" s="55">
        <v>328</v>
      </c>
      <c r="C100" s="55" t="s">
        <v>429</v>
      </c>
      <c r="D100" s="55" t="s">
        <v>341</v>
      </c>
      <c r="E100" s="55" t="s">
        <v>428</v>
      </c>
      <c r="G100" s="57"/>
    </row>
    <row r="101" spans="1:7" x14ac:dyDescent="0.3">
      <c r="A101" s="55" t="s">
        <v>430</v>
      </c>
      <c r="B101" s="55">
        <v>331</v>
      </c>
      <c r="C101" s="55" t="s">
        <v>431</v>
      </c>
      <c r="D101" s="55" t="s">
        <v>341</v>
      </c>
      <c r="E101" s="55" t="s">
        <v>430</v>
      </c>
      <c r="G101" s="57"/>
    </row>
    <row r="102" spans="1:7" x14ac:dyDescent="0.3">
      <c r="A102" s="55" t="s">
        <v>432</v>
      </c>
      <c r="B102" s="55">
        <v>333</v>
      </c>
      <c r="C102" s="55" t="s">
        <v>433</v>
      </c>
      <c r="D102" s="55" t="s">
        <v>341</v>
      </c>
      <c r="E102" s="55" t="s">
        <v>432</v>
      </c>
      <c r="G102" s="57"/>
    </row>
    <row r="103" spans="1:7" x14ac:dyDescent="0.3">
      <c r="A103" s="55" t="s">
        <v>434</v>
      </c>
      <c r="B103" s="55">
        <v>334</v>
      </c>
      <c r="C103" s="55" t="s">
        <v>435</v>
      </c>
      <c r="D103" s="55" t="s">
        <v>341</v>
      </c>
      <c r="E103" s="55" t="s">
        <v>434</v>
      </c>
      <c r="G103" s="57"/>
    </row>
    <row r="104" spans="1:7" x14ac:dyDescent="0.3">
      <c r="A104" s="55" t="s">
        <v>436</v>
      </c>
      <c r="B104" s="55">
        <v>335</v>
      </c>
      <c r="C104" s="55" t="s">
        <v>437</v>
      </c>
      <c r="D104" s="55" t="s">
        <v>341</v>
      </c>
      <c r="E104" s="55" t="s">
        <v>436</v>
      </c>
      <c r="G104" s="57"/>
    </row>
    <row r="105" spans="1:7" x14ac:dyDescent="0.3">
      <c r="A105" s="55" t="s">
        <v>438</v>
      </c>
      <c r="B105" s="55">
        <v>338</v>
      </c>
      <c r="C105" s="55" t="s">
        <v>439</v>
      </c>
      <c r="D105" s="55" t="s">
        <v>341</v>
      </c>
      <c r="E105" s="55" t="s">
        <v>438</v>
      </c>
      <c r="G105" s="57"/>
    </row>
    <row r="106" spans="1:7" x14ac:dyDescent="0.3">
      <c r="A106" s="55" t="s">
        <v>440</v>
      </c>
      <c r="B106" s="55">
        <v>342</v>
      </c>
      <c r="C106" s="55" t="s">
        <v>441</v>
      </c>
      <c r="D106" s="55" t="s">
        <v>341</v>
      </c>
      <c r="E106" s="55" t="s">
        <v>440</v>
      </c>
      <c r="G106" s="57"/>
    </row>
    <row r="107" spans="1:7" x14ac:dyDescent="0.3">
      <c r="A107" s="55" t="s">
        <v>442</v>
      </c>
      <c r="B107" s="55">
        <v>343</v>
      </c>
      <c r="C107" s="55" t="s">
        <v>443</v>
      </c>
      <c r="D107" s="55" t="s">
        <v>341</v>
      </c>
      <c r="E107" s="55" t="s">
        <v>442</v>
      </c>
      <c r="G107" s="57"/>
    </row>
    <row r="108" spans="1:7" x14ac:dyDescent="0.3">
      <c r="A108" s="55" t="s">
        <v>444</v>
      </c>
      <c r="B108" s="55">
        <v>347</v>
      </c>
      <c r="C108" s="55" t="s">
        <v>445</v>
      </c>
      <c r="D108" s="55" t="s">
        <v>341</v>
      </c>
      <c r="E108" s="55" t="s">
        <v>444</v>
      </c>
      <c r="G108" s="57"/>
    </row>
    <row r="109" spans="1:7" x14ac:dyDescent="0.3">
      <c r="A109" s="55" t="s">
        <v>446</v>
      </c>
      <c r="B109" s="55">
        <v>351</v>
      </c>
      <c r="C109" s="55" t="s">
        <v>447</v>
      </c>
      <c r="D109" s="55" t="s">
        <v>341</v>
      </c>
      <c r="E109" s="55" t="s">
        <v>446</v>
      </c>
      <c r="G109" s="57"/>
    </row>
    <row r="110" spans="1:7" x14ac:dyDescent="0.3">
      <c r="A110" s="55" t="s">
        <v>448</v>
      </c>
      <c r="B110" s="55">
        <v>352</v>
      </c>
      <c r="C110" s="55" t="s">
        <v>449</v>
      </c>
      <c r="D110" s="55" t="s">
        <v>341</v>
      </c>
      <c r="E110" s="55" t="s">
        <v>448</v>
      </c>
      <c r="G110" s="57"/>
    </row>
    <row r="111" spans="1:7" x14ac:dyDescent="0.3">
      <c r="A111" s="55" t="s">
        <v>450</v>
      </c>
      <c r="B111" s="55">
        <v>353</v>
      </c>
      <c r="C111" s="55" t="s">
        <v>451</v>
      </c>
      <c r="D111" s="55" t="s">
        <v>341</v>
      </c>
      <c r="E111" s="55" t="s">
        <v>450</v>
      </c>
      <c r="G111" s="57"/>
    </row>
    <row r="112" spans="1:7" x14ac:dyDescent="0.3">
      <c r="A112" s="55" t="s">
        <v>452</v>
      </c>
      <c r="B112" s="55">
        <v>354</v>
      </c>
      <c r="C112" s="55" t="s">
        <v>453</v>
      </c>
      <c r="D112" s="55" t="s">
        <v>341</v>
      </c>
      <c r="E112" s="55" t="s">
        <v>452</v>
      </c>
      <c r="G112" s="57"/>
    </row>
    <row r="113" spans="1:7" x14ac:dyDescent="0.3">
      <c r="A113" s="55" t="s">
        <v>454</v>
      </c>
      <c r="B113" s="55">
        <v>361</v>
      </c>
      <c r="C113" s="55" t="s">
        <v>455</v>
      </c>
      <c r="D113" s="55" t="s">
        <v>341</v>
      </c>
      <c r="E113" s="55" t="s">
        <v>454</v>
      </c>
      <c r="G113" s="57"/>
    </row>
    <row r="114" spans="1:7" x14ac:dyDescent="0.3">
      <c r="A114" s="55" t="s">
        <v>456</v>
      </c>
      <c r="B114" s="55">
        <v>367</v>
      </c>
      <c r="C114" s="55" t="s">
        <v>457</v>
      </c>
      <c r="D114" s="55" t="s">
        <v>341</v>
      </c>
      <c r="E114" s="55" t="s">
        <v>456</v>
      </c>
      <c r="G114" s="57"/>
    </row>
    <row r="115" spans="1:7" x14ac:dyDescent="0.3">
      <c r="A115" s="55" t="s">
        <v>458</v>
      </c>
      <c r="B115" s="55">
        <v>371</v>
      </c>
      <c r="C115" s="55" t="s">
        <v>459</v>
      </c>
      <c r="D115" s="55" t="s">
        <v>341</v>
      </c>
      <c r="E115" s="55" t="s">
        <v>458</v>
      </c>
      <c r="G115" s="57"/>
    </row>
    <row r="116" spans="1:7" x14ac:dyDescent="0.3">
      <c r="A116" s="55" t="s">
        <v>460</v>
      </c>
      <c r="B116" s="55">
        <v>372</v>
      </c>
      <c r="C116" s="55" t="s">
        <v>461</v>
      </c>
      <c r="D116" s="55" t="s">
        <v>341</v>
      </c>
      <c r="E116" s="55" t="s">
        <v>460</v>
      </c>
      <c r="G116" s="57"/>
    </row>
    <row r="117" spans="1:7" x14ac:dyDescent="0.3">
      <c r="A117" s="55" t="s">
        <v>462</v>
      </c>
      <c r="B117" s="55">
        <v>373</v>
      </c>
      <c r="C117" s="55" t="s">
        <v>463</v>
      </c>
      <c r="D117" s="55" t="s">
        <v>225</v>
      </c>
      <c r="E117" s="55" t="s">
        <v>462</v>
      </c>
      <c r="G117" s="57"/>
    </row>
    <row r="118" spans="1:7" x14ac:dyDescent="0.3">
      <c r="A118" s="55" t="s">
        <v>464</v>
      </c>
      <c r="B118" s="55">
        <v>375</v>
      </c>
      <c r="C118" s="55" t="s">
        <v>465</v>
      </c>
      <c r="D118" s="55" t="s">
        <v>225</v>
      </c>
      <c r="E118" s="55" t="s">
        <v>464</v>
      </c>
      <c r="G118" s="57"/>
    </row>
    <row r="119" spans="1:7" x14ac:dyDescent="0.3">
      <c r="A119" s="55" t="s">
        <v>466</v>
      </c>
      <c r="B119" s="55">
        <v>380</v>
      </c>
      <c r="C119" s="55" t="s">
        <v>467</v>
      </c>
      <c r="D119" s="55" t="s">
        <v>341</v>
      </c>
      <c r="E119" s="55" t="s">
        <v>466</v>
      </c>
      <c r="G119" s="57"/>
    </row>
    <row r="120" spans="1:7" x14ac:dyDescent="0.3">
      <c r="A120" s="55" t="s">
        <v>468</v>
      </c>
      <c r="B120" s="55">
        <v>382</v>
      </c>
      <c r="C120" s="55" t="s">
        <v>469</v>
      </c>
      <c r="D120" s="55" t="s">
        <v>341</v>
      </c>
      <c r="E120" s="55" t="s">
        <v>468</v>
      </c>
      <c r="G120" s="57"/>
    </row>
    <row r="121" spans="1:7" x14ac:dyDescent="0.3">
      <c r="A121" s="55" t="s">
        <v>470</v>
      </c>
      <c r="B121" s="55">
        <v>383</v>
      </c>
      <c r="C121" s="55" t="s">
        <v>471</v>
      </c>
      <c r="D121" s="55" t="s">
        <v>341</v>
      </c>
      <c r="E121" s="55" t="s">
        <v>470</v>
      </c>
      <c r="G121" s="57"/>
    </row>
    <row r="122" spans="1:7" x14ac:dyDescent="0.3">
      <c r="A122" s="55" t="s">
        <v>472</v>
      </c>
      <c r="B122" s="55">
        <v>385</v>
      </c>
      <c r="C122" s="55" t="s">
        <v>473</v>
      </c>
      <c r="D122" s="55" t="s">
        <v>341</v>
      </c>
      <c r="E122" s="55" t="s">
        <v>472</v>
      </c>
      <c r="G122" s="57"/>
    </row>
    <row r="123" spans="1:7" x14ac:dyDescent="0.3">
      <c r="A123" s="55" t="s">
        <v>474</v>
      </c>
      <c r="B123" s="55">
        <v>390</v>
      </c>
      <c r="C123" s="55" t="s">
        <v>475</v>
      </c>
      <c r="D123" s="55" t="s">
        <v>341</v>
      </c>
      <c r="E123" s="55" t="s">
        <v>474</v>
      </c>
      <c r="G123" s="57"/>
    </row>
    <row r="124" spans="1:7" x14ac:dyDescent="0.3">
      <c r="A124" s="55" t="s">
        <v>476</v>
      </c>
      <c r="B124" s="55">
        <v>392</v>
      </c>
      <c r="C124" s="55" t="s">
        <v>477</v>
      </c>
      <c r="D124" s="55" t="s">
        <v>341</v>
      </c>
      <c r="E124" s="55" t="s">
        <v>476</v>
      </c>
      <c r="G124" s="57"/>
    </row>
    <row r="125" spans="1:7" x14ac:dyDescent="0.3">
      <c r="A125" s="55" t="s">
        <v>478</v>
      </c>
      <c r="B125" s="55">
        <v>400</v>
      </c>
      <c r="C125" s="55" t="s">
        <v>479</v>
      </c>
      <c r="D125" s="55" t="s">
        <v>341</v>
      </c>
      <c r="E125" s="55" t="s">
        <v>478</v>
      </c>
      <c r="G125" s="57"/>
    </row>
    <row r="126" spans="1:7" x14ac:dyDescent="0.3">
      <c r="A126" s="55" t="s">
        <v>480</v>
      </c>
      <c r="B126" s="55">
        <v>409</v>
      </c>
      <c r="C126" s="55" t="s">
        <v>481</v>
      </c>
      <c r="D126" s="55" t="s">
        <v>225</v>
      </c>
      <c r="E126" s="55" t="s">
        <v>480</v>
      </c>
      <c r="G126" s="57"/>
    </row>
    <row r="127" spans="1:7" x14ac:dyDescent="0.3">
      <c r="A127" s="55" t="s">
        <v>482</v>
      </c>
      <c r="B127" s="55">
        <v>410</v>
      </c>
      <c r="C127" s="55" t="s">
        <v>483</v>
      </c>
      <c r="D127" s="55" t="s">
        <v>225</v>
      </c>
      <c r="E127" s="55" t="s">
        <v>482</v>
      </c>
      <c r="G127" s="57"/>
    </row>
    <row r="128" spans="1:7" x14ac:dyDescent="0.3">
      <c r="A128" s="55" t="s">
        <v>484</v>
      </c>
      <c r="B128" s="55">
        <v>415</v>
      </c>
      <c r="C128" s="55" t="s">
        <v>485</v>
      </c>
      <c r="D128" s="55" t="s">
        <v>341</v>
      </c>
      <c r="E128" s="55" t="s">
        <v>484</v>
      </c>
      <c r="G128" s="57"/>
    </row>
    <row r="129" spans="1:7" x14ac:dyDescent="0.3">
      <c r="A129" s="55" t="s">
        <v>486</v>
      </c>
      <c r="B129" s="55">
        <v>418</v>
      </c>
      <c r="C129" s="55" t="s">
        <v>487</v>
      </c>
      <c r="D129" s="55" t="s">
        <v>341</v>
      </c>
      <c r="E129" s="55" t="s">
        <v>486</v>
      </c>
      <c r="G129" s="57"/>
    </row>
    <row r="130" spans="1:7" x14ac:dyDescent="0.3">
      <c r="A130" s="55" t="s">
        <v>488</v>
      </c>
      <c r="B130" s="55">
        <v>419</v>
      </c>
      <c r="C130" s="55" t="s">
        <v>489</v>
      </c>
      <c r="D130" s="55" t="s">
        <v>341</v>
      </c>
      <c r="E130" s="55" t="s">
        <v>488</v>
      </c>
      <c r="G130" s="57"/>
    </row>
    <row r="131" spans="1:7" x14ac:dyDescent="0.3">
      <c r="A131" s="55" t="s">
        <v>490</v>
      </c>
      <c r="B131" s="55">
        <v>420</v>
      </c>
      <c r="C131" s="55" t="s">
        <v>491</v>
      </c>
      <c r="D131" s="55" t="s">
        <v>341</v>
      </c>
      <c r="E131" s="55" t="s">
        <v>490</v>
      </c>
      <c r="G131" s="57"/>
    </row>
    <row r="132" spans="1:7" x14ac:dyDescent="0.3">
      <c r="A132" s="55" t="s">
        <v>492</v>
      </c>
      <c r="B132" s="55">
        <v>423</v>
      </c>
      <c r="C132" s="55" t="s">
        <v>493</v>
      </c>
      <c r="D132" s="55" t="s">
        <v>341</v>
      </c>
      <c r="E132" s="55" t="s">
        <v>492</v>
      </c>
      <c r="G132" s="57"/>
    </row>
    <row r="133" spans="1:7" x14ac:dyDescent="0.3">
      <c r="A133" s="55" t="s">
        <v>494</v>
      </c>
      <c r="B133" s="55">
        <v>424</v>
      </c>
      <c r="C133" s="55" t="s">
        <v>890</v>
      </c>
      <c r="D133" s="55" t="s">
        <v>341</v>
      </c>
      <c r="E133" s="55" t="s">
        <v>494</v>
      </c>
      <c r="G133" s="57"/>
    </row>
    <row r="134" spans="1:7" x14ac:dyDescent="0.3">
      <c r="A134" s="55" t="s">
        <v>496</v>
      </c>
      <c r="B134" s="55">
        <v>430</v>
      </c>
      <c r="C134" s="55" t="s">
        <v>497</v>
      </c>
      <c r="D134" s="55" t="s">
        <v>268</v>
      </c>
      <c r="E134" s="55" t="s">
        <v>496</v>
      </c>
      <c r="G134" s="57"/>
    </row>
    <row r="135" spans="1:7" x14ac:dyDescent="0.3">
      <c r="A135" s="55" t="s">
        <v>498</v>
      </c>
      <c r="B135" s="55">
        <v>432</v>
      </c>
      <c r="C135" s="55" t="s">
        <v>499</v>
      </c>
      <c r="D135" s="55" t="s">
        <v>297</v>
      </c>
      <c r="E135" s="55" t="s">
        <v>498</v>
      </c>
      <c r="G135" s="57"/>
    </row>
    <row r="136" spans="1:7" x14ac:dyDescent="0.3">
      <c r="A136" s="55" t="s">
        <v>500</v>
      </c>
      <c r="B136" s="55">
        <v>434</v>
      </c>
      <c r="C136" s="55" t="s">
        <v>501</v>
      </c>
      <c r="D136" s="55" t="s">
        <v>225</v>
      </c>
      <c r="E136" s="55" t="s">
        <v>500</v>
      </c>
      <c r="G136" s="57"/>
    </row>
    <row r="137" spans="1:7" x14ac:dyDescent="0.3">
      <c r="A137" s="55" t="s">
        <v>502</v>
      </c>
      <c r="B137" s="55">
        <v>437</v>
      </c>
      <c r="C137" s="55" t="s">
        <v>503</v>
      </c>
      <c r="D137" s="55" t="s">
        <v>225</v>
      </c>
      <c r="E137" s="55" t="s">
        <v>502</v>
      </c>
      <c r="G137" s="57"/>
    </row>
    <row r="138" spans="1:7" x14ac:dyDescent="0.3">
      <c r="A138" s="55" t="s">
        <v>504</v>
      </c>
      <c r="B138" s="55">
        <v>439</v>
      </c>
      <c r="C138" s="55" t="s">
        <v>505</v>
      </c>
      <c r="D138" s="55" t="s">
        <v>225</v>
      </c>
      <c r="E138" s="55" t="s">
        <v>504</v>
      </c>
      <c r="G138" s="57"/>
    </row>
    <row r="139" spans="1:7" x14ac:dyDescent="0.3">
      <c r="A139" s="55" t="s">
        <v>506</v>
      </c>
      <c r="B139" s="55">
        <v>440</v>
      </c>
      <c r="C139" s="55" t="s">
        <v>507</v>
      </c>
      <c r="D139" s="55" t="s">
        <v>341</v>
      </c>
      <c r="E139" s="55" t="s">
        <v>506</v>
      </c>
      <c r="G139" s="57"/>
    </row>
    <row r="140" spans="1:7" x14ac:dyDescent="0.3">
      <c r="A140" s="55" t="s">
        <v>508</v>
      </c>
      <c r="B140" s="55">
        <v>448</v>
      </c>
      <c r="C140" s="55" t="s">
        <v>509</v>
      </c>
      <c r="D140" s="55" t="s">
        <v>341</v>
      </c>
      <c r="E140" s="55" t="s">
        <v>508</v>
      </c>
      <c r="G140" s="57"/>
    </row>
    <row r="141" spans="1:7" x14ac:dyDescent="0.3">
      <c r="A141" s="55" t="s">
        <v>510</v>
      </c>
      <c r="B141" s="55">
        <v>455</v>
      </c>
      <c r="C141" s="55" t="s">
        <v>511</v>
      </c>
      <c r="D141" s="55" t="s">
        <v>341</v>
      </c>
      <c r="E141" s="55" t="s">
        <v>510</v>
      </c>
      <c r="G141" s="57"/>
    </row>
    <row r="142" spans="1:7" x14ac:dyDescent="0.3">
      <c r="A142" s="55" t="s">
        <v>512</v>
      </c>
      <c r="B142" s="55">
        <v>460</v>
      </c>
      <c r="C142" s="55" t="s">
        <v>513</v>
      </c>
      <c r="D142" s="55" t="s">
        <v>225</v>
      </c>
      <c r="E142" s="55" t="s">
        <v>512</v>
      </c>
      <c r="G142" s="57"/>
    </row>
    <row r="143" spans="1:7" x14ac:dyDescent="0.3">
      <c r="A143" s="55" t="s">
        <v>514</v>
      </c>
      <c r="B143" s="55">
        <v>474</v>
      </c>
      <c r="C143" s="55" t="s">
        <v>515</v>
      </c>
      <c r="D143" s="55" t="s">
        <v>341</v>
      </c>
      <c r="E143" s="55" t="s">
        <v>514</v>
      </c>
      <c r="G143" s="57"/>
    </row>
    <row r="144" spans="1:7" x14ac:dyDescent="0.3">
      <c r="A144" s="55" t="s">
        <v>516</v>
      </c>
      <c r="B144" s="55">
        <v>476</v>
      </c>
      <c r="C144" s="55" t="s">
        <v>517</v>
      </c>
      <c r="D144" s="55" t="s">
        <v>225</v>
      </c>
      <c r="E144" s="55" t="s">
        <v>516</v>
      </c>
      <c r="G144" s="57"/>
    </row>
    <row r="145" spans="1:7" x14ac:dyDescent="0.3">
      <c r="A145" s="55" t="s">
        <v>518</v>
      </c>
      <c r="B145" s="55">
        <v>483</v>
      </c>
      <c r="C145" s="55" t="s">
        <v>519</v>
      </c>
      <c r="D145" s="55" t="s">
        <v>341</v>
      </c>
      <c r="E145" s="55" t="s">
        <v>518</v>
      </c>
      <c r="G145" s="57"/>
    </row>
    <row r="146" spans="1:7" x14ac:dyDescent="0.3">
      <c r="A146" s="55" t="s">
        <v>520</v>
      </c>
      <c r="B146" s="55">
        <v>491</v>
      </c>
      <c r="C146" s="55" t="s">
        <v>521</v>
      </c>
      <c r="D146" s="55" t="s">
        <v>268</v>
      </c>
      <c r="E146" s="55" t="s">
        <v>520</v>
      </c>
      <c r="G146" s="57"/>
    </row>
    <row r="147" spans="1:7" x14ac:dyDescent="0.3">
      <c r="A147" s="55" t="s">
        <v>522</v>
      </c>
      <c r="B147" s="55">
        <v>497</v>
      </c>
      <c r="C147" s="55" t="s">
        <v>523</v>
      </c>
      <c r="D147" s="55" t="s">
        <v>341</v>
      </c>
      <c r="E147" s="55" t="s">
        <v>522</v>
      </c>
      <c r="G147" s="57"/>
    </row>
    <row r="148" spans="1:7" x14ac:dyDescent="0.3">
      <c r="A148" s="55" t="s">
        <v>524</v>
      </c>
      <c r="B148" s="55">
        <v>505</v>
      </c>
      <c r="C148" s="55" t="s">
        <v>525</v>
      </c>
      <c r="D148" s="55" t="s">
        <v>341</v>
      </c>
      <c r="E148" s="55" t="s">
        <v>524</v>
      </c>
      <c r="G148" s="57"/>
    </row>
    <row r="149" spans="1:7" x14ac:dyDescent="0.3">
      <c r="A149" s="55" t="s">
        <v>526</v>
      </c>
      <c r="B149" s="55">
        <v>509</v>
      </c>
      <c r="C149" s="55" t="s">
        <v>527</v>
      </c>
      <c r="D149" s="55" t="s">
        <v>341</v>
      </c>
      <c r="E149" s="55" t="s">
        <v>526</v>
      </c>
      <c r="G149" s="57"/>
    </row>
    <row r="150" spans="1:7" x14ac:dyDescent="0.3">
      <c r="A150" s="55" t="s">
        <v>528</v>
      </c>
      <c r="B150" s="55">
        <v>519</v>
      </c>
      <c r="C150" s="55" t="s">
        <v>529</v>
      </c>
      <c r="D150" s="55" t="s">
        <v>225</v>
      </c>
      <c r="E150" s="55" t="s">
        <v>528</v>
      </c>
      <c r="G150" s="57"/>
    </row>
    <row r="151" spans="1:7" x14ac:dyDescent="0.3">
      <c r="A151" s="55" t="s">
        <v>530</v>
      </c>
      <c r="B151" s="55">
        <v>521</v>
      </c>
      <c r="C151" s="55" t="s">
        <v>531</v>
      </c>
      <c r="D151" s="55" t="s">
        <v>341</v>
      </c>
      <c r="E151" s="55" t="s">
        <v>530</v>
      </c>
      <c r="G151" s="57"/>
    </row>
    <row r="152" spans="1:7" x14ac:dyDescent="0.3">
      <c r="A152" s="55" t="s">
        <v>532</v>
      </c>
      <c r="B152" s="55">
        <v>525</v>
      </c>
      <c r="C152" s="55" t="s">
        <v>533</v>
      </c>
      <c r="D152" s="55" t="s">
        <v>341</v>
      </c>
      <c r="E152" s="55" t="s">
        <v>532</v>
      </c>
      <c r="G152" s="57"/>
    </row>
    <row r="153" spans="1:7" x14ac:dyDescent="0.3">
      <c r="A153" s="55" t="s">
        <v>534</v>
      </c>
      <c r="B153" s="55">
        <v>533</v>
      </c>
      <c r="C153" s="55" t="s">
        <v>535</v>
      </c>
      <c r="D153" s="55" t="s">
        <v>341</v>
      </c>
      <c r="E153" s="55" t="s">
        <v>534</v>
      </c>
      <c r="G153" s="57"/>
    </row>
    <row r="154" spans="1:7" x14ac:dyDescent="0.3">
      <c r="A154" s="55" t="s">
        <v>536</v>
      </c>
      <c r="B154" s="55">
        <v>534</v>
      </c>
      <c r="C154" s="55" t="s">
        <v>537</v>
      </c>
      <c r="D154" s="55" t="s">
        <v>341</v>
      </c>
      <c r="E154" s="55" t="s">
        <v>536</v>
      </c>
      <c r="G154" s="57"/>
    </row>
    <row r="155" spans="1:7" x14ac:dyDescent="0.3">
      <c r="A155" s="55" t="s">
        <v>538</v>
      </c>
      <c r="B155" s="55">
        <v>535</v>
      </c>
      <c r="C155" s="55" t="s">
        <v>539</v>
      </c>
      <c r="D155" s="55" t="s">
        <v>225</v>
      </c>
      <c r="E155" s="55" t="s">
        <v>538</v>
      </c>
      <c r="G155" s="57"/>
    </row>
    <row r="156" spans="1:7" x14ac:dyDescent="0.3">
      <c r="A156" s="55" t="s">
        <v>540</v>
      </c>
      <c r="B156" s="55">
        <v>543</v>
      </c>
      <c r="C156" s="55" t="s">
        <v>541</v>
      </c>
      <c r="D156" s="55" t="s">
        <v>341</v>
      </c>
      <c r="E156" s="55" t="s">
        <v>540</v>
      </c>
      <c r="G156" s="57"/>
    </row>
    <row r="157" spans="1:7" x14ac:dyDescent="0.3">
      <c r="A157" s="55" t="s">
        <v>542</v>
      </c>
      <c r="B157" s="55">
        <v>544</v>
      </c>
      <c r="C157" s="55" t="s">
        <v>543</v>
      </c>
      <c r="D157" s="55" t="s">
        <v>341</v>
      </c>
      <c r="E157" s="55" t="s">
        <v>542</v>
      </c>
      <c r="G157" s="57"/>
    </row>
    <row r="158" spans="1:7" x14ac:dyDescent="0.3">
      <c r="A158" s="55" t="s">
        <v>544</v>
      </c>
      <c r="B158" s="55">
        <v>545</v>
      </c>
      <c r="C158" s="55" t="s">
        <v>545</v>
      </c>
      <c r="D158" s="55" t="s">
        <v>304</v>
      </c>
      <c r="E158" s="55" t="s">
        <v>544</v>
      </c>
      <c r="G158" s="57"/>
    </row>
    <row r="159" spans="1:7" x14ac:dyDescent="0.3">
      <c r="A159" s="55" t="s">
        <v>546</v>
      </c>
      <c r="B159" s="55">
        <v>553</v>
      </c>
      <c r="C159" s="55" t="s">
        <v>547</v>
      </c>
      <c r="D159" s="55" t="s">
        <v>341</v>
      </c>
      <c r="E159" s="55" t="s">
        <v>546</v>
      </c>
      <c r="G159" s="57"/>
    </row>
    <row r="160" spans="1:7" x14ac:dyDescent="0.3">
      <c r="A160" s="55" t="s">
        <v>548</v>
      </c>
      <c r="B160" s="55">
        <v>555</v>
      </c>
      <c r="C160" s="55" t="s">
        <v>549</v>
      </c>
      <c r="D160" s="55" t="s">
        <v>341</v>
      </c>
      <c r="E160" s="55" t="s">
        <v>548</v>
      </c>
      <c r="G160" s="57"/>
    </row>
    <row r="161" spans="1:7" x14ac:dyDescent="0.3">
      <c r="A161" s="55" t="s">
        <v>550</v>
      </c>
      <c r="B161" s="55">
        <v>559</v>
      </c>
      <c r="C161" s="55" t="s">
        <v>551</v>
      </c>
      <c r="D161" s="55" t="s">
        <v>341</v>
      </c>
      <c r="E161" s="55" t="s">
        <v>550</v>
      </c>
      <c r="G161" s="57"/>
    </row>
    <row r="162" spans="1:7" x14ac:dyDescent="0.3">
      <c r="A162" s="55" t="s">
        <v>552</v>
      </c>
      <c r="B162" s="55">
        <v>560</v>
      </c>
      <c r="C162" s="55" t="s">
        <v>891</v>
      </c>
      <c r="D162" s="55" t="s">
        <v>341</v>
      </c>
      <c r="E162" s="55" t="s">
        <v>552</v>
      </c>
      <c r="G162" s="57"/>
    </row>
    <row r="163" spans="1:7" x14ac:dyDescent="0.3">
      <c r="A163" s="55" t="s">
        <v>554</v>
      </c>
      <c r="B163" s="55">
        <v>561</v>
      </c>
      <c r="C163" s="55" t="s">
        <v>555</v>
      </c>
      <c r="D163" s="55" t="s">
        <v>341</v>
      </c>
      <c r="E163" s="55" t="s">
        <v>554</v>
      </c>
      <c r="G163" s="57"/>
    </row>
    <row r="164" spans="1:7" x14ac:dyDescent="0.3">
      <c r="A164" s="55" t="s">
        <v>556</v>
      </c>
      <c r="B164" s="55">
        <v>563</v>
      </c>
      <c r="C164" s="55" t="s">
        <v>557</v>
      </c>
      <c r="D164" s="55" t="s">
        <v>341</v>
      </c>
      <c r="E164" s="55" t="s">
        <v>556</v>
      </c>
      <c r="G164" s="57"/>
    </row>
    <row r="165" spans="1:7" x14ac:dyDescent="0.3">
      <c r="A165" s="55" t="s">
        <v>558</v>
      </c>
      <c r="B165" s="55">
        <v>564</v>
      </c>
      <c r="C165" s="55" t="s">
        <v>559</v>
      </c>
      <c r="D165" s="55" t="s">
        <v>341</v>
      </c>
      <c r="E165" s="55" t="s">
        <v>558</v>
      </c>
      <c r="G165" s="57"/>
    </row>
    <row r="166" spans="1:7" x14ac:dyDescent="0.3">
      <c r="A166" s="55" t="s">
        <v>560</v>
      </c>
      <c r="B166" s="55">
        <v>566</v>
      </c>
      <c r="C166" s="55" t="s">
        <v>561</v>
      </c>
      <c r="D166" s="55" t="s">
        <v>341</v>
      </c>
      <c r="E166" s="55" t="s">
        <v>560</v>
      </c>
      <c r="G166" s="57"/>
    </row>
    <row r="167" spans="1:7" x14ac:dyDescent="0.3">
      <c r="A167" s="55" t="s">
        <v>562</v>
      </c>
      <c r="B167" s="55">
        <v>567</v>
      </c>
      <c r="C167" s="55" t="s">
        <v>563</v>
      </c>
      <c r="D167" s="55" t="s">
        <v>341</v>
      </c>
      <c r="E167" s="55" t="s">
        <v>562</v>
      </c>
      <c r="G167" s="57"/>
    </row>
    <row r="168" spans="1:7" x14ac:dyDescent="0.3">
      <c r="A168" s="55" t="s">
        <v>564</v>
      </c>
      <c r="B168" s="55">
        <v>568</v>
      </c>
      <c r="C168" s="55" t="s">
        <v>565</v>
      </c>
      <c r="D168" s="55" t="s">
        <v>225</v>
      </c>
      <c r="E168" s="55" t="s">
        <v>564</v>
      </c>
      <c r="G168" s="57"/>
    </row>
    <row r="169" spans="1:7" x14ac:dyDescent="0.3">
      <c r="A169" s="55" t="s">
        <v>566</v>
      </c>
      <c r="B169" s="55">
        <v>574</v>
      </c>
      <c r="C169" s="55" t="s">
        <v>567</v>
      </c>
      <c r="D169" s="55" t="s">
        <v>341</v>
      </c>
      <c r="E169" s="55" t="s">
        <v>566</v>
      </c>
      <c r="G169" s="57"/>
    </row>
    <row r="170" spans="1:7" x14ac:dyDescent="0.3">
      <c r="A170" s="55" t="s">
        <v>568</v>
      </c>
      <c r="B170" s="55">
        <v>579</v>
      </c>
      <c r="C170" s="55" t="s">
        <v>569</v>
      </c>
      <c r="D170" s="55" t="s">
        <v>341</v>
      </c>
      <c r="E170" s="55" t="s">
        <v>568</v>
      </c>
      <c r="G170" s="57"/>
    </row>
    <row r="171" spans="1:7" x14ac:dyDescent="0.3">
      <c r="A171" s="55" t="s">
        <v>570</v>
      </c>
      <c r="B171" s="55">
        <v>581</v>
      </c>
      <c r="C171" s="55" t="s">
        <v>571</v>
      </c>
      <c r="D171" s="55" t="s">
        <v>225</v>
      </c>
      <c r="E171" s="55" t="s">
        <v>570</v>
      </c>
      <c r="G171" s="57"/>
    </row>
    <row r="172" spans="1:7" x14ac:dyDescent="0.3">
      <c r="A172" s="55" t="s">
        <v>572</v>
      </c>
      <c r="B172" s="55">
        <v>583</v>
      </c>
      <c r="C172" s="55" t="s">
        <v>573</v>
      </c>
      <c r="D172" s="55" t="s">
        <v>341</v>
      </c>
      <c r="E172" s="55" t="s">
        <v>572</v>
      </c>
      <c r="G172" s="57"/>
    </row>
    <row r="173" spans="1:7" x14ac:dyDescent="0.3">
      <c r="A173" s="55" t="s">
        <v>574</v>
      </c>
      <c r="B173" s="55">
        <v>586</v>
      </c>
      <c r="C173" s="55" t="s">
        <v>575</v>
      </c>
      <c r="D173" s="55" t="s">
        <v>225</v>
      </c>
      <c r="E173" s="55" t="s">
        <v>574</v>
      </c>
      <c r="G173" s="57"/>
    </row>
    <row r="174" spans="1:7" x14ac:dyDescent="0.3">
      <c r="A174" s="55" t="s">
        <v>576</v>
      </c>
      <c r="B174" s="55">
        <v>589</v>
      </c>
      <c r="C174" s="55" t="s">
        <v>577</v>
      </c>
      <c r="D174" s="55" t="s">
        <v>341</v>
      </c>
      <c r="E174" s="55" t="s">
        <v>576</v>
      </c>
      <c r="G174" s="57"/>
    </row>
    <row r="175" spans="1:7" x14ac:dyDescent="0.3">
      <c r="A175" s="55" t="s">
        <v>578</v>
      </c>
      <c r="B175" s="55">
        <v>592</v>
      </c>
      <c r="C175" s="55" t="s">
        <v>579</v>
      </c>
      <c r="D175" s="55" t="s">
        <v>341</v>
      </c>
      <c r="E175" s="55" t="s">
        <v>578</v>
      </c>
      <c r="G175" s="57"/>
    </row>
    <row r="176" spans="1:7" x14ac:dyDescent="0.3">
      <c r="A176" s="55" t="s">
        <v>580</v>
      </c>
      <c r="B176" s="55">
        <v>597</v>
      </c>
      <c r="C176" s="55" t="s">
        <v>581</v>
      </c>
      <c r="D176" s="55" t="s">
        <v>341</v>
      </c>
      <c r="E176" s="55" t="s">
        <v>580</v>
      </c>
      <c r="G176" s="57"/>
    </row>
    <row r="177" spans="1:7" x14ac:dyDescent="0.3">
      <c r="A177" s="55" t="s">
        <v>582</v>
      </c>
      <c r="B177" s="55">
        <v>601</v>
      </c>
      <c r="C177" s="55" t="s">
        <v>583</v>
      </c>
      <c r="D177" s="55" t="s">
        <v>225</v>
      </c>
      <c r="E177" s="55" t="s">
        <v>582</v>
      </c>
      <c r="G177" s="57"/>
    </row>
    <row r="178" spans="1:7" x14ac:dyDescent="0.3">
      <c r="A178" s="55" t="s">
        <v>584</v>
      </c>
      <c r="B178" s="55">
        <v>602</v>
      </c>
      <c r="C178" s="55" t="s">
        <v>585</v>
      </c>
      <c r="D178" s="55" t="s">
        <v>225</v>
      </c>
      <c r="E178" s="55" t="s">
        <v>584</v>
      </c>
      <c r="G178" s="57"/>
    </row>
    <row r="179" spans="1:7" x14ac:dyDescent="0.3">
      <c r="A179" s="55" t="s">
        <v>586</v>
      </c>
      <c r="B179" s="55">
        <v>603</v>
      </c>
      <c r="C179" s="55" t="s">
        <v>587</v>
      </c>
      <c r="D179" s="55" t="s">
        <v>341</v>
      </c>
      <c r="E179" s="55" t="s">
        <v>586</v>
      </c>
      <c r="G179" s="57"/>
    </row>
    <row r="180" spans="1:7" x14ac:dyDescent="0.3">
      <c r="A180" s="55" t="s">
        <v>588</v>
      </c>
      <c r="B180" s="55">
        <v>604</v>
      </c>
      <c r="C180" s="55" t="s">
        <v>589</v>
      </c>
      <c r="D180" s="55" t="s">
        <v>341</v>
      </c>
      <c r="E180" s="55" t="s">
        <v>588</v>
      </c>
      <c r="G180" s="57"/>
    </row>
    <row r="181" spans="1:7" x14ac:dyDescent="0.3">
      <c r="A181" s="55" t="s">
        <v>590</v>
      </c>
      <c r="B181" s="55">
        <v>605</v>
      </c>
      <c r="C181" s="55" t="s">
        <v>591</v>
      </c>
      <c r="D181" s="55" t="s">
        <v>341</v>
      </c>
      <c r="E181" s="55" t="s">
        <v>590</v>
      </c>
      <c r="G181" s="57"/>
    </row>
    <row r="182" spans="1:7" x14ac:dyDescent="0.3">
      <c r="A182" s="55" t="s">
        <v>592</v>
      </c>
      <c r="B182" s="55">
        <v>611</v>
      </c>
      <c r="C182" s="55" t="s">
        <v>593</v>
      </c>
      <c r="D182" s="55" t="s">
        <v>341</v>
      </c>
      <c r="E182" s="55" t="s">
        <v>592</v>
      </c>
      <c r="G182" s="57"/>
    </row>
    <row r="183" spans="1:7" x14ac:dyDescent="0.3">
      <c r="A183" s="55" t="s">
        <v>594</v>
      </c>
      <c r="B183" s="55">
        <v>615</v>
      </c>
      <c r="C183" s="55" t="s">
        <v>595</v>
      </c>
      <c r="D183" s="55" t="s">
        <v>341</v>
      </c>
      <c r="E183" s="55" t="s">
        <v>594</v>
      </c>
      <c r="G183" s="57"/>
    </row>
    <row r="184" spans="1:7" x14ac:dyDescent="0.3">
      <c r="A184" s="55" t="s">
        <v>596</v>
      </c>
      <c r="B184" s="55">
        <v>618</v>
      </c>
      <c r="C184" s="55" t="s">
        <v>597</v>
      </c>
      <c r="D184" s="55" t="s">
        <v>341</v>
      </c>
      <c r="E184" s="55" t="s">
        <v>596</v>
      </c>
      <c r="G184" s="57"/>
    </row>
    <row r="185" spans="1:7" x14ac:dyDescent="0.3">
      <c r="A185" s="55" t="s">
        <v>598</v>
      </c>
      <c r="B185" s="55">
        <v>619</v>
      </c>
      <c r="C185" s="55" t="s">
        <v>599</v>
      </c>
      <c r="D185" s="55" t="s">
        <v>341</v>
      </c>
      <c r="E185" s="55" t="s">
        <v>598</v>
      </c>
      <c r="G185" s="57"/>
    </row>
    <row r="186" spans="1:7" x14ac:dyDescent="0.3">
      <c r="A186" s="55" t="s">
        <v>600</v>
      </c>
      <c r="B186" s="55">
        <v>622</v>
      </c>
      <c r="C186" s="55" t="s">
        <v>601</v>
      </c>
      <c r="D186" s="55" t="s">
        <v>341</v>
      </c>
      <c r="E186" s="55" t="s">
        <v>600</v>
      </c>
      <c r="G186" s="57"/>
    </row>
    <row r="187" spans="1:7" x14ac:dyDescent="0.3">
      <c r="A187" s="55" t="s">
        <v>602</v>
      </c>
      <c r="B187" s="55">
        <v>632</v>
      </c>
      <c r="C187" s="55" t="s">
        <v>603</v>
      </c>
      <c r="D187" s="55" t="s">
        <v>225</v>
      </c>
      <c r="E187" s="55" t="s">
        <v>602</v>
      </c>
      <c r="G187" s="57"/>
    </row>
    <row r="188" spans="1:7" x14ac:dyDescent="0.3">
      <c r="A188" s="55" t="s">
        <v>604</v>
      </c>
      <c r="B188" s="55">
        <v>634</v>
      </c>
      <c r="C188" s="55" t="s">
        <v>605</v>
      </c>
      <c r="D188" s="55" t="s">
        <v>341</v>
      </c>
      <c r="E188" s="55" t="s">
        <v>604</v>
      </c>
      <c r="G188" s="57"/>
    </row>
    <row r="189" spans="1:7" x14ac:dyDescent="0.3">
      <c r="A189" s="55" t="s">
        <v>606</v>
      </c>
      <c r="B189" s="55">
        <v>636</v>
      </c>
      <c r="C189" s="55" t="s">
        <v>607</v>
      </c>
      <c r="D189" s="55" t="s">
        <v>341</v>
      </c>
      <c r="E189" s="55" t="s">
        <v>606</v>
      </c>
      <c r="G189" s="57"/>
    </row>
    <row r="190" spans="1:7" x14ac:dyDescent="0.3">
      <c r="A190" s="55" t="s">
        <v>608</v>
      </c>
      <c r="B190" s="55">
        <v>637</v>
      </c>
      <c r="C190" s="55" t="s">
        <v>609</v>
      </c>
      <c r="D190" s="55" t="s">
        <v>225</v>
      </c>
      <c r="E190" s="55" t="s">
        <v>608</v>
      </c>
      <c r="G190" s="57"/>
    </row>
    <row r="191" spans="1:7" x14ac:dyDescent="0.3">
      <c r="A191" s="55" t="s">
        <v>610</v>
      </c>
      <c r="B191" s="55">
        <v>638</v>
      </c>
      <c r="C191" s="55" t="s">
        <v>611</v>
      </c>
      <c r="D191" s="55" t="s">
        <v>225</v>
      </c>
      <c r="E191" s="55" t="s">
        <v>610</v>
      </c>
      <c r="G191" s="57"/>
    </row>
    <row r="192" spans="1:7" x14ac:dyDescent="0.3">
      <c r="A192" s="55" t="s">
        <v>612</v>
      </c>
      <c r="B192" s="55">
        <v>641</v>
      </c>
      <c r="C192" s="55" t="s">
        <v>613</v>
      </c>
      <c r="D192" s="55" t="s">
        <v>341</v>
      </c>
      <c r="E192" s="55" t="s">
        <v>612</v>
      </c>
      <c r="G192" s="57"/>
    </row>
    <row r="193" spans="1:7" x14ac:dyDescent="0.3">
      <c r="A193" s="55" t="s">
        <v>614</v>
      </c>
      <c r="B193" s="55">
        <v>643</v>
      </c>
      <c r="C193" s="55" t="s">
        <v>615</v>
      </c>
      <c r="D193" s="55" t="s">
        <v>341</v>
      </c>
      <c r="E193" s="55" t="s">
        <v>614</v>
      </c>
      <c r="G193" s="57"/>
    </row>
    <row r="194" spans="1:7" x14ac:dyDescent="0.3">
      <c r="A194" s="55" t="s">
        <v>616</v>
      </c>
      <c r="B194" s="55">
        <v>645</v>
      </c>
      <c r="C194" s="55" t="s">
        <v>617</v>
      </c>
      <c r="D194" s="55" t="s">
        <v>225</v>
      </c>
      <c r="E194" s="55" t="s">
        <v>616</v>
      </c>
      <c r="G194" s="57"/>
    </row>
    <row r="195" spans="1:7" x14ac:dyDescent="0.3">
      <c r="A195" s="55" t="s">
        <v>618</v>
      </c>
      <c r="B195" s="55">
        <v>646</v>
      </c>
      <c r="C195" s="55" t="s">
        <v>619</v>
      </c>
      <c r="D195" s="55" t="s">
        <v>341</v>
      </c>
      <c r="E195" s="55" t="s">
        <v>618</v>
      </c>
      <c r="G195" s="57"/>
    </row>
    <row r="196" spans="1:7" x14ac:dyDescent="0.3">
      <c r="A196" s="55" t="s">
        <v>620</v>
      </c>
      <c r="B196" s="55">
        <v>647</v>
      </c>
      <c r="C196" s="55" t="s">
        <v>621</v>
      </c>
      <c r="D196" s="55" t="s">
        <v>622</v>
      </c>
      <c r="E196" s="55" t="s">
        <v>620</v>
      </c>
      <c r="G196" s="57"/>
    </row>
    <row r="197" spans="1:7" x14ac:dyDescent="0.3">
      <c r="A197" s="55" t="s">
        <v>623</v>
      </c>
      <c r="B197" s="55">
        <v>651</v>
      </c>
      <c r="C197" s="55" t="s">
        <v>624</v>
      </c>
      <c r="D197" s="55" t="s">
        <v>341</v>
      </c>
      <c r="E197" s="55" t="s">
        <v>623</v>
      </c>
      <c r="G197" s="57"/>
    </row>
    <row r="198" spans="1:7" x14ac:dyDescent="0.3">
      <c r="A198" s="55" t="s">
        <v>625</v>
      </c>
      <c r="B198" s="55">
        <v>652</v>
      </c>
      <c r="C198" s="55" t="s">
        <v>626</v>
      </c>
      <c r="D198" s="55" t="s">
        <v>225</v>
      </c>
      <c r="E198" s="55" t="s">
        <v>625</v>
      </c>
      <c r="G198" s="57"/>
    </row>
    <row r="199" spans="1:7" x14ac:dyDescent="0.3">
      <c r="A199" s="55" t="s">
        <v>627</v>
      </c>
      <c r="B199" s="55">
        <v>654</v>
      </c>
      <c r="C199" s="55" t="s">
        <v>628</v>
      </c>
      <c r="D199" s="55" t="s">
        <v>225</v>
      </c>
      <c r="E199" s="55" t="s">
        <v>627</v>
      </c>
      <c r="G199" s="57"/>
    </row>
    <row r="200" spans="1:7" x14ac:dyDescent="0.3">
      <c r="A200" s="55" t="s">
        <v>629</v>
      </c>
      <c r="B200" s="55">
        <v>657</v>
      </c>
      <c r="C200" s="55" t="s">
        <v>630</v>
      </c>
      <c r="D200" s="55" t="s">
        <v>341</v>
      </c>
      <c r="E200" s="55" t="s">
        <v>629</v>
      </c>
      <c r="G200" s="57"/>
    </row>
    <row r="201" spans="1:7" x14ac:dyDescent="0.3">
      <c r="A201" s="55" t="s">
        <v>631</v>
      </c>
      <c r="B201" s="55">
        <v>660</v>
      </c>
      <c r="C201" s="55" t="s">
        <v>632</v>
      </c>
      <c r="D201" s="55" t="s">
        <v>341</v>
      </c>
      <c r="E201" s="55" t="s">
        <v>631</v>
      </c>
      <c r="G201" s="57"/>
    </row>
    <row r="202" spans="1:7" x14ac:dyDescent="0.3">
      <c r="A202" s="55" t="s">
        <v>633</v>
      </c>
      <c r="B202" s="55">
        <v>661</v>
      </c>
      <c r="C202" s="55" t="s">
        <v>634</v>
      </c>
      <c r="D202" s="55" t="s">
        <v>341</v>
      </c>
      <c r="E202" s="55" t="s">
        <v>633</v>
      </c>
      <c r="G202" s="57"/>
    </row>
    <row r="203" spans="1:7" x14ac:dyDescent="0.3">
      <c r="A203" s="55" t="s">
        <v>635</v>
      </c>
      <c r="B203" s="55">
        <v>663</v>
      </c>
      <c r="C203" s="55" t="s">
        <v>892</v>
      </c>
      <c r="D203" s="55" t="s">
        <v>225</v>
      </c>
      <c r="E203" s="55" t="s">
        <v>635</v>
      </c>
      <c r="G203" s="57"/>
    </row>
    <row r="204" spans="1:7" x14ac:dyDescent="0.3">
      <c r="A204" s="55" t="s">
        <v>637</v>
      </c>
      <c r="B204" s="55">
        <v>665</v>
      </c>
      <c r="C204" s="55" t="s">
        <v>638</v>
      </c>
      <c r="D204" s="55" t="s">
        <v>341</v>
      </c>
      <c r="E204" s="55" t="s">
        <v>637</v>
      </c>
      <c r="G204" s="57"/>
    </row>
    <row r="205" spans="1:7" x14ac:dyDescent="0.3">
      <c r="A205" s="55" t="s">
        <v>639</v>
      </c>
      <c r="B205" s="55">
        <v>666</v>
      </c>
      <c r="C205" s="55" t="s">
        <v>640</v>
      </c>
      <c r="D205" s="55" t="s">
        <v>225</v>
      </c>
      <c r="E205" s="55" t="s">
        <v>639</v>
      </c>
      <c r="G205" s="57"/>
    </row>
    <row r="206" spans="1:7" x14ac:dyDescent="0.3">
      <c r="A206" s="55" t="s">
        <v>641</v>
      </c>
      <c r="B206" s="55">
        <v>669</v>
      </c>
      <c r="C206" s="55" t="s">
        <v>642</v>
      </c>
      <c r="D206" s="55" t="s">
        <v>341</v>
      </c>
      <c r="E206" s="55" t="s">
        <v>641</v>
      </c>
      <c r="G206" s="57"/>
    </row>
    <row r="207" spans="1:7" x14ac:dyDescent="0.3">
      <c r="A207" s="55" t="s">
        <v>643</v>
      </c>
      <c r="B207" s="55">
        <v>675</v>
      </c>
      <c r="C207" s="55" t="s">
        <v>644</v>
      </c>
      <c r="D207" s="55" t="s">
        <v>341</v>
      </c>
      <c r="E207" s="55" t="s">
        <v>643</v>
      </c>
      <c r="G207" s="57"/>
    </row>
    <row r="208" spans="1:7" x14ac:dyDescent="0.3">
      <c r="A208" s="55" t="s">
        <v>645</v>
      </c>
      <c r="B208" s="55">
        <v>676</v>
      </c>
      <c r="C208" s="55" t="s">
        <v>646</v>
      </c>
      <c r="D208" s="55" t="s">
        <v>341</v>
      </c>
      <c r="E208" s="55" t="s">
        <v>645</v>
      </c>
      <c r="G208" s="57"/>
    </row>
    <row r="209" spans="1:7" x14ac:dyDescent="0.3">
      <c r="A209" s="55" t="s">
        <v>647</v>
      </c>
      <c r="B209" s="55">
        <v>679</v>
      </c>
      <c r="C209" s="55" t="s">
        <v>648</v>
      </c>
      <c r="D209" s="55" t="s">
        <v>225</v>
      </c>
      <c r="E209" s="55" t="s">
        <v>647</v>
      </c>
      <c r="G209" s="57"/>
    </row>
    <row r="210" spans="1:7" x14ac:dyDescent="0.3">
      <c r="A210" s="55" t="s">
        <v>649</v>
      </c>
      <c r="B210" s="55">
        <v>685</v>
      </c>
      <c r="C210" s="55" t="s">
        <v>650</v>
      </c>
      <c r="D210" s="55" t="s">
        <v>341</v>
      </c>
      <c r="E210" s="55" t="s">
        <v>649</v>
      </c>
      <c r="G210" s="57"/>
    </row>
    <row r="211" spans="1:7" x14ac:dyDescent="0.3">
      <c r="A211" s="55" t="s">
        <v>651</v>
      </c>
      <c r="B211" s="55">
        <v>686</v>
      </c>
      <c r="C211" s="55" t="s">
        <v>652</v>
      </c>
      <c r="D211" s="55" t="s">
        <v>341</v>
      </c>
      <c r="E211" s="55" t="s">
        <v>651</v>
      </c>
      <c r="G211" s="57"/>
    </row>
    <row r="212" spans="1:7" x14ac:dyDescent="0.3">
      <c r="A212" s="55" t="s">
        <v>653</v>
      </c>
      <c r="B212" s="55">
        <v>690</v>
      </c>
      <c r="C212" s="55" t="s">
        <v>654</v>
      </c>
      <c r="D212" s="55" t="s">
        <v>341</v>
      </c>
      <c r="E212" s="55" t="s">
        <v>653</v>
      </c>
      <c r="G212" s="57"/>
    </row>
    <row r="213" spans="1:7" x14ac:dyDescent="0.3">
      <c r="A213" s="55" t="s">
        <v>655</v>
      </c>
      <c r="B213" s="55">
        <v>691</v>
      </c>
      <c r="C213" s="55" t="s">
        <v>656</v>
      </c>
      <c r="D213" s="55" t="s">
        <v>341</v>
      </c>
      <c r="E213" s="55" t="s">
        <v>655</v>
      </c>
      <c r="G213" s="57"/>
    </row>
    <row r="214" spans="1:7" x14ac:dyDescent="0.3">
      <c r="A214" s="55" t="s">
        <v>657</v>
      </c>
      <c r="B214" s="55">
        <v>694</v>
      </c>
      <c r="C214" s="55" t="s">
        <v>658</v>
      </c>
      <c r="D214" s="55" t="s">
        <v>225</v>
      </c>
      <c r="E214" s="55" t="s">
        <v>657</v>
      </c>
      <c r="G214" s="57"/>
    </row>
    <row r="215" spans="1:7" x14ac:dyDescent="0.3">
      <c r="A215" s="55" t="s">
        <v>659</v>
      </c>
      <c r="B215" s="55">
        <v>701</v>
      </c>
      <c r="C215" s="55" t="s">
        <v>660</v>
      </c>
      <c r="D215" s="55" t="s">
        <v>341</v>
      </c>
      <c r="E215" s="55" t="s">
        <v>659</v>
      </c>
      <c r="G215" s="57"/>
    </row>
    <row r="216" spans="1:7" x14ac:dyDescent="0.3">
      <c r="A216" s="55" t="s">
        <v>661</v>
      </c>
      <c r="B216" s="55">
        <v>702</v>
      </c>
      <c r="C216" s="55" t="s">
        <v>662</v>
      </c>
      <c r="D216" s="55" t="s">
        <v>225</v>
      </c>
      <c r="E216" s="55" t="s">
        <v>661</v>
      </c>
      <c r="G216" s="57"/>
    </row>
    <row r="217" spans="1:7" x14ac:dyDescent="0.3">
      <c r="A217" s="55" t="s">
        <v>663</v>
      </c>
      <c r="B217" s="55">
        <v>703</v>
      </c>
      <c r="C217" s="55" t="s">
        <v>664</v>
      </c>
      <c r="D217" s="55" t="s">
        <v>225</v>
      </c>
      <c r="E217" s="55" t="s">
        <v>663</v>
      </c>
      <c r="G217" s="57"/>
    </row>
    <row r="218" spans="1:7" x14ac:dyDescent="0.3">
      <c r="A218" s="55" t="s">
        <v>665</v>
      </c>
      <c r="B218" s="55">
        <v>705</v>
      </c>
      <c r="C218" s="55" t="s">
        <v>666</v>
      </c>
      <c r="D218" s="55" t="s">
        <v>341</v>
      </c>
      <c r="E218" s="55" t="s">
        <v>665</v>
      </c>
      <c r="G218" s="57"/>
    </row>
    <row r="219" spans="1:7" x14ac:dyDescent="0.3">
      <c r="A219" s="55" t="s">
        <v>667</v>
      </c>
      <c r="B219" s="55">
        <v>707</v>
      </c>
      <c r="C219" s="55" t="s">
        <v>668</v>
      </c>
      <c r="D219" s="55" t="s">
        <v>225</v>
      </c>
      <c r="E219" s="55" t="s">
        <v>667</v>
      </c>
      <c r="G219" s="57"/>
    </row>
    <row r="220" spans="1:7" x14ac:dyDescent="0.3">
      <c r="A220" s="55" t="s">
        <v>669</v>
      </c>
      <c r="B220" s="55">
        <v>709</v>
      </c>
      <c r="C220" s="55" t="s">
        <v>670</v>
      </c>
      <c r="D220" s="55" t="s">
        <v>225</v>
      </c>
      <c r="E220" s="55" t="s">
        <v>669</v>
      </c>
      <c r="G220" s="57"/>
    </row>
    <row r="221" spans="1:7" x14ac:dyDescent="0.3">
      <c r="A221" s="55" t="s">
        <v>671</v>
      </c>
      <c r="B221" s="55">
        <v>711</v>
      </c>
      <c r="C221" s="55" t="s">
        <v>672</v>
      </c>
      <c r="D221" s="55" t="s">
        <v>225</v>
      </c>
      <c r="E221" s="55" t="s">
        <v>671</v>
      </c>
      <c r="G221" s="57"/>
    </row>
    <row r="222" spans="1:7" x14ac:dyDescent="0.3">
      <c r="A222" s="55" t="s">
        <v>673</v>
      </c>
      <c r="B222" s="55">
        <v>713</v>
      </c>
      <c r="C222" s="55" t="s">
        <v>674</v>
      </c>
      <c r="D222" s="55" t="s">
        <v>341</v>
      </c>
      <c r="E222" s="55" t="s">
        <v>673</v>
      </c>
      <c r="G222" s="57"/>
    </row>
    <row r="223" spans="1:7" x14ac:dyDescent="0.3">
      <c r="A223" s="55" t="s">
        <v>675</v>
      </c>
      <c r="B223" s="55">
        <v>714</v>
      </c>
      <c r="C223" s="55" t="s">
        <v>676</v>
      </c>
      <c r="D223" s="55" t="s">
        <v>341</v>
      </c>
      <c r="E223" s="55" t="s">
        <v>675</v>
      </c>
      <c r="G223" s="57"/>
    </row>
    <row r="224" spans="1:7" x14ac:dyDescent="0.3">
      <c r="A224" s="55" t="s">
        <v>677</v>
      </c>
      <c r="B224" s="55">
        <v>716</v>
      </c>
      <c r="C224" s="55" t="s">
        <v>678</v>
      </c>
      <c r="D224" s="55" t="s">
        <v>341</v>
      </c>
      <c r="E224" s="55" t="s">
        <v>677</v>
      </c>
      <c r="G224" s="57"/>
    </row>
    <row r="225" spans="1:7" x14ac:dyDescent="0.3">
      <c r="A225" s="55" t="s">
        <v>679</v>
      </c>
      <c r="B225" s="55">
        <v>719</v>
      </c>
      <c r="C225" s="55" t="s">
        <v>680</v>
      </c>
      <c r="D225" s="55" t="s">
        <v>341</v>
      </c>
      <c r="E225" s="55" t="s">
        <v>679</v>
      </c>
      <c r="G225" s="57"/>
    </row>
    <row r="226" spans="1:7" x14ac:dyDescent="0.3">
      <c r="A226" s="55" t="s">
        <v>681</v>
      </c>
      <c r="B226" s="55">
        <v>721</v>
      </c>
      <c r="C226" s="55" t="s">
        <v>682</v>
      </c>
      <c r="D226" s="55" t="s">
        <v>225</v>
      </c>
      <c r="E226" s="55" t="s">
        <v>681</v>
      </c>
      <c r="G226" s="57"/>
    </row>
    <row r="227" spans="1:7" x14ac:dyDescent="0.3">
      <c r="A227" s="55" t="s">
        <v>683</v>
      </c>
      <c r="B227" s="55">
        <v>722</v>
      </c>
      <c r="C227" s="55" t="s">
        <v>684</v>
      </c>
      <c r="D227" s="55" t="s">
        <v>225</v>
      </c>
      <c r="E227" s="55" t="s">
        <v>683</v>
      </c>
      <c r="G227" s="57"/>
    </row>
    <row r="228" spans="1:7" x14ac:dyDescent="0.3">
      <c r="A228" s="55" t="s">
        <v>685</v>
      </c>
      <c r="B228" s="55">
        <v>724</v>
      </c>
      <c r="C228" s="55" t="s">
        <v>423</v>
      </c>
      <c r="D228" s="55" t="s">
        <v>225</v>
      </c>
      <c r="E228" s="55" t="s">
        <v>685</v>
      </c>
      <c r="G228" s="57"/>
    </row>
    <row r="229" spans="1:7" x14ac:dyDescent="0.3">
      <c r="A229" s="55" t="s">
        <v>686</v>
      </c>
      <c r="B229" s="55">
        <v>726</v>
      </c>
      <c r="C229" s="55" t="s">
        <v>687</v>
      </c>
      <c r="D229" s="55" t="s">
        <v>341</v>
      </c>
      <c r="E229" s="55" t="s">
        <v>686</v>
      </c>
      <c r="G229" s="57"/>
    </row>
    <row r="230" spans="1:7" x14ac:dyDescent="0.3">
      <c r="A230" s="55" t="s">
        <v>688</v>
      </c>
      <c r="B230" s="55">
        <v>727</v>
      </c>
      <c r="C230" s="55" t="s">
        <v>689</v>
      </c>
      <c r="D230" s="55" t="s">
        <v>341</v>
      </c>
      <c r="E230" s="55" t="s">
        <v>688</v>
      </c>
      <c r="G230" s="57"/>
    </row>
    <row r="231" spans="1:7" x14ac:dyDescent="0.3">
      <c r="A231" s="55" t="s">
        <v>690</v>
      </c>
      <c r="B231" s="55">
        <v>732</v>
      </c>
      <c r="C231" s="55" t="s">
        <v>691</v>
      </c>
      <c r="D231" s="55" t="s">
        <v>341</v>
      </c>
      <c r="E231" s="55" t="s">
        <v>690</v>
      </c>
      <c r="G231" s="57"/>
    </row>
    <row r="232" spans="1:7" x14ac:dyDescent="0.3">
      <c r="A232" s="55" t="s">
        <v>692</v>
      </c>
      <c r="B232" s="55">
        <v>733</v>
      </c>
      <c r="C232" s="55" t="s">
        <v>693</v>
      </c>
      <c r="D232" s="55" t="s">
        <v>341</v>
      </c>
      <c r="E232" s="55" t="s">
        <v>692</v>
      </c>
      <c r="G232" s="57"/>
    </row>
    <row r="233" spans="1:7" x14ac:dyDescent="0.3">
      <c r="A233" s="55" t="s">
        <v>694</v>
      </c>
      <c r="B233" s="55">
        <v>734</v>
      </c>
      <c r="C233" s="55" t="s">
        <v>695</v>
      </c>
      <c r="D233" s="55" t="s">
        <v>341</v>
      </c>
      <c r="E233" s="55" t="s">
        <v>694</v>
      </c>
      <c r="G233" s="57"/>
    </row>
    <row r="234" spans="1:7" x14ac:dyDescent="0.3">
      <c r="A234" s="55" t="s">
        <v>696</v>
      </c>
      <c r="B234" s="55">
        <v>735</v>
      </c>
      <c r="C234" s="55" t="s">
        <v>697</v>
      </c>
      <c r="D234" s="55" t="s">
        <v>341</v>
      </c>
      <c r="E234" s="55" t="s">
        <v>696</v>
      </c>
      <c r="G234" s="57"/>
    </row>
    <row r="235" spans="1:7" x14ac:dyDescent="0.3">
      <c r="A235" s="55" t="s">
        <v>698</v>
      </c>
      <c r="B235" s="55">
        <v>737</v>
      </c>
      <c r="C235" s="55" t="s">
        <v>699</v>
      </c>
      <c r="D235" s="55" t="s">
        <v>341</v>
      </c>
      <c r="E235" s="55" t="s">
        <v>698</v>
      </c>
      <c r="G235" s="57"/>
    </row>
    <row r="236" spans="1:7" x14ac:dyDescent="0.3">
      <c r="A236" s="55" t="s">
        <v>700</v>
      </c>
      <c r="B236" s="55">
        <v>738</v>
      </c>
      <c r="C236" s="55" t="s">
        <v>701</v>
      </c>
      <c r="D236" s="55" t="s">
        <v>341</v>
      </c>
      <c r="E236" s="55" t="s">
        <v>700</v>
      </c>
      <c r="G236" s="57"/>
    </row>
    <row r="237" spans="1:7" x14ac:dyDescent="0.3">
      <c r="A237" s="55" t="s">
        <v>702</v>
      </c>
      <c r="B237" s="55">
        <v>739</v>
      </c>
      <c r="C237" s="55" t="s">
        <v>703</v>
      </c>
      <c r="D237" s="55" t="s">
        <v>341</v>
      </c>
      <c r="E237" s="55" t="s">
        <v>702</v>
      </c>
      <c r="G237" s="57"/>
    </row>
    <row r="238" spans="1:7" x14ac:dyDescent="0.3">
      <c r="A238" s="55" t="s">
        <v>704</v>
      </c>
      <c r="B238" s="55">
        <v>740</v>
      </c>
      <c r="C238" s="55" t="s">
        <v>705</v>
      </c>
      <c r="D238" s="55" t="s">
        <v>341</v>
      </c>
      <c r="E238" s="55" t="s">
        <v>704</v>
      </c>
      <c r="G238" s="57"/>
    </row>
    <row r="239" spans="1:7" x14ac:dyDescent="0.3">
      <c r="A239" s="55" t="s">
        <v>706</v>
      </c>
      <c r="B239" s="55">
        <v>741</v>
      </c>
      <c r="C239" s="55" t="s">
        <v>707</v>
      </c>
      <c r="D239" s="55" t="s">
        <v>341</v>
      </c>
      <c r="E239" s="55" t="s">
        <v>706</v>
      </c>
      <c r="G239" s="57"/>
    </row>
    <row r="240" spans="1:7" x14ac:dyDescent="0.3">
      <c r="A240" s="55" t="s">
        <v>708</v>
      </c>
      <c r="B240" s="55">
        <v>753</v>
      </c>
      <c r="C240" s="55" t="s">
        <v>709</v>
      </c>
      <c r="D240" s="55" t="s">
        <v>225</v>
      </c>
      <c r="E240" s="55" t="s">
        <v>708</v>
      </c>
      <c r="G240" s="57"/>
    </row>
    <row r="241" spans="1:7" x14ac:dyDescent="0.3">
      <c r="A241" s="55" t="s">
        <v>710</v>
      </c>
      <c r="B241" s="55">
        <v>754</v>
      </c>
      <c r="C241" s="55" t="s">
        <v>711</v>
      </c>
      <c r="D241" s="55" t="s">
        <v>341</v>
      </c>
      <c r="E241" s="55" t="s">
        <v>710</v>
      </c>
      <c r="G241" s="57"/>
    </row>
    <row r="242" spans="1:7" x14ac:dyDescent="0.3">
      <c r="A242" s="55" t="s">
        <v>712</v>
      </c>
      <c r="B242" s="55">
        <v>756</v>
      </c>
      <c r="C242" s="55" t="s">
        <v>713</v>
      </c>
      <c r="D242" s="55" t="s">
        <v>225</v>
      </c>
      <c r="E242" s="55" t="s">
        <v>712</v>
      </c>
      <c r="G242" s="57"/>
    </row>
    <row r="243" spans="1:7" x14ac:dyDescent="0.3">
      <c r="A243" s="55" t="s">
        <v>714</v>
      </c>
      <c r="B243" s="55">
        <v>758</v>
      </c>
      <c r="C243" s="55" t="s">
        <v>715</v>
      </c>
      <c r="D243" s="55" t="s">
        <v>341</v>
      </c>
      <c r="E243" s="55" t="s">
        <v>714</v>
      </c>
      <c r="G243" s="57"/>
    </row>
    <row r="244" spans="1:7" x14ac:dyDescent="0.3">
      <c r="A244" s="55" t="s">
        <v>716</v>
      </c>
      <c r="B244" s="55">
        <v>761</v>
      </c>
      <c r="C244" s="55" t="s">
        <v>717</v>
      </c>
      <c r="D244" s="55" t="s">
        <v>341</v>
      </c>
      <c r="E244" s="55" t="s">
        <v>716</v>
      </c>
      <c r="G244" s="57"/>
    </row>
    <row r="245" spans="1:7" x14ac:dyDescent="0.3">
      <c r="A245" s="55" t="s">
        <v>718</v>
      </c>
      <c r="B245" s="55">
        <v>762</v>
      </c>
      <c r="C245" s="55" t="s">
        <v>719</v>
      </c>
      <c r="D245" s="55" t="s">
        <v>341</v>
      </c>
      <c r="E245" s="55" t="s">
        <v>718</v>
      </c>
      <c r="G245" s="57"/>
    </row>
    <row r="246" spans="1:7" x14ac:dyDescent="0.3">
      <c r="A246" s="55" t="s">
        <v>720</v>
      </c>
      <c r="B246" s="55">
        <v>763</v>
      </c>
      <c r="C246" s="55" t="s">
        <v>721</v>
      </c>
      <c r="D246" s="55" t="s">
        <v>341</v>
      </c>
      <c r="E246" s="55" t="s">
        <v>720</v>
      </c>
      <c r="G246" s="57"/>
    </row>
    <row r="247" spans="1:7" x14ac:dyDescent="0.3">
      <c r="A247" s="55" t="s">
        <v>722</v>
      </c>
      <c r="B247" s="55">
        <v>764</v>
      </c>
      <c r="C247" s="55" t="s">
        <v>723</v>
      </c>
      <c r="D247" s="55" t="s">
        <v>341</v>
      </c>
      <c r="E247" s="55" t="s">
        <v>722</v>
      </c>
      <c r="G247" s="57"/>
    </row>
    <row r="248" spans="1:7" x14ac:dyDescent="0.3">
      <c r="A248" s="55" t="s">
        <v>724</v>
      </c>
      <c r="B248" s="55">
        <v>768</v>
      </c>
      <c r="C248" s="55" t="s">
        <v>725</v>
      </c>
      <c r="D248" s="55" t="s">
        <v>341</v>
      </c>
      <c r="E248" s="55" t="s">
        <v>724</v>
      </c>
      <c r="G248" s="57"/>
    </row>
    <row r="249" spans="1:7" x14ac:dyDescent="0.3">
      <c r="A249" s="55" t="s">
        <v>726</v>
      </c>
      <c r="B249" s="55">
        <v>770</v>
      </c>
      <c r="C249" s="55" t="s">
        <v>727</v>
      </c>
      <c r="D249" s="55" t="s">
        <v>225</v>
      </c>
      <c r="E249" s="55" t="s">
        <v>726</v>
      </c>
      <c r="G249" s="57"/>
    </row>
    <row r="250" spans="1:7" x14ac:dyDescent="0.3">
      <c r="A250" s="55" t="s">
        <v>728</v>
      </c>
      <c r="B250" s="55">
        <v>772</v>
      </c>
      <c r="C250" s="55" t="s">
        <v>729</v>
      </c>
      <c r="D250" s="55" t="s">
        <v>341</v>
      </c>
      <c r="E250" s="55" t="s">
        <v>728</v>
      </c>
      <c r="G250" s="57"/>
    </row>
    <row r="251" spans="1:7" x14ac:dyDescent="0.3">
      <c r="A251" s="55" t="s">
        <v>730</v>
      </c>
      <c r="B251" s="55">
        <v>773</v>
      </c>
      <c r="C251" s="55" t="s">
        <v>731</v>
      </c>
      <c r="D251" s="55" t="s">
        <v>341</v>
      </c>
      <c r="E251" s="55" t="s">
        <v>730</v>
      </c>
      <c r="G251" s="57"/>
    </row>
    <row r="252" spans="1:7" x14ac:dyDescent="0.3">
      <c r="A252" s="55" t="s">
        <v>732</v>
      </c>
      <c r="B252" s="55">
        <v>775</v>
      </c>
      <c r="C252" s="55" t="s">
        <v>733</v>
      </c>
      <c r="D252" s="55" t="s">
        <v>341</v>
      </c>
      <c r="E252" s="55" t="s">
        <v>732</v>
      </c>
      <c r="G252" s="57"/>
    </row>
    <row r="253" spans="1:7" x14ac:dyDescent="0.3">
      <c r="A253" s="55" t="s">
        <v>734</v>
      </c>
      <c r="B253" s="55">
        <v>777</v>
      </c>
      <c r="C253" s="55" t="s">
        <v>735</v>
      </c>
      <c r="D253" s="55" t="s">
        <v>341</v>
      </c>
      <c r="E253" s="55" t="s">
        <v>734</v>
      </c>
      <c r="G253" s="57"/>
    </row>
    <row r="254" spans="1:7" x14ac:dyDescent="0.3">
      <c r="A254" s="55" t="s">
        <v>736</v>
      </c>
      <c r="B254" s="55">
        <v>779</v>
      </c>
      <c r="C254" s="55" t="s">
        <v>737</v>
      </c>
      <c r="D254" s="55" t="s">
        <v>304</v>
      </c>
      <c r="E254" s="55" t="s">
        <v>736</v>
      </c>
      <c r="G254" s="57"/>
    </row>
    <row r="255" spans="1:7" x14ac:dyDescent="0.3">
      <c r="A255" s="55" t="s">
        <v>738</v>
      </c>
      <c r="B255" s="55">
        <v>781</v>
      </c>
      <c r="C255" s="55" t="s">
        <v>739</v>
      </c>
      <c r="D255" s="55" t="s">
        <v>304</v>
      </c>
      <c r="E255" s="55" t="s">
        <v>738</v>
      </c>
      <c r="G255" s="57"/>
    </row>
    <row r="256" spans="1:7" x14ac:dyDescent="0.3">
      <c r="A256" s="55" t="s">
        <v>740</v>
      </c>
      <c r="B256" s="55">
        <v>782</v>
      </c>
      <c r="C256" s="55" t="s">
        <v>741</v>
      </c>
      <c r="D256" s="55" t="s">
        <v>304</v>
      </c>
      <c r="E256" s="55" t="s">
        <v>740</v>
      </c>
      <c r="G256" s="57"/>
    </row>
    <row r="257" spans="1:7" x14ac:dyDescent="0.3">
      <c r="A257" s="55" t="s">
        <v>742</v>
      </c>
      <c r="B257" s="55">
        <v>784</v>
      </c>
      <c r="C257" s="55" t="s">
        <v>743</v>
      </c>
      <c r="D257" s="55" t="s">
        <v>341</v>
      </c>
      <c r="E257" s="55" t="s">
        <v>742</v>
      </c>
      <c r="G257" s="57"/>
    </row>
    <row r="258" spans="1:7" x14ac:dyDescent="0.3">
      <c r="A258" s="55" t="s">
        <v>744</v>
      </c>
      <c r="B258" s="55">
        <v>785</v>
      </c>
      <c r="C258" s="55" t="s">
        <v>745</v>
      </c>
      <c r="D258" s="55" t="s">
        <v>341</v>
      </c>
      <c r="E258" s="55" t="s">
        <v>744</v>
      </c>
      <c r="G258" s="57"/>
    </row>
    <row r="259" spans="1:7" x14ac:dyDescent="0.3">
      <c r="A259" s="55" t="s">
        <v>746</v>
      </c>
      <c r="B259" s="55">
        <v>786</v>
      </c>
      <c r="C259" s="55" t="s">
        <v>747</v>
      </c>
      <c r="D259" s="55" t="s">
        <v>341</v>
      </c>
      <c r="E259" s="55" t="s">
        <v>746</v>
      </c>
      <c r="G259" s="57"/>
    </row>
    <row r="260" spans="1:7" x14ac:dyDescent="0.3">
      <c r="A260" s="55" t="s">
        <v>748</v>
      </c>
      <c r="B260" s="55">
        <v>787</v>
      </c>
      <c r="C260" s="55" t="s">
        <v>749</v>
      </c>
      <c r="D260" s="55" t="s">
        <v>225</v>
      </c>
      <c r="E260" s="55" t="s">
        <v>748</v>
      </c>
      <c r="G260" s="57"/>
    </row>
    <row r="261" spans="1:7" x14ac:dyDescent="0.3">
      <c r="A261" s="55" t="s">
        <v>750</v>
      </c>
      <c r="B261" s="55">
        <v>788</v>
      </c>
      <c r="C261" s="55" t="s">
        <v>751</v>
      </c>
      <c r="D261" s="55" t="s">
        <v>225</v>
      </c>
      <c r="E261" s="55" t="s">
        <v>750</v>
      </c>
      <c r="G261" s="57"/>
    </row>
    <row r="262" spans="1:7" x14ac:dyDescent="0.3">
      <c r="A262" s="55" t="s">
        <v>752</v>
      </c>
      <c r="B262" s="55">
        <v>789</v>
      </c>
      <c r="C262" s="55" t="s">
        <v>753</v>
      </c>
      <c r="D262" s="55" t="s">
        <v>341</v>
      </c>
      <c r="E262" s="55" t="s">
        <v>752</v>
      </c>
      <c r="G262" s="57"/>
    </row>
    <row r="263" spans="1:7" x14ac:dyDescent="0.3">
      <c r="A263" s="55" t="s">
        <v>754</v>
      </c>
      <c r="B263" s="55">
        <v>790</v>
      </c>
      <c r="C263" s="55" t="s">
        <v>755</v>
      </c>
      <c r="D263" s="55" t="s">
        <v>341</v>
      </c>
      <c r="E263" s="55" t="s">
        <v>754</v>
      </c>
      <c r="G263" s="57"/>
    </row>
    <row r="264" spans="1:7" x14ac:dyDescent="0.3">
      <c r="A264" s="55" t="s">
        <v>756</v>
      </c>
      <c r="B264" s="55">
        <v>792</v>
      </c>
      <c r="C264" s="55" t="s">
        <v>757</v>
      </c>
      <c r="D264" s="55" t="s">
        <v>225</v>
      </c>
      <c r="E264" s="55" t="s">
        <v>756</v>
      </c>
      <c r="G264" s="57"/>
    </row>
    <row r="265" spans="1:7" x14ac:dyDescent="0.3">
      <c r="A265" s="55" t="s">
        <v>758</v>
      </c>
      <c r="B265" s="55">
        <v>793</v>
      </c>
      <c r="C265" s="55" t="s">
        <v>759</v>
      </c>
      <c r="D265" s="55" t="s">
        <v>225</v>
      </c>
      <c r="E265" s="55" t="s">
        <v>758</v>
      </c>
      <c r="G265" s="57"/>
    </row>
    <row r="266" spans="1:7" x14ac:dyDescent="0.3">
      <c r="A266" s="55" t="s">
        <v>760</v>
      </c>
      <c r="B266" s="55">
        <v>794</v>
      </c>
      <c r="C266" s="55" t="s">
        <v>761</v>
      </c>
      <c r="D266" s="55" t="s">
        <v>225</v>
      </c>
      <c r="E266" s="55" t="s">
        <v>760</v>
      </c>
      <c r="G266" s="57"/>
    </row>
    <row r="267" spans="1:7" x14ac:dyDescent="0.3">
      <c r="A267" s="55" t="s">
        <v>762</v>
      </c>
      <c r="B267" s="55">
        <v>795</v>
      </c>
      <c r="C267" s="55" t="s">
        <v>763</v>
      </c>
      <c r="D267" s="55" t="s">
        <v>225</v>
      </c>
      <c r="E267" s="55" t="s">
        <v>762</v>
      </c>
      <c r="G267" s="57"/>
    </row>
    <row r="268" spans="1:7" x14ac:dyDescent="0.3">
      <c r="A268" s="55" t="s">
        <v>764</v>
      </c>
      <c r="B268" s="55">
        <v>796</v>
      </c>
      <c r="C268" s="55" t="s">
        <v>765</v>
      </c>
      <c r="D268" s="55" t="s">
        <v>225</v>
      </c>
      <c r="E268" s="55" t="s">
        <v>764</v>
      </c>
      <c r="G268" s="57"/>
    </row>
    <row r="269" spans="1:7" x14ac:dyDescent="0.3">
      <c r="A269" s="55" t="s">
        <v>766</v>
      </c>
      <c r="B269" s="55">
        <v>797</v>
      </c>
      <c r="C269" s="55" t="s">
        <v>767</v>
      </c>
      <c r="D269" s="55" t="s">
        <v>225</v>
      </c>
      <c r="E269" s="55" t="s">
        <v>766</v>
      </c>
      <c r="G269" s="57"/>
    </row>
    <row r="270" spans="1:7" x14ac:dyDescent="0.3">
      <c r="A270" s="55" t="s">
        <v>768</v>
      </c>
      <c r="B270" s="55">
        <v>798</v>
      </c>
      <c r="C270" s="55" t="s">
        <v>769</v>
      </c>
      <c r="D270" s="55" t="s">
        <v>225</v>
      </c>
      <c r="E270" s="55" t="s">
        <v>768</v>
      </c>
      <c r="G270" s="57"/>
    </row>
    <row r="271" spans="1:7" x14ac:dyDescent="0.3">
      <c r="A271" s="55" t="s">
        <v>770</v>
      </c>
      <c r="B271" s="55">
        <v>799</v>
      </c>
      <c r="C271" s="55" t="s">
        <v>771</v>
      </c>
      <c r="D271" s="55" t="s">
        <v>225</v>
      </c>
      <c r="E271" s="55" t="s">
        <v>770</v>
      </c>
      <c r="G271" s="57"/>
    </row>
    <row r="272" spans="1:7" x14ac:dyDescent="0.3">
      <c r="A272" s="55" t="s">
        <v>772</v>
      </c>
      <c r="B272" s="55">
        <v>801</v>
      </c>
      <c r="C272" s="55" t="s">
        <v>773</v>
      </c>
      <c r="D272" s="55" t="s">
        <v>225</v>
      </c>
      <c r="E272" s="55" t="s">
        <v>772</v>
      </c>
      <c r="G272" s="57"/>
    </row>
    <row r="273" spans="1:7" x14ac:dyDescent="0.3">
      <c r="A273" s="55" t="s">
        <v>774</v>
      </c>
      <c r="B273" s="55">
        <v>802</v>
      </c>
      <c r="C273" s="55" t="s">
        <v>775</v>
      </c>
      <c r="D273" s="55" t="s">
        <v>225</v>
      </c>
      <c r="E273" s="55" t="s">
        <v>774</v>
      </c>
      <c r="G273" s="57"/>
    </row>
    <row r="274" spans="1:7" x14ac:dyDescent="0.3">
      <c r="A274" s="55" t="s">
        <v>776</v>
      </c>
      <c r="B274" s="55">
        <v>804</v>
      </c>
      <c r="C274" s="55" t="s">
        <v>777</v>
      </c>
      <c r="D274" s="55" t="s">
        <v>341</v>
      </c>
      <c r="E274" s="55" t="s">
        <v>776</v>
      </c>
      <c r="G274" s="57"/>
    </row>
    <row r="275" spans="1:7" x14ac:dyDescent="0.3">
      <c r="A275" s="55" t="s">
        <v>778</v>
      </c>
      <c r="B275" s="55">
        <v>805</v>
      </c>
      <c r="C275" s="55" t="s">
        <v>779</v>
      </c>
      <c r="D275" s="55" t="s">
        <v>225</v>
      </c>
      <c r="E275" s="55" t="s">
        <v>778</v>
      </c>
      <c r="G275" s="57"/>
    </row>
    <row r="276" spans="1:7" x14ac:dyDescent="0.3">
      <c r="A276" s="55" t="s">
        <v>780</v>
      </c>
      <c r="B276" s="55">
        <v>806</v>
      </c>
      <c r="C276" s="55" t="s">
        <v>781</v>
      </c>
      <c r="D276" s="55" t="s">
        <v>225</v>
      </c>
      <c r="E276" s="55" t="s">
        <v>780</v>
      </c>
      <c r="G276" s="57"/>
    </row>
    <row r="277" spans="1:7" x14ac:dyDescent="0.3">
      <c r="A277" s="55" t="s">
        <v>782</v>
      </c>
      <c r="B277" s="55">
        <v>807</v>
      </c>
      <c r="C277" s="55" t="s">
        <v>783</v>
      </c>
      <c r="D277" s="55" t="s">
        <v>341</v>
      </c>
      <c r="E277" s="55" t="s">
        <v>782</v>
      </c>
      <c r="G277" s="57"/>
    </row>
    <row r="278" spans="1:7" x14ac:dyDescent="0.3">
      <c r="A278" s="55" t="s">
        <v>784</v>
      </c>
      <c r="B278" s="55">
        <v>433</v>
      </c>
      <c r="C278" s="55" t="s">
        <v>785</v>
      </c>
      <c r="D278" s="55" t="s">
        <v>341</v>
      </c>
      <c r="E278" s="55" t="s">
        <v>784</v>
      </c>
      <c r="G278" s="57"/>
    </row>
    <row r="279" spans="1:7" x14ac:dyDescent="0.3">
      <c r="A279" s="55" t="s">
        <v>786</v>
      </c>
      <c r="B279" s="55">
        <v>808</v>
      </c>
      <c r="C279" s="55" t="s">
        <v>787</v>
      </c>
      <c r="D279" s="55" t="s">
        <v>341</v>
      </c>
      <c r="E279" s="55" t="s">
        <v>786</v>
      </c>
      <c r="G279" s="57"/>
    </row>
    <row r="280" spans="1:7" x14ac:dyDescent="0.3">
      <c r="A280" s="55" t="s">
        <v>788</v>
      </c>
      <c r="B280" s="55">
        <v>810</v>
      </c>
      <c r="C280" s="55" t="s">
        <v>789</v>
      </c>
      <c r="D280" s="55" t="s">
        <v>341</v>
      </c>
      <c r="E280" s="55" t="s">
        <v>788</v>
      </c>
      <c r="G280" s="57"/>
    </row>
    <row r="281" spans="1:7" x14ac:dyDescent="0.3">
      <c r="A281" s="55" t="s">
        <v>790</v>
      </c>
      <c r="B281" s="55">
        <v>811</v>
      </c>
      <c r="C281" s="55" t="s">
        <v>791</v>
      </c>
      <c r="D281" s="55" t="s">
        <v>341</v>
      </c>
      <c r="E281" s="55" t="s">
        <v>790</v>
      </c>
      <c r="G281" s="57"/>
    </row>
    <row r="282" spans="1:7" x14ac:dyDescent="0.3">
      <c r="A282" s="55" t="s">
        <v>792</v>
      </c>
      <c r="B282" s="55">
        <v>813</v>
      </c>
      <c r="C282" s="55" t="s">
        <v>793</v>
      </c>
      <c r="D282" s="55" t="s">
        <v>341</v>
      </c>
      <c r="E282" s="55" t="s">
        <v>792</v>
      </c>
      <c r="G282" s="57"/>
    </row>
    <row r="283" spans="1:7" x14ac:dyDescent="0.3">
      <c r="A283" s="55" t="s">
        <v>794</v>
      </c>
      <c r="B283" s="55">
        <v>444</v>
      </c>
      <c r="C283" s="55" t="s">
        <v>795</v>
      </c>
      <c r="D283" s="55" t="s">
        <v>341</v>
      </c>
      <c r="E283" s="55" t="s">
        <v>794</v>
      </c>
      <c r="G283" s="57"/>
    </row>
    <row r="284" spans="1:7" x14ac:dyDescent="0.3">
      <c r="A284" s="55" t="s">
        <v>796</v>
      </c>
      <c r="B284" s="55">
        <v>531</v>
      </c>
      <c r="C284" s="55" t="s">
        <v>797</v>
      </c>
      <c r="D284" s="55" t="s">
        <v>341</v>
      </c>
      <c r="E284" s="55" t="s">
        <v>796</v>
      </c>
      <c r="G284" s="57"/>
    </row>
    <row r="285" spans="1:7" x14ac:dyDescent="0.3">
      <c r="A285" s="55" t="s">
        <v>798</v>
      </c>
      <c r="B285" s="55">
        <v>262</v>
      </c>
      <c r="C285" s="55" t="s">
        <v>799</v>
      </c>
      <c r="D285" s="55" t="s">
        <v>341</v>
      </c>
      <c r="E285" s="55" t="s">
        <v>798</v>
      </c>
      <c r="G285" s="57"/>
    </row>
    <row r="286" spans="1:7" x14ac:dyDescent="0.3">
      <c r="A286" s="55" t="s">
        <v>800</v>
      </c>
      <c r="B286" s="55">
        <v>774</v>
      </c>
      <c r="C286" s="55" t="s">
        <v>801</v>
      </c>
      <c r="D286" s="55" t="s">
        <v>341</v>
      </c>
      <c r="E286" s="55" t="s">
        <v>800</v>
      </c>
      <c r="G286" s="57"/>
    </row>
    <row r="287" spans="1:7" x14ac:dyDescent="0.3">
      <c r="A287" s="55" t="s">
        <v>802</v>
      </c>
      <c r="B287" s="55">
        <v>305</v>
      </c>
      <c r="C287" s="55" t="s">
        <v>803</v>
      </c>
      <c r="D287" s="55" t="s">
        <v>341</v>
      </c>
      <c r="E287" s="55" t="s">
        <v>802</v>
      </c>
      <c r="G287" s="57"/>
    </row>
    <row r="288" spans="1:7" x14ac:dyDescent="0.3">
      <c r="A288" s="55" t="s">
        <v>804</v>
      </c>
      <c r="B288" s="55">
        <v>616</v>
      </c>
      <c r="C288" s="55" t="s">
        <v>805</v>
      </c>
      <c r="D288" s="55" t="s">
        <v>341</v>
      </c>
      <c r="E288" s="55" t="s">
        <v>804</v>
      </c>
      <c r="G288" s="57"/>
    </row>
    <row r="289" spans="1:7" x14ac:dyDescent="0.3">
      <c r="A289" s="55" t="s">
        <v>806</v>
      </c>
      <c r="B289" s="55">
        <v>815</v>
      </c>
      <c r="C289" s="55" t="s">
        <v>893</v>
      </c>
      <c r="D289" s="55" t="s">
        <v>341</v>
      </c>
      <c r="E289" s="55" t="s">
        <v>806</v>
      </c>
      <c r="G289" s="57"/>
    </row>
    <row r="290" spans="1:7" x14ac:dyDescent="0.3">
      <c r="A290" s="55" t="s">
        <v>808</v>
      </c>
      <c r="B290" s="55">
        <v>817</v>
      </c>
      <c r="C290" s="55" t="s">
        <v>809</v>
      </c>
      <c r="D290" s="55" t="s">
        <v>225</v>
      </c>
      <c r="E290" s="55" t="s">
        <v>808</v>
      </c>
      <c r="G290" s="57"/>
    </row>
    <row r="291" spans="1:7" x14ac:dyDescent="0.3">
      <c r="A291" s="55" t="s">
        <v>824</v>
      </c>
      <c r="B291" s="55">
        <v>809</v>
      </c>
      <c r="C291" s="55" t="s">
        <v>810</v>
      </c>
      <c r="D291" s="55" t="s">
        <v>341</v>
      </c>
      <c r="E291" s="55" t="s">
        <v>824</v>
      </c>
    </row>
    <row r="292" spans="1:7" x14ac:dyDescent="0.3">
      <c r="A292" s="55" t="s">
        <v>825</v>
      </c>
      <c r="B292" s="55">
        <v>818</v>
      </c>
      <c r="C292" s="55" t="s">
        <v>811</v>
      </c>
      <c r="D292" s="55" t="s">
        <v>341</v>
      </c>
      <c r="E292" s="55" t="s">
        <v>825</v>
      </c>
    </row>
    <row r="293" spans="1:7" x14ac:dyDescent="0.3">
      <c r="A293" s="55" t="s">
        <v>826</v>
      </c>
      <c r="B293" s="55">
        <v>819</v>
      </c>
      <c r="C293" s="55" t="s">
        <v>812</v>
      </c>
      <c r="D293" s="55" t="s">
        <v>341</v>
      </c>
      <c r="E293" s="55" t="s">
        <v>826</v>
      </c>
    </row>
    <row r="294" spans="1:7" x14ac:dyDescent="0.3">
      <c r="A294" s="55" t="s">
        <v>827</v>
      </c>
      <c r="B294" s="55">
        <v>485</v>
      </c>
      <c r="C294" s="55" t="s">
        <v>813</v>
      </c>
      <c r="D294" s="55" t="s">
        <v>341</v>
      </c>
      <c r="E294" s="55" t="s">
        <v>827</v>
      </c>
    </row>
    <row r="295" spans="1:7" x14ac:dyDescent="0.3">
      <c r="A295" s="55" t="s">
        <v>828</v>
      </c>
      <c r="B295" s="55">
        <v>820</v>
      </c>
      <c r="C295" s="55" t="s">
        <v>814</v>
      </c>
      <c r="D295" s="55" t="s">
        <v>341</v>
      </c>
      <c r="E295" s="55" t="s">
        <v>828</v>
      </c>
    </row>
    <row r="296" spans="1:7" x14ac:dyDescent="0.3">
      <c r="A296" s="55" t="s">
        <v>829</v>
      </c>
      <c r="B296" s="55">
        <v>821</v>
      </c>
      <c r="C296" s="55" t="s">
        <v>815</v>
      </c>
      <c r="D296" s="55" t="s">
        <v>341</v>
      </c>
      <c r="E296" s="55" t="s">
        <v>829</v>
      </c>
    </row>
    <row r="297" spans="1:7" x14ac:dyDescent="0.3">
      <c r="A297" s="55" t="s">
        <v>830</v>
      </c>
      <c r="B297" s="55">
        <v>822</v>
      </c>
      <c r="C297" s="55" t="s">
        <v>816</v>
      </c>
      <c r="D297" s="55" t="s">
        <v>225</v>
      </c>
      <c r="E297" s="55" t="s">
        <v>830</v>
      </c>
    </row>
    <row r="298" spans="1:7" x14ac:dyDescent="0.3">
      <c r="A298" s="55" t="s">
        <v>831</v>
      </c>
      <c r="B298" s="55">
        <v>823</v>
      </c>
      <c r="C298" s="55" t="s">
        <v>817</v>
      </c>
      <c r="D298" s="55" t="s">
        <v>341</v>
      </c>
      <c r="E298" s="55" t="s">
        <v>831</v>
      </c>
    </row>
    <row r="299" spans="1:7" x14ac:dyDescent="0.3">
      <c r="A299" s="55" t="s">
        <v>832</v>
      </c>
      <c r="B299" s="55">
        <v>824</v>
      </c>
      <c r="C299" s="55" t="s">
        <v>818</v>
      </c>
      <c r="D299" s="55" t="s">
        <v>225</v>
      </c>
      <c r="E299" s="55" t="s">
        <v>832</v>
      </c>
    </row>
    <row r="300" spans="1:7" x14ac:dyDescent="0.3">
      <c r="A300" s="55" t="s">
        <v>833</v>
      </c>
      <c r="B300" s="55">
        <v>825</v>
      </c>
      <c r="C300" s="55" t="s">
        <v>819</v>
      </c>
      <c r="D300" s="55" t="s">
        <v>341</v>
      </c>
      <c r="E300" s="55" t="s">
        <v>833</v>
      </c>
    </row>
    <row r="301" spans="1:7" x14ac:dyDescent="0.3">
      <c r="A301" s="55" t="s">
        <v>834</v>
      </c>
      <c r="B301" s="55">
        <v>826</v>
      </c>
      <c r="C301" s="55" t="s">
        <v>820</v>
      </c>
      <c r="D301" s="55" t="s">
        <v>225</v>
      </c>
      <c r="E301" s="55" t="s">
        <v>834</v>
      </c>
    </row>
    <row r="302" spans="1:7" x14ac:dyDescent="0.3">
      <c r="A302" s="55" t="s">
        <v>835</v>
      </c>
      <c r="B302" s="55">
        <v>828</v>
      </c>
      <c r="C302" s="55" t="s">
        <v>821</v>
      </c>
      <c r="D302" s="55" t="s">
        <v>341</v>
      </c>
      <c r="E302" s="55" t="s">
        <v>835</v>
      </c>
    </row>
    <row r="303" spans="1:7" x14ac:dyDescent="0.3">
      <c r="A303" s="55" t="s">
        <v>836</v>
      </c>
      <c r="B303" s="55">
        <v>829</v>
      </c>
      <c r="C303" s="55" t="s">
        <v>894</v>
      </c>
      <c r="D303" s="55" t="s">
        <v>225</v>
      </c>
      <c r="E303" s="55" t="s">
        <v>836</v>
      </c>
    </row>
    <row r="304" spans="1:7" x14ac:dyDescent="0.3">
      <c r="A304" s="55" t="s">
        <v>837</v>
      </c>
      <c r="B304" s="55">
        <v>830</v>
      </c>
      <c r="C304" s="55" t="s">
        <v>823</v>
      </c>
      <c r="D304" s="55" t="s">
        <v>341</v>
      </c>
      <c r="E304" s="55" t="s">
        <v>837</v>
      </c>
    </row>
    <row r="305" spans="1:5" x14ac:dyDescent="0.3">
      <c r="A305" s="55" t="s">
        <v>870</v>
      </c>
      <c r="B305" s="55">
        <v>832</v>
      </c>
      <c r="C305" s="55" t="s">
        <v>852</v>
      </c>
      <c r="D305" s="55" t="s">
        <v>341</v>
      </c>
      <c r="E305" s="55" t="s">
        <v>870</v>
      </c>
    </row>
    <row r="306" spans="1:5" x14ac:dyDescent="0.3">
      <c r="A306" s="55" t="s">
        <v>871</v>
      </c>
      <c r="B306" s="55">
        <v>833</v>
      </c>
      <c r="C306" s="55" t="s">
        <v>853</v>
      </c>
      <c r="D306" s="55" t="s">
        <v>225</v>
      </c>
      <c r="E306" s="55" t="s">
        <v>871</v>
      </c>
    </row>
    <row r="307" spans="1:5" x14ac:dyDescent="0.3">
      <c r="A307" s="55" t="s">
        <v>872</v>
      </c>
      <c r="B307" s="55">
        <v>835</v>
      </c>
      <c r="C307" s="55" t="s">
        <v>854</v>
      </c>
      <c r="D307" s="55" t="s">
        <v>341</v>
      </c>
      <c r="E307" s="55" t="s">
        <v>872</v>
      </c>
    </row>
    <row r="308" spans="1:5" x14ac:dyDescent="0.3">
      <c r="A308" s="55" t="s">
        <v>873</v>
      </c>
      <c r="B308" s="55">
        <v>836</v>
      </c>
      <c r="C308" s="55" t="s">
        <v>855</v>
      </c>
      <c r="D308" s="55" t="s">
        <v>341</v>
      </c>
      <c r="E308" s="55" t="s">
        <v>873</v>
      </c>
    </row>
    <row r="309" spans="1:5" x14ac:dyDescent="0.3">
      <c r="A309" s="55" t="s">
        <v>874</v>
      </c>
      <c r="B309" s="55">
        <v>837</v>
      </c>
      <c r="C309" s="55" t="s">
        <v>856</v>
      </c>
      <c r="D309" s="55" t="s">
        <v>225</v>
      </c>
      <c r="E309" s="55" t="s">
        <v>874</v>
      </c>
    </row>
    <row r="310" spans="1:5" x14ac:dyDescent="0.3">
      <c r="A310" s="55" t="s">
        <v>875</v>
      </c>
      <c r="B310" s="55">
        <v>838</v>
      </c>
      <c r="C310" s="55" t="s">
        <v>857</v>
      </c>
      <c r="D310" s="55" t="s">
        <v>341</v>
      </c>
      <c r="E310" s="55" t="s">
        <v>875</v>
      </c>
    </row>
    <row r="311" spans="1:5" x14ac:dyDescent="0.3">
      <c r="A311" s="55" t="s">
        <v>876</v>
      </c>
      <c r="B311" s="55">
        <v>839</v>
      </c>
      <c r="C311" s="55" t="s">
        <v>858</v>
      </c>
      <c r="D311" s="55" t="s">
        <v>341</v>
      </c>
      <c r="E311" s="55" t="s">
        <v>876</v>
      </c>
    </row>
    <row r="312" spans="1:5" x14ac:dyDescent="0.3">
      <c r="A312" s="55" t="s">
        <v>877</v>
      </c>
      <c r="B312" s="55">
        <v>840</v>
      </c>
      <c r="C312" s="55" t="s">
        <v>859</v>
      </c>
      <c r="D312" s="55" t="s">
        <v>341</v>
      </c>
      <c r="E312" s="55" t="s">
        <v>877</v>
      </c>
    </row>
    <row r="313" spans="1:5" x14ac:dyDescent="0.3">
      <c r="A313" s="55" t="s">
        <v>878</v>
      </c>
      <c r="B313" s="55">
        <v>841</v>
      </c>
      <c r="C313" s="55" t="s">
        <v>860</v>
      </c>
      <c r="D313" s="55" t="s">
        <v>341</v>
      </c>
      <c r="E313" s="55" t="s">
        <v>878</v>
      </c>
    </row>
    <row r="314" spans="1:5" x14ac:dyDescent="0.3">
      <c r="A314" s="55" t="s">
        <v>879</v>
      </c>
      <c r="B314" s="55">
        <v>842</v>
      </c>
      <c r="C314" s="55" t="s">
        <v>861</v>
      </c>
      <c r="D314" s="55" t="s">
        <v>341</v>
      </c>
      <c r="E314" s="55" t="s">
        <v>879</v>
      </c>
    </row>
    <row r="315" spans="1:5" x14ac:dyDescent="0.3">
      <c r="A315" s="55" t="s">
        <v>880</v>
      </c>
      <c r="B315" s="55">
        <v>843</v>
      </c>
      <c r="C315" s="55" t="s">
        <v>862</v>
      </c>
      <c r="D315" s="55" t="s">
        <v>341</v>
      </c>
      <c r="E315" s="55" t="s">
        <v>880</v>
      </c>
    </row>
    <row r="316" spans="1:5" x14ac:dyDescent="0.3">
      <c r="A316" s="55" t="s">
        <v>881</v>
      </c>
      <c r="B316" s="55">
        <v>844</v>
      </c>
      <c r="C316" s="55" t="s">
        <v>863</v>
      </c>
      <c r="D316" s="55" t="s">
        <v>341</v>
      </c>
      <c r="E316" s="55" t="s">
        <v>881</v>
      </c>
    </row>
    <row r="317" spans="1:5" x14ac:dyDescent="0.3">
      <c r="A317" s="55" t="s">
        <v>882</v>
      </c>
      <c r="B317" s="55">
        <v>845</v>
      </c>
      <c r="C317" s="55" t="s">
        <v>864</v>
      </c>
      <c r="D317" s="55" t="s">
        <v>225</v>
      </c>
      <c r="E317" s="55" t="s">
        <v>882</v>
      </c>
    </row>
    <row r="318" spans="1:5" x14ac:dyDescent="0.3">
      <c r="A318" s="55" t="s">
        <v>883</v>
      </c>
      <c r="B318" s="55">
        <v>846</v>
      </c>
      <c r="C318" s="55" t="s">
        <v>865</v>
      </c>
      <c r="D318" s="55" t="s">
        <v>341</v>
      </c>
      <c r="E318" s="55" t="s">
        <v>883</v>
      </c>
    </row>
    <row r="319" spans="1:5" x14ac:dyDescent="0.3">
      <c r="A319" s="55" t="s">
        <v>884</v>
      </c>
      <c r="B319" s="55">
        <v>847</v>
      </c>
      <c r="C319" s="55" t="s">
        <v>866</v>
      </c>
      <c r="D319" s="55" t="s">
        <v>225</v>
      </c>
      <c r="E319" s="55" t="s">
        <v>884</v>
      </c>
    </row>
    <row r="320" spans="1:5" x14ac:dyDescent="0.3">
      <c r="A320" s="55" t="s">
        <v>885</v>
      </c>
      <c r="B320" s="55">
        <v>848</v>
      </c>
      <c r="C320" s="55" t="s">
        <v>867</v>
      </c>
      <c r="D320" s="55" t="s">
        <v>225</v>
      </c>
      <c r="E320" s="55" t="s">
        <v>885</v>
      </c>
    </row>
    <row r="321" spans="1:5" x14ac:dyDescent="0.3">
      <c r="A321" s="55" t="s">
        <v>886</v>
      </c>
      <c r="B321" s="55">
        <v>849</v>
      </c>
      <c r="C321" s="55" t="s">
        <v>868</v>
      </c>
      <c r="D321" s="55" t="s">
        <v>341</v>
      </c>
      <c r="E321" s="55" t="s">
        <v>886</v>
      </c>
    </row>
    <row r="322" spans="1:5" x14ac:dyDescent="0.3">
      <c r="A322" s="55" t="s">
        <v>887</v>
      </c>
      <c r="B322" s="55">
        <v>850</v>
      </c>
      <c r="C322" s="55" t="s">
        <v>869</v>
      </c>
      <c r="D322" s="55" t="s">
        <v>225</v>
      </c>
      <c r="E322" s="55" t="s">
        <v>887</v>
      </c>
    </row>
    <row r="323" spans="1:5" x14ac:dyDescent="0.3">
      <c r="A323" s="55" t="s">
        <v>896</v>
      </c>
      <c r="B323" s="55">
        <v>851</v>
      </c>
      <c r="C323" s="55" t="s">
        <v>895</v>
      </c>
      <c r="D323" s="55" t="s">
        <v>341</v>
      </c>
      <c r="E323" s="55" t="s">
        <v>896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MNS</vt:lpstr>
      <vt:lpstr>Classes</vt:lpstr>
      <vt:lpstr>PVI</vt:lpstr>
      <vt:lpstr>Classes!Print_Area</vt:lpstr>
      <vt:lpstr>MNS!Print_Area</vt:lpstr>
      <vt:lpstr>PVI!Print_Area</vt:lpstr>
    </vt:vector>
  </TitlesOfParts>
  <Company>City of Bradford Metropolitan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Redding</dc:creator>
  <cp:lastModifiedBy>Andrew Redding</cp:lastModifiedBy>
  <cp:lastPrinted>2024-12-16T11:44:30Z</cp:lastPrinted>
  <dcterms:created xsi:type="dcterms:W3CDTF">2024-12-16T09:34:48Z</dcterms:created>
  <dcterms:modified xsi:type="dcterms:W3CDTF">2025-12-17T11:44:59Z</dcterms:modified>
</cp:coreProperties>
</file>