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5480" windowHeight="9990" tabRatio="609" activeTab="0"/>
  </bookViews>
  <sheets>
    <sheet name="LA Table" sheetId="1" r:id="rId1"/>
    <sheet name="High Needs Table" sheetId="2" r:id="rId2"/>
    <sheet name="Early Years Pro-forma" sheetId="3" r:id="rId3"/>
    <sheet name="Schools Block Pro-forma" sheetId="4" r:id="rId4"/>
  </sheets>
  <externalReferences>
    <externalReference r:id="rId7"/>
  </externalReferences>
  <definedNames>
    <definedName name="Anchor_DD">'[1]G) De Delegation'!#REF!</definedName>
    <definedName name="Anchor_Input">#REF!</definedName>
    <definedName name="Anchor_NDShare">'[1]F) New Delegation Control'!#REF!</definedName>
    <definedName name="anchor_T1">#REF!</definedName>
    <definedName name="anchor_T4">#REF!</definedName>
    <definedName name="Ceiling">#REF!</definedName>
    <definedName name="Chart_Change">#REF!</definedName>
    <definedName name="Chart_Ind">#REF!</definedName>
    <definedName name="Col_Ref_DD">'[1]G) De Delegation'!#REF!</definedName>
    <definedName name="Col_Ref_Factors">'[1]C) Factors'!#REF!</definedName>
    <definedName name="Col_Ref_Input">#REF!</definedName>
    <definedName name="Col_Ref_NDShare">'[1]F) New Delegation Control'!#REF!</definedName>
    <definedName name="Col_Ref_T1">#REF!</definedName>
    <definedName name="Col_Ref_T4">#REF!</definedName>
    <definedName name="DataDD">'[1]G) De Delegation'!#REF!</definedName>
    <definedName name="DataInput">#REF!</definedName>
    <definedName name="DataNDShare">'[1]F) New Delegation Control'!#REF!</definedName>
    <definedName name="FACTORS">#REF!</definedName>
    <definedName name="Floor">#REF!</definedName>
    <definedName name="GRAND_TOTAL">#REF!</definedName>
    <definedName name="INDICATORS">#REF!</definedName>
    <definedName name="Lump_Sum_Limit">#REF!</definedName>
    <definedName name="LumpSum">#REF!</definedName>
    <definedName name="MP">#REF!</definedName>
    <definedName name="ND_Headers">#REF!</definedName>
    <definedName name="NDEP">'[1]D) New ISB'!#REF!</definedName>
    <definedName name="NOR_TYPE">#REF!</definedName>
    <definedName name="NSEN">'[1]D) New ISB'!#REF!</definedName>
    <definedName name="_xlnm.Print_Area" localSheetId="2">'Early Years Pro-forma'!$A$1:$J$29</definedName>
    <definedName name="_xlnm.Print_Area" localSheetId="1">'High Needs Table'!$A$1:$J$24</definedName>
    <definedName name="_xlnm.Print_Area" localSheetId="0">'LA Table'!$A$1:$J$105</definedName>
    <definedName name="_xlnm.Print_Area" localSheetId="3">'Schools Block Pro-forma'!$A$1:$K$71</definedName>
    <definedName name="_xlnm.Print_Titles" localSheetId="0">'LA Table'!$2:$6</definedName>
    <definedName name="Rec_Up">#REF!</definedName>
    <definedName name="Scale_factor">#REF!</definedName>
    <definedName name="School_URN_ChartData">#REF!</definedName>
    <definedName name="School_URN_DD">'[1]G) De Delegation'!#REF!</definedName>
    <definedName name="School_URN_Input">#REF!</definedName>
    <definedName name="School_URN_NDShare">'[1]F) New Delegation Control'!#REF!</definedName>
    <definedName name="T1_School">#REF!</definedName>
    <definedName name="T1_School_HN">#REF!</definedName>
    <definedName name="T1_Transfer">#REF!</definedName>
    <definedName name="T4_School">#REF!</definedName>
    <definedName name="unitvalues">#REF!</definedName>
    <definedName name="X_Label">#REF!</definedName>
    <definedName name="XAxis">#REF!</definedName>
    <definedName name="Y_Label">#REF!</definedName>
    <definedName name="YAxis">#REF!</definedName>
  </definedNames>
  <calcPr fullCalcOnLoad="1"/>
</workbook>
</file>

<file path=xl/sharedStrings.xml><?xml version="1.0" encoding="utf-8"?>
<sst xmlns="http://schemas.openxmlformats.org/spreadsheetml/2006/main" count="316" uniqueCount="265">
  <si>
    <t>Description</t>
  </si>
  <si>
    <t>1.2.1 Top up funding - maintained providers</t>
  </si>
  <si>
    <t>1.2.2 Top up funding - Academies and Free Schools</t>
  </si>
  <si>
    <t>1.2.3 Top up funding - independent providers</t>
  </si>
  <si>
    <t>1.2.4 Other AP provision</t>
  </si>
  <si>
    <t>1.2.5 SEN support services</t>
  </si>
  <si>
    <t>1.2.6 Support for inclusion</t>
  </si>
  <si>
    <t>1.2.10 Direct payments (SEN and disability)</t>
  </si>
  <si>
    <t>1.4.11 SEN transport</t>
  </si>
  <si>
    <t>1.4.12 Exceptions agreed by Secretary of State</t>
  </si>
  <si>
    <t>1.5.1 Other Specific Grants</t>
  </si>
  <si>
    <t>1.6.1 TOTAL SCHOOLS BUDGET (before Academy recoupment)</t>
  </si>
  <si>
    <t>2.1.4 Home to school transport: SEN transport expenditure(0 - 25)</t>
  </si>
  <si>
    <t>2.1.5 Home to school transport: other home to school transport expenditure</t>
  </si>
  <si>
    <t>LA Table: FUNDING PERIOD (2013-14)</t>
  </si>
  <si>
    <t>Department for Education Section 251 Financial Data Collection</t>
  </si>
  <si>
    <t>Report produced on 07/05/2013 15:31:05</t>
  </si>
  <si>
    <t>Local Authority 380 Bradford</t>
  </si>
  <si>
    <t>Early Years</t>
  </si>
  <si>
    <t>Primary</t>
  </si>
  <si>
    <t>Secondary</t>
  </si>
  <si>
    <t>Special/AP</t>
  </si>
  <si>
    <t>Post School</t>
  </si>
  <si>
    <t>Gross</t>
  </si>
  <si>
    <t>Income</t>
  </si>
  <si>
    <t>Net</t>
  </si>
  <si>
    <t>1.0.1 Individual Schools Budget (before Academy recoupment)</t>
  </si>
  <si>
    <t>1.1.1 Contingencies</t>
  </si>
  <si>
    <t>1.1.2 Behaviour support services</t>
  </si>
  <si>
    <t>1.1.3 Support to UPEG and bilingual learners</t>
  </si>
  <si>
    <t>1.1.4 Free school meals eligibility</t>
  </si>
  <si>
    <t>1.1.5 Insurance</t>
  </si>
  <si>
    <t>1.1.6 Museum and Library services</t>
  </si>
  <si>
    <t>1.1.7 Licences/subscriptions</t>
  </si>
  <si>
    <t>1.1.8 Staff costs supply cover</t>
  </si>
  <si>
    <t>1.2.7 Hospital education services</t>
  </si>
  <si>
    <t>1.2.8 Special schools and PRUs in financial difficulty</t>
  </si>
  <si>
    <t>1.2.9 PFI and BSF costs at special schools</t>
  </si>
  <si>
    <t>1.3.1 Central expenditure on children under 5</t>
  </si>
  <si>
    <t>1.4.1 Contribution to combined budgets</t>
  </si>
  <si>
    <t>1.4.2 School admissions</t>
  </si>
  <si>
    <t>1.4.3 Servicing of schools forums</t>
  </si>
  <si>
    <t>1.4.4 Termination of employment costs</t>
  </si>
  <si>
    <t>1.4.5 Carbon reduction commitment allowances</t>
  </si>
  <si>
    <t>1.4.6 Capital expenditure from revenue (CERA)</t>
  </si>
  <si>
    <t>1.4.7 Prudential borrowing costs</t>
  </si>
  <si>
    <t>1.4.8 Fees to independent schools without SEN</t>
  </si>
  <si>
    <t>1.4.9 Equal pay - back pay</t>
  </si>
  <si>
    <t>1.4.10 Pupil growth/ Infant class sizes</t>
  </si>
  <si>
    <t>1.7.1 Estimated Dedicated Schools Grant for 2013-14</t>
  </si>
  <si>
    <t>1.7.2 Dedicated Schools Grant brought forward from 2012-13</t>
  </si>
  <si>
    <t>1.7.3 EFA funding</t>
  </si>
  <si>
    <t>1.7.4 Local Authority additional contribution</t>
  </si>
  <si>
    <t>1.7.5 Total funding supporting the Schools Budget (lines 1.7.1 to 1.7.4)</t>
  </si>
  <si>
    <t>1.8.1 Academy: recoupment from the Dedicated Schools Grant (please show any recoupment from the DSG as a negative in the cell)</t>
  </si>
  <si>
    <t>2.0.1 Therapies and other health related services</t>
  </si>
  <si>
    <t>2.0.2 Central support services</t>
  </si>
  <si>
    <t>2.0.3 Education welfare service</t>
  </si>
  <si>
    <t>2.0.4 School improvement</t>
  </si>
  <si>
    <t>2.0.5 Asset management - education</t>
  </si>
  <si>
    <t>2.0.6 Statutory/ Regulatory duties - education</t>
  </si>
  <si>
    <t>2.0.7 Premature retirement cost/ Redundancy costs (new provisions)</t>
  </si>
  <si>
    <t>2.0.8 Monitoring national curriculum assessment</t>
  </si>
  <si>
    <t>2.1.1 Educational psychology service</t>
  </si>
  <si>
    <t>2.1.2 SEN administration, assessment and coordination and monitoring</t>
  </si>
  <si>
    <t>2.1.3 Parent partnership, guidance and information</t>
  </si>
  <si>
    <t>2.1.6 Supply of school places</t>
  </si>
  <si>
    <t>2.2.1 Young people's learning and development</t>
  </si>
  <si>
    <t>2.2.2 Adult and Community learning</t>
  </si>
  <si>
    <t>2.2.3 Pension costs</t>
  </si>
  <si>
    <t>2.2.4 Joint use arrangements</t>
  </si>
  <si>
    <t>2.2.5 Insurance</t>
  </si>
  <si>
    <t>2.3.1 Other Specific Grant</t>
  </si>
  <si>
    <t>2.4.1 Total Other education and community budget</t>
  </si>
  <si>
    <t>3.0.1 Funding for individual Sure Start Children's Centres</t>
  </si>
  <si>
    <t>3.0.2 Funding for local authority provided or commissioned area wide services delivered through Sure Start Children's Centres</t>
  </si>
  <si>
    <t>3.0.3 Funding on local authority management costs relating to Sure Start Children's Centres</t>
  </si>
  <si>
    <t>3.0.4 Other early years funding</t>
  </si>
  <si>
    <t>3.0.5 Total Sure Start Children's Centres and Early Years Funding</t>
  </si>
  <si>
    <t>3.1.1 Residential care</t>
  </si>
  <si>
    <t>3.1.2 Fostering services</t>
  </si>
  <si>
    <t>3.1.3 Adoption services</t>
  </si>
  <si>
    <t>3.1.4 Special guardianship support</t>
  </si>
  <si>
    <t>3.1.5 Other children looked after services</t>
  </si>
  <si>
    <t>3.1.6 Short breaks (respite) for looked after disabled children</t>
  </si>
  <si>
    <t>3.1.7 Children placed with family and friends</t>
  </si>
  <si>
    <t>3.1.8 Education of looked after children</t>
  </si>
  <si>
    <t>3.1.9 Leaving care support services</t>
  </si>
  <si>
    <t>3.1.10 Asylum seeker services  children</t>
  </si>
  <si>
    <t>3.1.11 Total Children Looked After</t>
  </si>
  <si>
    <t>3.2.1 Other children and families services</t>
  </si>
  <si>
    <t>3.3.1 Social work (including LA functions in relation to child protection)</t>
  </si>
  <si>
    <t>3.3.2 Commissioning and Children's Services Strategy</t>
  </si>
  <si>
    <t>3.3.3 Local Safeguarding Children Board</t>
  </si>
  <si>
    <t>3.3.4 Total Safeguarding Children and Young People's Services</t>
  </si>
  <si>
    <t>3.4.1 Direct payments</t>
  </si>
  <si>
    <t>3.4.2 Short breaks (respite) for disabled children</t>
  </si>
  <si>
    <t>3.4.3 Other support for disabled children</t>
  </si>
  <si>
    <t>3.4.4 Targeted family support</t>
  </si>
  <si>
    <t>3.4.5 Universal family support</t>
  </si>
  <si>
    <t>3.4.6 Total Family Support Services</t>
  </si>
  <si>
    <t>3.5.1 Universal services for young people</t>
  </si>
  <si>
    <t>3.5.2 Targeted services for young people</t>
  </si>
  <si>
    <t>3.5.3 Total Services for young people</t>
  </si>
  <si>
    <t>3.6.1 Youth justice</t>
  </si>
  <si>
    <t>4.0.1 Capital Expenditure from Revenue (CERA) (Non-schools budget functions and Children's and young people services)</t>
  </si>
  <si>
    <t>5.0.1 Total Schools Budget and Other education and community budget (excluding CERA) (lines 1.6.1 and 2.4.1)</t>
  </si>
  <si>
    <t>5.0.2 Total Children and Young People's Services and Youth Justice Budget (excluding CERA)(lines 3.0.5 + 3.1.11 + 3.2.1 + 3.3.4 + 3.4.6 + 3.5.3 + 3.6.1)</t>
  </si>
  <si>
    <t>6 Total Schools Budget, Other education and community budget, Children and Young People's Services and Youth Justice Budget (excluding CERA) (lines 5.0.1 + 5.0.2)</t>
  </si>
  <si>
    <t>7 Capital Expenditure (excluding CERA)</t>
  </si>
  <si>
    <t>8a.1 Substance misuse services (Drugs, Alcohol and Volatile substances) (included in 3.5.1 and 3.5.2 above)</t>
  </si>
  <si>
    <t>8a.2 Teenage pregnancy services (included in 3.5.1 and 3.5.2 above)</t>
  </si>
  <si>
    <t>S251 Budget 2013-14 - School Table Report</t>
  </si>
  <si>
    <t>S251 Budget 2013-14  Table 2:  School table high needs &amp; AP settings</t>
  </si>
  <si>
    <t>Report produced on 07/05/2013 15:40:16</t>
  </si>
  <si>
    <t>School Name</t>
  </si>
  <si>
    <t>School Opening Closing</t>
  </si>
  <si>
    <t>Date Opening Closing</t>
  </si>
  <si>
    <t xml:space="preserve"> Total Number of Places</t>
  </si>
  <si>
    <t xml:space="preserve"> Total Place Funding</t>
  </si>
  <si>
    <t xml:space="preserve">Total £ per Place </t>
  </si>
  <si>
    <t>Primary Pupil Referral Unit</t>
  </si>
  <si>
    <t>PRU</t>
  </si>
  <si>
    <t>Bradford Central PRU</t>
  </si>
  <si>
    <t>Education In Hospital 2 (BRI)</t>
  </si>
  <si>
    <t>Education in Hospital 1 (Airedale)</t>
  </si>
  <si>
    <t>Tracks</t>
  </si>
  <si>
    <t>Ellar Carr</t>
  </si>
  <si>
    <t>Bradford District PRU</t>
  </si>
  <si>
    <t>Oastler's School</t>
  </si>
  <si>
    <t>Open</t>
  </si>
  <si>
    <t>SPE</t>
  </si>
  <si>
    <t>Phoenix Special School</t>
  </si>
  <si>
    <t>Chellow Heights Special School</t>
  </si>
  <si>
    <t>Beechcliffe Special School</t>
  </si>
  <si>
    <t>Southfield School</t>
  </si>
  <si>
    <t>Hazelbeck Special School</t>
  </si>
  <si>
    <t>Delius Special School</t>
  </si>
  <si>
    <t>High Park School</t>
  </si>
  <si>
    <t>Estab. Number</t>
  </si>
  <si>
    <t>Type of Estab</t>
  </si>
  <si>
    <t>EY Pro Forma Table: FUNDING PERIOD (2013-14)</t>
  </si>
  <si>
    <t>LEA 380 Bradford</t>
  </si>
  <si>
    <t>Unit Value (£)</t>
  </si>
  <si>
    <t>Unit Applied</t>
  </si>
  <si>
    <t>Number of Units</t>
  </si>
  <si>
    <t>Anticipated Budget (£)</t>
  </si>
  <si>
    <t>PVI</t>
  </si>
  <si>
    <t>Nursery School</t>
  </si>
  <si>
    <t>Primary Nursery Class</t>
  </si>
  <si>
    <t>Unit Type</t>
  </si>
  <si>
    <t>TOTAL</t>
  </si>
  <si>
    <t>Proportion of funding</t>
  </si>
  <si>
    <t>1. EYSFF (three and four year olds) Base Rate(s) per hour, per provider type</t>
  </si>
  <si>
    <t>All settings - Base Rate</t>
  </si>
  <si>
    <t>PerHour</t>
  </si>
  <si>
    <t>2a. Supplements: Deprivation</t>
  </si>
  <si>
    <t>Deprivation Variable 1 - using 3 year average IMD scores to calculate funding for all providers</t>
  </si>
  <si>
    <t>Deprivation Variable 2 - using 3 year average IMD scores to calculate additional funding for providers with above average IMD scores</t>
  </si>
  <si>
    <t>2b. Supplements: Quality</t>
  </si>
  <si>
    <t>No budget lines entered</t>
  </si>
  <si>
    <t>2c. Supplements: Flexibility</t>
  </si>
  <si>
    <t>2d. Supplements: Sustainability</t>
  </si>
  <si>
    <t>Nursery Schools Sustainability Top-Up: this funding tops up the school to a minumim level of funding based on that school's specific circumstances, taking into account premises, rates, insurance, base allocations, mainstreamed grants</t>
  </si>
  <si>
    <t>LumpSum</t>
  </si>
  <si>
    <t>3. Other formula</t>
  </si>
  <si>
    <t>4. Additional funded free hours</t>
  </si>
  <si>
    <t>Base Rate for Full Time places (additional 10 hours only) allocated using set criteria by the LA</t>
  </si>
  <si>
    <t>Deprivation Variable 1 - using 3 year average IMD scores to calculate funding for FT places (additional 10 hours only) allocated using set criteria by the LA (3 year average weighted IMD scores)</t>
  </si>
  <si>
    <t>Deprivation Variable 2 - using 3 year average IMD scores to calculate additional funding for providers with above average IMD scores for the additional 10 hours for FT places</t>
  </si>
  <si>
    <t>TOTAL FUNDING FOR EARLY YEARS SINGLE FUNDING FORMULA (3s AND 4s)</t>
  </si>
  <si>
    <t>5. Two year old Base Rate(s) per hour, per provider type</t>
  </si>
  <si>
    <t>All settings</t>
  </si>
  <si>
    <t>6a. Two year old supplements Quality</t>
  </si>
  <si>
    <t>6b. Other supplements</t>
  </si>
  <si>
    <t>TOTAL FUNDING FOR EARLY YEARS SINGLE FUNDING FORMULA FOR 2 YEAR OLDs</t>
  </si>
  <si>
    <t>7. Early years contingency funding</t>
  </si>
  <si>
    <t>Contingency for in-year adjustments to FT places (to fund the additional 10 hours)</t>
  </si>
  <si>
    <t>Contingency for in-year adjustments to free entitlement hours for eligible 3 and 4 year olds</t>
  </si>
  <si>
    <t>Funding not yet allocated for disadvantaged 2 year olds</t>
  </si>
  <si>
    <t>8. Early years centrally retained spending</t>
  </si>
  <si>
    <t>Additional hours in PVIs (from Section 4 above)</t>
  </si>
  <si>
    <t>Contribution to de-delegated services</t>
  </si>
  <si>
    <t>TOTAL FUNDING FOR CENTRAL EXPENDITURE</t>
  </si>
  <si>
    <t>Local Authority Funding Reform Proforma</t>
  </si>
  <si>
    <t>LA Name</t>
  </si>
  <si>
    <t>Bradford</t>
  </si>
  <si>
    <t>LA Identifier</t>
  </si>
  <si>
    <t>Completion date</t>
  </si>
  <si>
    <t>Completed by</t>
  </si>
  <si>
    <t>Sarah North</t>
  </si>
  <si>
    <t>Pupil Led Factors</t>
  </si>
  <si>
    <t>1) Basic Entitlement
Age Weighted Pupil Unit (AWPU)</t>
  </si>
  <si>
    <t>Number of Pupils</t>
  </si>
  <si>
    <t>Reception Uplift</t>
  </si>
  <si>
    <t>Yes</t>
  </si>
  <si>
    <t>Amount (£) per pupil</t>
  </si>
  <si>
    <t>Pupil Units</t>
  </si>
  <si>
    <t>Sub Total (£)</t>
  </si>
  <si>
    <t>Total (£)</t>
  </si>
  <si>
    <t>Proportion of funding(%)</t>
  </si>
  <si>
    <t>Primary (including Reception Uplift)</t>
  </si>
  <si>
    <t>Key Stage 3</t>
  </si>
  <si>
    <t>Key Stage 4</t>
  </si>
  <si>
    <t>2) Deprivation</t>
  </si>
  <si>
    <t xml:space="preserve">Description </t>
  </si>
  <si>
    <t>Primary amount per pupil (£)</t>
  </si>
  <si>
    <t>Secondary amount per pupil (£)</t>
  </si>
  <si>
    <t>Number of eligible primary pupils</t>
  </si>
  <si>
    <t>Number of eligible secondary pupils</t>
  </si>
  <si>
    <t>Total 
(£)</t>
  </si>
  <si>
    <t>Primary FSM6</t>
  </si>
  <si>
    <t>Secondary FSM6</t>
  </si>
  <si>
    <t>IDACI Score 0.2 - 0.25</t>
  </si>
  <si>
    <t>IDACI Score 0.25-0.3</t>
  </si>
  <si>
    <t>IDACI Score 0.3- 0.4</t>
  </si>
  <si>
    <t>IDACI Score 0.4-0.5</t>
  </si>
  <si>
    <t>IDACI Score 0.5-0.6</t>
  </si>
  <si>
    <t>IDACI Score 0.6-1</t>
  </si>
  <si>
    <t>3) Looked After Children (LAC)</t>
  </si>
  <si>
    <t>NOT APPLICABLE</t>
  </si>
  <si>
    <t>4) Low cost, high incidence SEN</t>
  </si>
  <si>
    <t>LowAtt_%_PRI_73</t>
  </si>
  <si>
    <t>Secondary pupils not achieving (KS2 level 4 English and Maths)</t>
  </si>
  <si>
    <t>5) English as an Additional Language (EAL)</t>
  </si>
  <si>
    <t>EAL_3_PRI</t>
  </si>
  <si>
    <t>EAL_3_SEC</t>
  </si>
  <si>
    <t>6) Mobility</t>
  </si>
  <si>
    <t>Primary pupils starting school outside of normal entry dates</t>
  </si>
  <si>
    <t>Secondary pupils starting school outside of normal entry dates</t>
  </si>
  <si>
    <t>Other Factors</t>
  </si>
  <si>
    <t>Factor</t>
  </si>
  <si>
    <t>7) Lump Sum</t>
  </si>
  <si>
    <t>Set at £175,000 for all schools / academies</t>
  </si>
  <si>
    <t>8) Fringe Payments</t>
  </si>
  <si>
    <t>N/A</t>
  </si>
  <si>
    <t>9) Split Sites</t>
  </si>
  <si>
    <t>10) Rates</t>
  </si>
  <si>
    <t>Based on an estimate of actual cost as at January 2013.</t>
  </si>
  <si>
    <t>11) PFI funding</t>
  </si>
  <si>
    <t>12) Sixth Form</t>
  </si>
  <si>
    <t>13 ) Exceptional circumstances (can only be used with prior agreement of EFA)</t>
  </si>
  <si>
    <t>Circumstance</t>
  </si>
  <si>
    <t>Exceptional Circumstance 1</t>
  </si>
  <si>
    <t>Exceptional Circumstance 2</t>
  </si>
  <si>
    <t>Exceptional Circumstance 3</t>
  </si>
  <si>
    <t>Exceptional Circumstance 4</t>
  </si>
  <si>
    <t>Exceptional Circumstance 5</t>
  </si>
  <si>
    <t>Exceptional Circumstance 6</t>
  </si>
  <si>
    <t>Total Funding for Schools Block Formula (excluding MFG Funding Total) (£)</t>
  </si>
  <si>
    <t>14) Minimum Funding Guarantee 
MFG is set at -1.5%, gains may be capped above a specific ceiling and/or scaled</t>
  </si>
  <si>
    <t xml:space="preserve">MFG Funding Total (before capping or scaling) (£) </t>
  </si>
  <si>
    <t>Capping Factor (%)</t>
  </si>
  <si>
    <t>Scaling Factor (%)</t>
  </si>
  <si>
    <t>Explanation as to how capping and/or scaling has been applied:</t>
  </si>
  <si>
    <t>If capped and/or scaling applied: Total deduction (£)</t>
  </si>
  <si>
    <t>TOTAL FUNDING FOR SCHOOLS BLOCK FORMULA (£)</t>
  </si>
  <si>
    <t>% DISTRIBUTED THROUGH BASIC ENTITLEMENT</t>
  </si>
  <si>
    <t>% Pupil Led Funding</t>
  </si>
  <si>
    <t>RETAINED FOR GROWTH (£)</t>
  </si>
  <si>
    <t>PRIMARY/SECONDARY RATIO</t>
  </si>
  <si>
    <t>1:</t>
  </si>
  <si>
    <t>Essential - two or more distinctly separate campuses where there is no single continuous boundary and where the campuses are split by a through road (Primary lump sum = £8,514.75, Secondary lump sum = £9,782.62).
Additional criteria (for weighting of funding): 
a) Where it is impossible not to move a % of total school pupils between the campuses within the school day (Primary APP = £107.73, Secondary APP = £113.67);
b) Where the campuses are more than 400 metres apart (Primary lump sum = £18,426.01, Primary APP = £9.15, Secondary lump sum = £20,558.87, Secondary APP = £12.78)</t>
  </si>
  <si>
    <t>This factor allocates the DSG’s contribution to the total affordability gap of the Building Schools for the Future programme for applicable schools. We previously held this as a central amount, but were instructed by the DfE to show this funding within the individual budget shares of the relevant schools.
The agreed (School Forum) formula basis for splitting the total contribution between BSF schools is:
(£total affordability gap to be funded by the DSG / Total cost of school unitary charges) x individual school’s unitary charge as a % of the total unitary charge</t>
  </si>
  <si>
    <t>If a school is gaining in funding as an amount per pupil, then that school can contribute to the ceiling. 
If the school or academy can contribute to the ceiling, then the contribution is calculated on the difference between their actual total Schools Block funding in 2013/14 and the amount they would have got based on the 2012/13 APP (as per MFG) increased by the cap of 2.1064359165%, then multiplied by the number of pupils used in the MFG calculation (October 2012 pupil numbers). The capping % is set at a level in order that the funding released will pay for the total cost of the MFG.</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</si>
</sst>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80" formatCode="_(* #,##0_);_(* \(#,##0\);_(* &quot;-&quot;_);_(@_)"/>
    <numFmt numFmtId="181" formatCode="_(&quot;$&quot;* #,##0_);_(&quot;$&quot;* \(#,##0\);_(&quot;$&quot;* &quot;-&quot;_);_(@_)"/>
    <numFmt numFmtId="182" formatCode="_(* #,##0.00_);_(* \(#,##0.00\);_(* &quot;-&quot;??_);_(@_)"/>
    <numFmt numFmtId="183" formatCode="_(&quot;$&quot;* #,##0.00_);_(&quot;$&quot;* \(#,##0.00\);_(&quot;$&quot;* &quot;-&quot;??_);_(@_)"/>
    <numFmt numFmtId="185" formatCode="[$-10809]dd/mm/yyyy"/>
    <numFmt numFmtId="186" formatCode="0.0%"/>
    <numFmt numFmtId="187" formatCode="#,##0_ ;\-#,##0\ "/>
    <numFmt numFmtId="189" formatCode="_-* #,##0.0_-;\-* #,##0.0_-;_-* &quot;-&quot;??_-;_-@_-"/>
    <numFmt numFmtId="192" formatCode="0.0"/>
    <numFmt numFmtId="201" formatCode="0.00000"/>
    <numFmt numFmtId="208" formatCode="&quot;£&quot;#,##0.00"/>
    <numFmt numFmtId="219" formatCode="0.000%"/>
    <numFmt numFmtId="228" formatCode="0.000000%"/>
  </numFmts>
  <fonts count="42">
    <font>
      <sz val="10"/>
      <name val="Arial"/>
      <family val="0"/>
    </font>
    <font>
      <b/>
      <sz val="20"/>
      <color indexed="10"/>
      <name val="Tahoma"/>
      <family val="0"/>
    </font>
    <font>
      <b/>
      <sz val="15"/>
      <color indexed="10"/>
      <name val="Tahoma"/>
      <family val="0"/>
    </font>
    <font>
      <b/>
      <sz val="11"/>
      <color indexed="11"/>
      <name val="Tahoma"/>
      <family val="0"/>
    </font>
    <font>
      <b/>
      <sz val="11"/>
      <color indexed="12"/>
      <name val="Tahoma"/>
      <family val="0"/>
    </font>
    <font>
      <sz val="10"/>
      <color indexed="8"/>
      <name val="Arial"/>
      <family val="0"/>
    </font>
    <font>
      <sz val="10"/>
      <color indexed="8"/>
      <name val="Tahoma"/>
      <family val="0"/>
    </font>
    <font>
      <u val="single"/>
      <sz val="10"/>
      <color indexed="36"/>
      <name val="Arial"/>
      <family val="0"/>
    </font>
    <font>
      <u val="single"/>
      <sz val="10"/>
      <color indexed="12"/>
      <name val="Arial"/>
      <family val="0"/>
    </font>
    <font>
      <b/>
      <sz val="11"/>
      <color indexed="10"/>
      <name val="Arial"/>
      <family val="0"/>
    </font>
    <font>
      <sz val="10"/>
      <color indexed="11"/>
      <name val="Arial"/>
      <family val="0"/>
    </font>
    <font>
      <b/>
      <sz val="11"/>
      <color indexed="11"/>
      <name val="Arial"/>
      <family val="0"/>
    </font>
    <font>
      <sz val="10"/>
      <color indexed="10"/>
      <name val="Arial"/>
      <family val="0"/>
    </font>
    <font>
      <sz val="10"/>
      <color indexed="12"/>
      <name val="Arial"/>
      <family val="0"/>
    </font>
    <font>
      <sz val="8"/>
      <name val="Arial"/>
      <family val="0"/>
    </font>
    <font>
      <b/>
      <sz val="20"/>
      <color indexed="8"/>
      <name val="Tahoma"/>
      <family val="0"/>
    </font>
    <font>
      <b/>
      <sz val="15"/>
      <color indexed="8"/>
      <name val="Tahoma"/>
      <family val="0"/>
    </font>
    <font>
      <b/>
      <sz val="11"/>
      <color indexed="8"/>
      <name val="Arial"/>
      <family val="0"/>
    </font>
    <font>
      <sz val="11"/>
      <color indexed="8"/>
      <name val="Calibri"/>
      <family val="2"/>
    </font>
    <font>
      <sz val="11"/>
      <color indexed="31"/>
      <name val="Calibri"/>
      <family val="2"/>
    </font>
    <font>
      <sz val="11"/>
      <color indexed="25"/>
      <name val="Calibri"/>
      <family val="2"/>
    </font>
    <font>
      <b/>
      <sz val="11"/>
      <color indexed="26"/>
      <name val="Calibri"/>
      <family val="2"/>
    </font>
    <font>
      <b/>
      <sz val="11"/>
      <color indexed="31"/>
      <name val="Calibri"/>
      <family val="2"/>
    </font>
    <font>
      <i/>
      <sz val="11"/>
      <color indexed="55"/>
      <name val="Calibri"/>
      <family val="2"/>
    </font>
    <font>
      <sz val="11"/>
      <color indexed="18"/>
      <name val="Calibri"/>
      <family val="2"/>
    </font>
    <font>
      <b/>
      <sz val="15"/>
      <color indexed="24"/>
      <name val="Calibri"/>
      <family val="2"/>
    </font>
    <font>
      <b/>
      <sz val="13"/>
      <color indexed="24"/>
      <name val="Calibri"/>
      <family val="2"/>
    </font>
    <font>
      <b/>
      <sz val="11"/>
      <color indexed="24"/>
      <name val="Calibri"/>
      <family val="2"/>
    </font>
    <font>
      <sz val="11"/>
      <color indexed="54"/>
      <name val="Calibri"/>
      <family val="2"/>
    </font>
    <font>
      <sz val="11"/>
      <color indexed="26"/>
      <name val="Calibri"/>
      <family val="2"/>
    </font>
    <font>
      <sz val="11"/>
      <color indexed="27"/>
      <name val="Calibri"/>
      <family val="2"/>
    </font>
    <font>
      <b/>
      <sz val="11"/>
      <color indexed="63"/>
      <name val="Calibri"/>
      <family val="2"/>
    </font>
    <font>
      <b/>
      <sz val="18"/>
      <color indexed="24"/>
      <name val="Cambria"/>
      <family val="2"/>
    </font>
    <font>
      <b/>
      <sz val="11"/>
      <color indexed="8"/>
      <name val="Calibri"/>
      <family val="2"/>
    </font>
    <font>
      <sz val="11"/>
      <color indexed="10"/>
      <name val="Calibri"/>
      <family val="2"/>
    </font>
    <font>
      <sz val="11"/>
      <name val="Arial"/>
      <family val="2"/>
    </font>
    <font>
      <b/>
      <sz val="14"/>
      <color indexed="8"/>
      <name val="Arial"/>
      <family val="2"/>
    </font>
    <font>
      <sz val="12"/>
      <name val="Arial"/>
      <family val="2"/>
    </font>
    <font>
      <b/>
      <sz val="12"/>
      <color indexed="8"/>
      <name val="Arial"/>
      <family val="2"/>
    </font>
    <font>
      <b/>
      <sz val="12"/>
      <name val="Arial"/>
      <family val="2"/>
    </font>
    <font>
      <b/>
      <sz val="11"/>
      <name val="Arial"/>
      <family val="2"/>
    </font>
    <font>
      <sz val="11"/>
      <color indexed="10"/>
      <name val="Arial"/>
      <family val="2"/>
    </font>
  </fonts>
  <fills count="25">
    <fill>
      <patternFill/>
    </fill>
    <fill>
      <patternFill patternType="gray125"/>
    </fill>
    <fill>
      <patternFill patternType="solid">
        <fgColor indexed="47"/>
        <bgColor indexed="64"/>
      </patternFill>
    </fill>
    <fill>
      <patternFill patternType="solid">
        <fgColor indexed="41"/>
        <bgColor indexed="64"/>
      </patternFill>
    </fill>
    <fill>
      <patternFill patternType="solid">
        <fgColor indexed="46"/>
        <bgColor indexed="64"/>
      </patternFill>
    </fill>
    <fill>
      <patternFill patternType="solid">
        <fgColor indexed="42"/>
        <bgColor indexed="64"/>
      </patternFill>
    </fill>
    <fill>
      <patternFill patternType="solid">
        <fgColor indexed="11"/>
        <bgColor indexed="64"/>
      </patternFill>
    </fill>
    <fill>
      <patternFill patternType="solid">
        <fgColor indexed="51"/>
        <bgColor indexed="64"/>
      </patternFill>
    </fill>
    <fill>
      <patternFill patternType="solid">
        <fgColor indexed="57"/>
        <bgColor indexed="64"/>
      </patternFill>
    </fill>
    <fill>
      <patternFill patternType="solid">
        <fgColor indexed="15"/>
        <bgColor indexed="64"/>
      </patternFill>
    </fill>
    <fill>
      <patternFill patternType="solid">
        <fgColor indexed="61"/>
        <bgColor indexed="64"/>
      </patternFill>
    </fill>
    <fill>
      <patternFill patternType="solid">
        <fgColor indexed="52"/>
        <bgColor indexed="64"/>
      </patternFill>
    </fill>
    <fill>
      <patternFill patternType="solid">
        <fgColor indexed="21"/>
        <bgColor indexed="64"/>
      </patternFill>
    </fill>
    <fill>
      <patternFill patternType="solid">
        <fgColor indexed="20"/>
        <bgColor indexed="64"/>
      </patternFill>
    </fill>
    <fill>
      <patternFill patternType="solid">
        <fgColor indexed="53"/>
        <bgColor indexed="64"/>
      </patternFill>
    </fill>
    <fill>
      <patternFill patternType="solid">
        <fgColor indexed="17"/>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4"/>
        <bgColor indexed="64"/>
      </patternFill>
    </fill>
    <fill>
      <patternFill patternType="solid">
        <fgColor indexed="10"/>
        <bgColor indexed="64"/>
      </patternFill>
    </fill>
    <fill>
      <patternFill patternType="solid">
        <fgColor indexed="9"/>
        <bgColor indexed="64"/>
      </patternFill>
    </fill>
    <fill>
      <patternFill patternType="solid">
        <fgColor indexed="12"/>
        <bgColor indexed="64"/>
      </patternFill>
    </fill>
    <fill>
      <patternFill patternType="solid">
        <fgColor indexed="10"/>
        <bgColor indexed="64"/>
      </patternFill>
    </fill>
    <fill>
      <patternFill patternType="solid">
        <fgColor indexed="12"/>
        <bgColor indexed="64"/>
      </patternFill>
    </fill>
  </fills>
  <borders count="43">
    <border>
      <left/>
      <right/>
      <top/>
      <bottom/>
      <diagonal/>
    </border>
    <border>
      <left style="thin">
        <color indexed="55"/>
      </left>
      <right style="thin">
        <color indexed="55"/>
      </right>
      <top style="thin">
        <color indexed="55"/>
      </top>
      <bottom style="thin">
        <color indexed="55"/>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2"/>
      </bottom>
    </border>
    <border>
      <left>
        <color indexed="63"/>
      </left>
      <right>
        <color indexed="63"/>
      </right>
      <top>
        <color indexed="63"/>
      </top>
      <bottom style="thick">
        <color indexed="51"/>
      </bottom>
    </border>
    <border>
      <left>
        <color indexed="63"/>
      </left>
      <right>
        <color indexed="63"/>
      </right>
      <top>
        <color indexed="63"/>
      </top>
      <bottom style="medium">
        <color indexed="51"/>
      </bottom>
    </border>
    <border>
      <left>
        <color indexed="63"/>
      </left>
      <right>
        <color indexed="63"/>
      </right>
      <top>
        <color indexed="63"/>
      </top>
      <bottom style="double">
        <color indexed="26"/>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2"/>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color indexed="10"/>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thin">
        <color indexed="10"/>
      </left>
      <right style="thin">
        <color indexed="10"/>
      </right>
      <top>
        <color indexed="63"/>
      </top>
      <bottom style="thin">
        <color indexed="10"/>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double"/>
      <right/>
      <top style="double"/>
      <bottom/>
    </border>
    <border>
      <left/>
      <right/>
      <top style="double"/>
      <bottom/>
    </border>
    <border>
      <left/>
      <right style="double"/>
      <top style="double"/>
      <bottom/>
    </border>
    <border>
      <left style="double"/>
      <right>
        <color indexed="63"/>
      </right>
      <top/>
      <bottom/>
    </border>
    <border>
      <left>
        <color indexed="63"/>
      </left>
      <right style="double"/>
      <top/>
      <bottom/>
    </border>
    <border>
      <left style="double"/>
      <right/>
      <top/>
      <bottom style="thin"/>
    </border>
    <border>
      <left/>
      <right/>
      <top/>
      <bottom style="thin"/>
    </border>
    <border>
      <left/>
      <right style="double"/>
      <top/>
      <bottom style="thin"/>
    </border>
    <border>
      <left style="double"/>
      <right/>
      <top/>
      <bottom/>
    </border>
    <border>
      <left/>
      <right style="double"/>
      <top/>
      <bottom/>
    </border>
    <border>
      <left style="thin"/>
      <right style="thin"/>
      <top style="thin"/>
      <bottom>
        <color indexed="63"/>
      </bottom>
    </border>
    <border>
      <left>
        <color indexed="63"/>
      </left>
      <right>
        <color indexed="63"/>
      </right>
      <top style="thin"/>
      <bottom style="thin"/>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style="thin"/>
      <top>
        <color indexed="63"/>
      </top>
      <bottom>
        <color indexed="63"/>
      </bottom>
    </border>
    <border>
      <left style="thin"/>
      <right/>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top/>
      <bottom style="double"/>
    </border>
    <border>
      <left/>
      <right/>
      <top/>
      <bottom style="double"/>
    </border>
    <border>
      <left/>
      <right style="double"/>
      <top/>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0" applyNumberFormat="0" applyBorder="0" applyAlignment="0" applyProtection="0"/>
    <xf numFmtId="0" fontId="21" fillId="17" borderId="1" applyNumberFormat="0" applyAlignment="0" applyProtection="0"/>
    <xf numFmtId="0" fontId="22" fillId="18"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43"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44" fontId="0" fillId="0" borderId="0" applyFon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24" fillId="1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8" fillId="0" borderId="0" applyNumberFormat="0" applyFill="0" applyBorder="0" applyAlignment="0" applyProtection="0"/>
    <xf numFmtId="0" fontId="28" fillId="6" borderId="1" applyNumberFormat="0" applyAlignment="0" applyProtection="0"/>
    <xf numFmtId="0" fontId="29" fillId="0" borderId="6" applyNumberFormat="0" applyFill="0" applyAlignment="0" applyProtection="0"/>
    <xf numFmtId="0" fontId="30" fillId="6" borderId="0" applyNumberFormat="0" applyBorder="0" applyAlignment="0" applyProtection="0"/>
    <xf numFmtId="0" fontId="0" fillId="0" borderId="0">
      <alignment/>
      <protection/>
    </xf>
    <xf numFmtId="0" fontId="18" fillId="0" borderId="0">
      <alignment/>
      <protection/>
    </xf>
    <xf numFmtId="0" fontId="0" fillId="5" borderId="7" applyNumberFormat="0" applyFont="0" applyAlignment="0" applyProtection="0"/>
    <xf numFmtId="0" fontId="31" fillId="1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57">
    <xf numFmtId="0" fontId="0" fillId="0" borderId="0" xfId="0" applyAlignment="1">
      <alignment/>
    </xf>
    <xf numFmtId="0" fontId="0" fillId="0" borderId="0" xfId="0" applyBorder="1" applyAlignment="1">
      <alignment/>
    </xf>
    <xf numFmtId="3" fontId="0" fillId="0" borderId="0" xfId="0" applyNumberFormat="1" applyBorder="1" applyAlignment="1">
      <alignment/>
    </xf>
    <xf numFmtId="0" fontId="4" fillId="20" borderId="10" xfId="0" applyBorder="1" applyAlignment="1">
      <alignment vertical="top" wrapText="1" readingOrder="1"/>
    </xf>
    <xf numFmtId="0" fontId="5" fillId="0" borderId="10" xfId="0" applyBorder="1" applyAlignment="1">
      <alignment vertical="top" wrapText="1" readingOrder="1"/>
    </xf>
    <xf numFmtId="3" fontId="6" fillId="0" borderId="10" xfId="0" applyNumberFormat="1" applyBorder="1" applyAlignment="1">
      <alignment vertical="top" wrapText="1" readingOrder="1"/>
    </xf>
    <xf numFmtId="3" fontId="5" fillId="0" borderId="10" xfId="0" applyNumberFormat="1" applyBorder="1" applyAlignment="1">
      <alignment vertical="top" wrapText="1" readingOrder="1"/>
    </xf>
    <xf numFmtId="3" fontId="5" fillId="21" borderId="10" xfId="0" applyNumberFormat="1" applyBorder="1" applyAlignment="1">
      <alignment vertical="top" wrapText="1" readingOrder="1"/>
    </xf>
    <xf numFmtId="0" fontId="4" fillId="20" borderId="10" xfId="0" applyBorder="1" applyAlignment="1">
      <alignment horizontal="right" vertical="top" wrapText="1" readingOrder="1"/>
    </xf>
    <xf numFmtId="0" fontId="5" fillId="0" borderId="10" xfId="0" applyFont="1" applyBorder="1" applyAlignment="1">
      <alignment vertical="top" wrapText="1" readingOrder="1"/>
    </xf>
    <xf numFmtId="0" fontId="1" fillId="0" borderId="0" xfId="0" applyBorder="1" applyAlignment="1">
      <alignment vertical="top" wrapText="1" readingOrder="1"/>
    </xf>
    <xf numFmtId="0" fontId="0" fillId="0" borderId="0" xfId="0" applyBorder="1" applyAlignment="1">
      <alignment vertical="top" wrapText="1"/>
    </xf>
    <xf numFmtId="0" fontId="2" fillId="0" borderId="0" xfId="0" applyBorder="1" applyAlignment="1">
      <alignment vertical="top" wrapText="1" readingOrder="1"/>
    </xf>
    <xf numFmtId="0" fontId="3" fillId="0" borderId="0" xfId="0" applyBorder="1" applyAlignment="1">
      <alignment vertical="top" wrapText="1" readingOrder="1"/>
    </xf>
    <xf numFmtId="0" fontId="0" fillId="22" borderId="0" xfId="0" applyFill="1" applyAlignment="1">
      <alignment/>
    </xf>
    <xf numFmtId="0" fontId="0" fillId="22" borderId="0" xfId="0" applyFill="1" applyAlignment="1">
      <alignment/>
    </xf>
    <xf numFmtId="0" fontId="9" fillId="22" borderId="0" xfId="0" applyFill="1" applyAlignment="1">
      <alignment vertical="top" wrapText="1" readingOrder="1"/>
    </xf>
    <xf numFmtId="0" fontId="10" fillId="22" borderId="0" xfId="0" applyFill="1" applyAlignment="1">
      <alignment horizontal="left" vertical="top" wrapText="1" readingOrder="1"/>
    </xf>
    <xf numFmtId="0" fontId="11" fillId="22" borderId="0" xfId="0" applyFill="1" applyAlignment="1">
      <alignment vertical="top" wrapText="1" readingOrder="1"/>
    </xf>
    <xf numFmtId="0" fontId="1" fillId="22" borderId="0" xfId="0" applyFont="1" applyFill="1" applyAlignment="1">
      <alignment vertical="top" wrapText="1" readingOrder="1"/>
    </xf>
    <xf numFmtId="0" fontId="12" fillId="22" borderId="0" xfId="0" applyFont="1" applyFill="1" applyAlignment="1">
      <alignment/>
    </xf>
    <xf numFmtId="0" fontId="4" fillId="23" borderId="10" xfId="0" applyFont="1" applyFill="1" applyBorder="1" applyAlignment="1">
      <alignment vertical="top" wrapText="1" readingOrder="1"/>
    </xf>
    <xf numFmtId="0" fontId="4" fillId="23" borderId="10" xfId="0" applyFont="1" applyFill="1" applyBorder="1" applyAlignment="1">
      <alignment horizontal="right" vertical="top" wrapText="1" readingOrder="1"/>
    </xf>
    <xf numFmtId="0" fontId="4" fillId="23" borderId="10" xfId="0" applyFont="1" applyFill="1" applyBorder="1" applyAlignment="1">
      <alignment horizontal="right" vertical="top" wrapText="1" readingOrder="1"/>
    </xf>
    <xf numFmtId="0" fontId="13" fillId="23" borderId="10" xfId="0" applyFont="1" applyFill="1" applyBorder="1" applyAlignment="1">
      <alignment horizontal="right" vertical="top" wrapText="1"/>
    </xf>
    <xf numFmtId="0" fontId="6" fillId="22" borderId="10" xfId="0" applyFill="1" applyBorder="1" applyAlignment="1">
      <alignment vertical="top" wrapText="1" readingOrder="1"/>
    </xf>
    <xf numFmtId="0" fontId="6" fillId="22" borderId="10" xfId="0" applyFill="1" applyBorder="1" applyAlignment="1">
      <alignment vertical="top" wrapText="1" readingOrder="1"/>
    </xf>
    <xf numFmtId="0" fontId="0" fillId="22" borderId="10" xfId="0" applyFill="1" applyBorder="1" applyAlignment="1">
      <alignment vertical="top" wrapText="1"/>
    </xf>
    <xf numFmtId="3" fontId="6" fillId="22" borderId="10" xfId="0" applyNumberFormat="1" applyFill="1" applyBorder="1" applyAlignment="1">
      <alignment vertical="top" wrapText="1" readingOrder="1"/>
    </xf>
    <xf numFmtId="3" fontId="6" fillId="22" borderId="10" xfId="0" applyNumberFormat="1" applyFill="1" applyBorder="1" applyAlignment="1">
      <alignment vertical="top" wrapText="1" readingOrder="1"/>
    </xf>
    <xf numFmtId="3" fontId="0" fillId="22" borderId="10" xfId="0" applyNumberFormat="1" applyFill="1" applyBorder="1" applyAlignment="1">
      <alignment vertical="top" wrapText="1"/>
    </xf>
    <xf numFmtId="185" fontId="6" fillId="22" borderId="10" xfId="0" applyFill="1" applyBorder="1" applyAlignment="1">
      <alignment vertical="top" wrapText="1" readingOrder="1"/>
    </xf>
    <xf numFmtId="0" fontId="4" fillId="23" borderId="11" xfId="0" applyFont="1" applyFill="1" applyBorder="1" applyAlignment="1">
      <alignment horizontal="left" vertical="top" wrapText="1" readingOrder="1"/>
    </xf>
    <xf numFmtId="0" fontId="13" fillId="23" borderId="12" xfId="0" applyFont="1" applyFill="1" applyBorder="1" applyAlignment="1">
      <alignment horizontal="left" vertical="top" wrapText="1"/>
    </xf>
    <xf numFmtId="0" fontId="15" fillId="24" borderId="0" xfId="0" applyFill="1" applyAlignment="1">
      <alignment vertical="top" wrapText="1" readingOrder="1"/>
    </xf>
    <xf numFmtId="0" fontId="16" fillId="24" borderId="0" xfId="0" applyFill="1" applyAlignment="1">
      <alignment vertical="top" wrapText="1" readingOrder="1"/>
    </xf>
    <xf numFmtId="0" fontId="17" fillId="24" borderId="0" xfId="0" applyFill="1" applyAlignment="1">
      <alignment horizontal="left" vertical="top" wrapText="1" readingOrder="1"/>
    </xf>
    <xf numFmtId="0" fontId="5" fillId="24" borderId="13" xfId="0" applyFill="1" applyAlignment="1">
      <alignment vertical="top" wrapText="1" readingOrder="1"/>
    </xf>
    <xf numFmtId="0" fontId="13" fillId="20" borderId="14" xfId="0" applyFont="1" applyFill="1" applyAlignment="1">
      <alignment vertical="top" wrapText="1" readingOrder="1"/>
    </xf>
    <xf numFmtId="0" fontId="13" fillId="20" borderId="13" xfId="0" applyFont="1" applyFill="1" applyAlignment="1">
      <alignment vertical="top" wrapText="1" readingOrder="1"/>
    </xf>
    <xf numFmtId="0" fontId="13" fillId="23" borderId="0" xfId="0" applyFont="1" applyFill="1" applyAlignment="1">
      <alignment/>
    </xf>
    <xf numFmtId="0" fontId="13" fillId="20" borderId="15" xfId="0" applyFont="1" applyFill="1" applyAlignment="1">
      <alignment vertical="top" wrapText="1" readingOrder="1"/>
    </xf>
    <xf numFmtId="0" fontId="0" fillId="22" borderId="0" xfId="0" applyFill="1" applyAlignment="1">
      <alignment horizontal="right"/>
    </xf>
    <xf numFmtId="0" fontId="13" fillId="20" borderId="13" xfId="0" applyFont="1" applyFill="1" applyAlignment="1">
      <alignment horizontal="right" vertical="top" wrapText="1" readingOrder="1"/>
    </xf>
    <xf numFmtId="0" fontId="5" fillId="24" borderId="13" xfId="0" applyFill="1" applyAlignment="1">
      <alignment horizontal="right" vertical="top" wrapText="1" readingOrder="1"/>
    </xf>
    <xf numFmtId="0" fontId="13" fillId="20" borderId="16" xfId="0" applyFont="1" applyFill="1" applyBorder="1" applyAlignment="1">
      <alignment horizontal="center" vertical="top" wrapText="1" readingOrder="1"/>
    </xf>
    <xf numFmtId="0" fontId="13" fillId="20" borderId="17" xfId="0" applyFont="1" applyFill="1" applyAlignment="1">
      <alignment horizontal="center" vertical="top" wrapText="1"/>
    </xf>
    <xf numFmtId="0" fontId="13" fillId="20" borderId="18" xfId="0" applyFont="1" applyFill="1" applyAlignment="1">
      <alignment horizontal="center" vertical="top" wrapText="1"/>
    </xf>
    <xf numFmtId="4" fontId="5" fillId="24" borderId="13" xfId="0" applyNumberFormat="1" applyFill="1" applyAlignment="1">
      <alignment horizontal="right" vertical="top" wrapText="1" readingOrder="1"/>
    </xf>
    <xf numFmtId="4" fontId="0" fillId="22" borderId="0" xfId="0" applyNumberFormat="1" applyFill="1" applyAlignment="1">
      <alignment horizontal="right"/>
    </xf>
    <xf numFmtId="3" fontId="5" fillId="24" borderId="13" xfId="0" applyNumberFormat="1" applyFill="1" applyAlignment="1">
      <alignment horizontal="right" vertical="top" wrapText="1" readingOrder="1"/>
    </xf>
    <xf numFmtId="0" fontId="35" fillId="17" borderId="19" xfId="0" applyFont="1" applyFill="1" applyBorder="1" applyAlignment="1" applyProtection="1">
      <alignment/>
      <protection/>
    </xf>
    <xf numFmtId="0" fontId="35" fillId="17" borderId="20" xfId="0" applyFont="1" applyFill="1" applyBorder="1" applyAlignment="1" applyProtection="1">
      <alignment horizontal="left"/>
      <protection/>
    </xf>
    <xf numFmtId="0" fontId="35" fillId="17" borderId="20" xfId="0" applyFont="1" applyFill="1" applyBorder="1" applyAlignment="1" applyProtection="1">
      <alignment horizontal="center"/>
      <protection/>
    </xf>
    <xf numFmtId="0" fontId="35" fillId="17" borderId="20" xfId="0" applyFont="1" applyFill="1" applyBorder="1" applyAlignment="1" applyProtection="1">
      <alignment/>
      <protection/>
    </xf>
    <xf numFmtId="0" fontId="35" fillId="17" borderId="21" xfId="0" applyFont="1" applyFill="1" applyBorder="1" applyAlignment="1" applyProtection="1">
      <alignment/>
      <protection/>
    </xf>
    <xf numFmtId="0" fontId="35" fillId="0" borderId="0" xfId="0" applyFont="1" applyAlignment="1" applyProtection="1">
      <alignment/>
      <protection/>
    </xf>
    <xf numFmtId="0" fontId="36" fillId="17" borderId="22" xfId="0" applyFont="1" applyFill="1" applyBorder="1" applyAlignment="1" applyProtection="1">
      <alignment horizontal="center" vertical="center"/>
      <protection/>
    </xf>
    <xf numFmtId="0" fontId="36" fillId="17" borderId="0" xfId="0" applyFont="1" applyFill="1" applyBorder="1" applyAlignment="1" applyProtection="1">
      <alignment horizontal="center" vertical="center"/>
      <protection/>
    </xf>
    <xf numFmtId="0" fontId="36" fillId="17" borderId="23" xfId="0" applyFont="1" applyFill="1" applyBorder="1" applyAlignment="1" applyProtection="1">
      <alignment horizontal="center" vertical="center"/>
      <protection/>
    </xf>
    <xf numFmtId="0" fontId="37" fillId="0" borderId="0" xfId="0" applyFont="1" applyAlignment="1" applyProtection="1">
      <alignment/>
      <protection/>
    </xf>
    <xf numFmtId="0" fontId="37" fillId="17" borderId="24" xfId="0" applyFont="1" applyFill="1" applyBorder="1" applyAlignment="1" applyProtection="1">
      <alignment/>
      <protection/>
    </xf>
    <xf numFmtId="0" fontId="37" fillId="17" borderId="25" xfId="0" applyFont="1" applyFill="1" applyBorder="1" applyAlignment="1" applyProtection="1">
      <alignment/>
      <protection/>
    </xf>
    <xf numFmtId="0" fontId="37" fillId="17" borderId="25" xfId="0" applyFont="1" applyFill="1" applyBorder="1" applyAlignment="1" applyProtection="1">
      <alignment horizontal="center"/>
      <protection/>
    </xf>
    <xf numFmtId="0" fontId="38" fillId="17" borderId="25" xfId="0" applyFont="1" applyFill="1" applyBorder="1" applyAlignment="1" applyProtection="1">
      <alignment vertical="center"/>
      <protection/>
    </xf>
    <xf numFmtId="0" fontId="37" fillId="17" borderId="26" xfId="0" applyFont="1" applyFill="1" applyBorder="1" applyAlignment="1" applyProtection="1">
      <alignment/>
      <protection/>
    </xf>
    <xf numFmtId="0" fontId="37" fillId="17" borderId="27" xfId="0" applyFont="1" applyFill="1" applyBorder="1" applyAlignment="1" applyProtection="1">
      <alignment/>
      <protection/>
    </xf>
    <xf numFmtId="0" fontId="37" fillId="17" borderId="0" xfId="0" applyFont="1" applyFill="1" applyBorder="1" applyAlignment="1" applyProtection="1">
      <alignment horizontal="left"/>
      <protection/>
    </xf>
    <xf numFmtId="0" fontId="37" fillId="17" borderId="0" xfId="0" applyFont="1" applyFill="1" applyBorder="1" applyAlignment="1" applyProtection="1">
      <alignment horizontal="center"/>
      <protection/>
    </xf>
    <xf numFmtId="0" fontId="37" fillId="17" borderId="0" xfId="0" applyFont="1" applyFill="1" applyBorder="1" applyAlignment="1" applyProtection="1">
      <alignment/>
      <protection/>
    </xf>
    <xf numFmtId="0" fontId="37" fillId="17" borderId="0" xfId="0" applyFont="1" applyFill="1" applyAlignment="1" applyProtection="1">
      <alignment/>
      <protection/>
    </xf>
    <xf numFmtId="0" fontId="37" fillId="17" borderId="28" xfId="0" applyFont="1" applyFill="1" applyBorder="1" applyAlignment="1" applyProtection="1">
      <alignment/>
      <protection/>
    </xf>
    <xf numFmtId="0" fontId="39" fillId="17" borderId="0" xfId="59" applyFont="1" applyFill="1" applyBorder="1" applyAlignment="1" applyProtection="1">
      <alignment horizontal="left" vertical="center"/>
      <protection/>
    </xf>
    <xf numFmtId="0" fontId="37" fillId="0" borderId="11" xfId="59" applyNumberFormat="1" applyFont="1" applyFill="1" applyBorder="1" applyAlignment="1" applyProtection="1">
      <alignment horizontal="left" vertical="center"/>
      <protection/>
    </xf>
    <xf numFmtId="0" fontId="37" fillId="0" borderId="12" xfId="0" applyNumberFormat="1" applyFont="1" applyFill="1" applyBorder="1" applyAlignment="1" applyProtection="1">
      <alignment horizontal="left" vertical="center"/>
      <protection/>
    </xf>
    <xf numFmtId="0" fontId="39" fillId="17" borderId="0" xfId="59" applyFont="1" applyFill="1" applyBorder="1" applyAlignment="1" applyProtection="1">
      <alignment horizontal="center" vertical="center"/>
      <protection/>
    </xf>
    <xf numFmtId="0" fontId="37" fillId="0" borderId="10" xfId="59" applyFont="1" applyFill="1" applyBorder="1" applyAlignment="1" applyProtection="1">
      <alignment horizontal="center" vertical="center"/>
      <protection/>
    </xf>
    <xf numFmtId="0" fontId="39" fillId="17" borderId="0" xfId="59" applyFont="1" applyFill="1" applyBorder="1" applyAlignment="1" applyProtection="1">
      <alignment horizontal="left" vertical="center" wrapText="1"/>
      <protection/>
    </xf>
    <xf numFmtId="0" fontId="37" fillId="17" borderId="0" xfId="59" applyFont="1" applyFill="1" applyBorder="1" applyAlignment="1" applyProtection="1">
      <alignment horizontal="left" vertical="center" wrapText="1"/>
      <protection/>
    </xf>
    <xf numFmtId="0" fontId="37" fillId="17" borderId="0" xfId="59" applyFont="1" applyFill="1" applyBorder="1" applyAlignment="1" applyProtection="1">
      <alignment horizontal="center" vertical="center" wrapText="1"/>
      <protection/>
    </xf>
    <xf numFmtId="0" fontId="39" fillId="17" borderId="0" xfId="59" applyFont="1" applyFill="1" applyBorder="1" applyAlignment="1" applyProtection="1">
      <alignment horizontal="right" vertical="center" wrapText="1"/>
      <protection/>
    </xf>
    <xf numFmtId="14" fontId="37" fillId="0" borderId="10" xfId="47" applyNumberFormat="1" applyFont="1" applyFill="1" applyBorder="1" applyAlignment="1" applyProtection="1">
      <alignment horizontal="center" vertical="center" wrapText="1"/>
      <protection/>
    </xf>
    <xf numFmtId="0" fontId="39" fillId="17" borderId="0" xfId="59" applyFont="1" applyFill="1" applyBorder="1" applyAlignment="1" applyProtection="1">
      <alignment horizontal="center" vertical="center" wrapText="1"/>
      <protection/>
    </xf>
    <xf numFmtId="0" fontId="39" fillId="17" borderId="0" xfId="59" applyFont="1" applyFill="1" applyBorder="1" applyAlignment="1" applyProtection="1">
      <alignment vertical="center" wrapText="1"/>
      <protection/>
    </xf>
    <xf numFmtId="0" fontId="37" fillId="0" borderId="10" xfId="47" applyNumberFormat="1" applyFont="1" applyFill="1" applyBorder="1" applyAlignment="1" applyProtection="1">
      <alignment horizontal="center" vertical="center" wrapText="1"/>
      <protection/>
    </xf>
    <xf numFmtId="0" fontId="39" fillId="17" borderId="0" xfId="59" applyFont="1" applyFill="1" applyBorder="1" applyAlignment="1" applyProtection="1">
      <alignment horizontal="left"/>
      <protection/>
    </xf>
    <xf numFmtId="0" fontId="39" fillId="17" borderId="0" xfId="59" applyFont="1" applyFill="1" applyBorder="1" applyAlignment="1" applyProtection="1">
      <alignment horizontal="center"/>
      <protection/>
    </xf>
    <xf numFmtId="0" fontId="39" fillId="17" borderId="0" xfId="59" applyFont="1" applyFill="1" applyBorder="1" applyAlignment="1" applyProtection="1">
      <alignment/>
      <protection/>
    </xf>
    <xf numFmtId="0" fontId="35" fillId="17" borderId="27" xfId="0" applyFont="1" applyFill="1" applyBorder="1" applyAlignment="1" applyProtection="1">
      <alignment/>
      <protection/>
    </xf>
    <xf numFmtId="0" fontId="40" fillId="17" borderId="0" xfId="59" applyFont="1" applyFill="1" applyBorder="1" applyAlignment="1" applyProtection="1">
      <alignment horizontal="left"/>
      <protection/>
    </xf>
    <xf numFmtId="0" fontId="40" fillId="17" borderId="0" xfId="59" applyFont="1" applyFill="1" applyBorder="1" applyAlignment="1" applyProtection="1">
      <alignment horizontal="center"/>
      <protection/>
    </xf>
    <xf numFmtId="0" fontId="35" fillId="17" borderId="0" xfId="0" applyFont="1" applyFill="1" applyBorder="1" applyAlignment="1" applyProtection="1">
      <alignment/>
      <protection/>
    </xf>
    <xf numFmtId="0" fontId="40" fillId="17" borderId="0" xfId="59" applyFont="1" applyFill="1" applyBorder="1" applyAlignment="1" applyProtection="1">
      <alignment/>
      <protection/>
    </xf>
    <xf numFmtId="0" fontId="35" fillId="17" borderId="28" xfId="0" applyFont="1" applyFill="1" applyBorder="1" applyAlignment="1" applyProtection="1">
      <alignment/>
      <protection/>
    </xf>
    <xf numFmtId="0" fontId="35" fillId="0" borderId="29" xfId="59" applyFont="1" applyFill="1" applyBorder="1" applyAlignment="1" applyProtection="1">
      <alignment horizontal="left" vertical="center" wrapText="1"/>
      <protection/>
    </xf>
    <xf numFmtId="0" fontId="40" fillId="0" borderId="11" xfId="59" applyFont="1" applyFill="1" applyBorder="1" applyAlignment="1" applyProtection="1">
      <alignment horizontal="center" vertical="center" wrapText="1"/>
      <protection/>
    </xf>
    <xf numFmtId="0" fontId="40" fillId="0" borderId="30" xfId="59" applyFont="1" applyFill="1" applyBorder="1" applyAlignment="1" applyProtection="1">
      <alignment horizontal="center" vertical="center" wrapText="1"/>
      <protection/>
    </xf>
    <xf numFmtId="0" fontId="40" fillId="0" borderId="12" xfId="59" applyFont="1" applyFill="1" applyBorder="1" applyAlignment="1" applyProtection="1">
      <alignment horizontal="center" vertical="center" wrapText="1"/>
      <protection/>
    </xf>
    <xf numFmtId="0" fontId="40" fillId="0" borderId="11" xfId="59" applyFont="1" applyFill="1" applyBorder="1" applyAlignment="1" applyProtection="1">
      <alignment horizontal="center" vertical="center" wrapText="1"/>
      <protection/>
    </xf>
    <xf numFmtId="0" fontId="40" fillId="0" borderId="31" xfId="59" applyFont="1" applyFill="1" applyBorder="1" applyAlignment="1" applyProtection="1">
      <alignment horizontal="center" vertical="center" wrapText="1"/>
      <protection/>
    </xf>
    <xf numFmtId="0" fontId="40" fillId="0" borderId="32" xfId="59" applyFont="1" applyFill="1" applyBorder="1" applyAlignment="1" applyProtection="1">
      <alignment horizontal="center" vertical="center" wrapText="1"/>
      <protection/>
    </xf>
    <xf numFmtId="6" fontId="40" fillId="0" borderId="33" xfId="59" applyNumberFormat="1" applyFont="1" applyFill="1" applyBorder="1" applyAlignment="1" applyProtection="1">
      <alignment horizontal="center" vertical="center" wrapText="1"/>
      <protection/>
    </xf>
    <xf numFmtId="0" fontId="35" fillId="0" borderId="34" xfId="0" applyFont="1" applyFill="1" applyBorder="1" applyAlignment="1" applyProtection="1">
      <alignment vertical="center" wrapText="1"/>
      <protection/>
    </xf>
    <xf numFmtId="0" fontId="35" fillId="0" borderId="29" xfId="59" applyFont="1" applyFill="1" applyBorder="1" applyAlignment="1" applyProtection="1">
      <alignment horizontal="left" vertical="center" wrapText="1"/>
      <protection/>
    </xf>
    <xf numFmtId="6" fontId="35" fillId="2" borderId="11" xfId="59" applyNumberFormat="1" applyFont="1" applyFill="1" applyBorder="1" applyAlignment="1" applyProtection="1">
      <alignment horizontal="center" vertical="center"/>
      <protection locked="0"/>
    </xf>
    <xf numFmtId="0" fontId="35" fillId="0" borderId="12" xfId="59" applyFont="1" applyFill="1" applyBorder="1" applyAlignment="1" applyProtection="1">
      <alignment horizontal="center" vertical="center"/>
      <protection/>
    </xf>
    <xf numFmtId="192" fontId="35" fillId="2" borderId="11" xfId="59" applyNumberFormat="1" applyFont="1" applyFill="1" applyBorder="1" applyAlignment="1" applyProtection="1">
      <alignment horizontal="right" vertical="center" wrapText="1"/>
      <protection locked="0"/>
    </xf>
    <xf numFmtId="192" fontId="35" fillId="2" borderId="12" xfId="59" applyNumberFormat="1" applyFont="1" applyFill="1" applyBorder="1" applyAlignment="1" applyProtection="1">
      <alignment horizontal="right" vertical="center" wrapText="1"/>
      <protection locked="0"/>
    </xf>
    <xf numFmtId="6" fontId="35" fillId="0" borderId="35" xfId="59" applyNumberFormat="1" applyFont="1" applyFill="1" applyBorder="1" applyAlignment="1" applyProtection="1">
      <alignment horizontal="center" vertical="center" wrapText="1"/>
      <protection/>
    </xf>
    <xf numFmtId="6" fontId="35" fillId="0" borderId="25" xfId="59" applyNumberFormat="1" applyFont="1" applyFill="1" applyBorder="1" applyAlignment="1" applyProtection="1">
      <alignment horizontal="center" vertical="center" wrapText="1"/>
      <protection/>
    </xf>
    <xf numFmtId="186" fontId="35" fillId="0" borderId="36" xfId="59" applyNumberFormat="1" applyFont="1" applyFill="1" applyBorder="1" applyAlignment="1" applyProtection="1">
      <alignment horizontal="center" vertical="center" wrapText="1"/>
      <protection/>
    </xf>
    <xf numFmtId="0" fontId="35" fillId="0" borderId="29" xfId="59" applyFont="1" applyFill="1" applyBorder="1" applyAlignment="1" applyProtection="1">
      <alignment horizontal="center" vertical="center" wrapText="1"/>
      <protection/>
    </xf>
    <xf numFmtId="0" fontId="40" fillId="0" borderId="31" xfId="59" applyFont="1" applyFill="1" applyBorder="1" applyAlignment="1" applyProtection="1">
      <alignment horizontal="center" vertical="center"/>
      <protection/>
    </xf>
    <xf numFmtId="0" fontId="35" fillId="0" borderId="33" xfId="59" applyFont="1" applyFill="1" applyBorder="1" applyAlignment="1" applyProtection="1">
      <alignment horizontal="center" vertical="center" wrapText="1"/>
      <protection/>
    </xf>
    <xf numFmtId="0" fontId="40" fillId="0" borderId="10" xfId="59" applyFont="1" applyFill="1" applyBorder="1" applyAlignment="1" applyProtection="1">
      <alignment horizontal="center" vertical="center" wrapText="1"/>
      <protection/>
    </xf>
    <xf numFmtId="6" fontId="40" fillId="0" borderId="10" xfId="59" applyNumberFormat="1" applyFont="1" applyFill="1" applyBorder="1" applyAlignment="1" applyProtection="1">
      <alignment horizontal="center" vertical="center" wrapText="1"/>
      <protection/>
    </xf>
    <xf numFmtId="0" fontId="35" fillId="0" borderId="10" xfId="59" applyFont="1" applyFill="1" applyBorder="1" applyAlignment="1" applyProtection="1">
      <alignment horizontal="left" vertical="center" wrapText="1"/>
      <protection/>
    </xf>
    <xf numFmtId="192" fontId="35" fillId="2" borderId="11" xfId="59" applyNumberFormat="1" applyFont="1" applyFill="1" applyBorder="1" applyAlignment="1" applyProtection="1">
      <alignment horizontal="center" vertical="center" wrapText="1"/>
      <protection locked="0"/>
    </xf>
    <xf numFmtId="192" fontId="35" fillId="2" borderId="12" xfId="59" applyNumberFormat="1" applyFont="1" applyFill="1" applyBorder="1" applyAlignment="1" applyProtection="1">
      <alignment horizontal="center" vertical="center" wrapText="1"/>
      <protection locked="0"/>
    </xf>
    <xf numFmtId="0" fontId="35" fillId="0" borderId="11" xfId="59" applyFont="1" applyFill="1" applyBorder="1" applyAlignment="1" applyProtection="1">
      <alignment horizontal="center" vertical="center"/>
      <protection/>
    </xf>
    <xf numFmtId="192" fontId="35" fillId="0" borderId="12" xfId="59" applyNumberFormat="1" applyFont="1" applyFill="1" applyBorder="1" applyAlignment="1" applyProtection="1">
      <alignment horizontal="right" vertical="center"/>
      <protection/>
    </xf>
    <xf numFmtId="4" fontId="35" fillId="0" borderId="10" xfId="59" applyNumberFormat="1" applyFont="1" applyFill="1" applyBorder="1" applyAlignment="1" applyProtection="1">
      <alignment horizontal="right" vertical="center" wrapText="1"/>
      <protection/>
    </xf>
    <xf numFmtId="4" fontId="35" fillId="0" borderId="29" xfId="59" applyNumberFormat="1" applyFont="1" applyFill="1" applyBorder="1" applyAlignment="1" applyProtection="1">
      <alignment horizontal="right" vertical="center" wrapText="1"/>
      <protection/>
    </xf>
    <xf numFmtId="219" fontId="35" fillId="0" borderId="10" xfId="59" applyNumberFormat="1" applyFont="1" applyFill="1" applyBorder="1" applyAlignment="1" applyProtection="1">
      <alignment horizontal="right" vertical="center" wrapText="1"/>
      <protection/>
    </xf>
    <xf numFmtId="0" fontId="35" fillId="0" borderId="34" xfId="0" applyFont="1" applyFill="1" applyBorder="1" applyAlignment="1" applyProtection="1">
      <alignment vertical="center"/>
      <protection/>
    </xf>
    <xf numFmtId="0" fontId="35" fillId="0" borderId="37" xfId="0" applyFont="1" applyFill="1" applyBorder="1" applyAlignment="1" applyProtection="1">
      <alignment vertical="center" wrapText="1"/>
      <protection/>
    </xf>
    <xf numFmtId="0" fontId="35" fillId="0" borderId="34" xfId="59" applyFont="1" applyFill="1" applyBorder="1" applyAlignment="1" applyProtection="1">
      <alignment horizontal="left" vertical="center" wrapText="1"/>
      <protection/>
    </xf>
    <xf numFmtId="0" fontId="35" fillId="0" borderId="38" xfId="59" applyFont="1" applyFill="1" applyBorder="1" applyAlignment="1" applyProtection="1">
      <alignment horizontal="center" vertical="center"/>
      <protection/>
    </xf>
    <xf numFmtId="192" fontId="35" fillId="0" borderId="36" xfId="59" applyNumberFormat="1" applyFont="1" applyFill="1" applyBorder="1" applyAlignment="1" applyProtection="1">
      <alignment horizontal="right" vertical="center"/>
      <protection/>
    </xf>
    <xf numFmtId="0" fontId="35" fillId="0" borderId="37" xfId="0" applyFont="1" applyFill="1" applyBorder="1" applyAlignment="1" applyProtection="1">
      <alignment vertical="center"/>
      <protection/>
    </xf>
    <xf numFmtId="0" fontId="35" fillId="0" borderId="11" xfId="59" applyFont="1" applyFill="1" applyBorder="1" applyAlignment="1" applyProtection="1">
      <alignment horizontal="center" vertical="center" wrapText="1"/>
      <protection/>
    </xf>
    <xf numFmtId="0" fontId="40" fillId="0" borderId="12" xfId="59" applyFont="1" applyFill="1" applyBorder="1" applyAlignment="1" applyProtection="1">
      <alignment horizontal="center" vertical="center" wrapText="1"/>
      <protection/>
    </xf>
    <xf numFmtId="0" fontId="35" fillId="0" borderId="34" xfId="59" applyFont="1" applyFill="1" applyBorder="1" applyAlignment="1" applyProtection="1">
      <alignment horizontal="left" vertical="center" wrapText="1"/>
      <protection/>
    </xf>
    <xf numFmtId="0" fontId="35" fillId="2" borderId="11" xfId="59" applyFont="1" applyFill="1" applyBorder="1" applyAlignment="1" applyProtection="1">
      <alignment horizontal="left" vertical="center" wrapText="1"/>
      <protection locked="0"/>
    </xf>
    <xf numFmtId="40" fontId="35" fillId="2" borderId="10" xfId="59" applyNumberFormat="1" applyFont="1" applyFill="1" applyBorder="1" applyAlignment="1" applyProtection="1">
      <alignment horizontal="right" vertical="center" wrapText="1"/>
      <protection locked="0"/>
    </xf>
    <xf numFmtId="40" fontId="35" fillId="0" borderId="10" xfId="59" applyNumberFormat="1" applyFont="1" applyFill="1" applyBorder="1" applyAlignment="1" applyProtection="1">
      <alignment horizontal="right" vertical="center" wrapText="1"/>
      <protection/>
    </xf>
    <xf numFmtId="192" fontId="35" fillId="0" borderId="12" xfId="44" applyNumberFormat="1" applyFont="1" applyFill="1" applyBorder="1" applyAlignment="1" applyProtection="1">
      <alignment horizontal="right" vertical="center" wrapText="1"/>
      <protection/>
    </xf>
    <xf numFmtId="192" fontId="35" fillId="0" borderId="10" xfId="44" applyNumberFormat="1" applyFont="1" applyFill="1" applyBorder="1" applyAlignment="1" applyProtection="1">
      <alignment horizontal="right" vertical="center" wrapText="1"/>
      <protection/>
    </xf>
    <xf numFmtId="4" fontId="35" fillId="0" borderId="29" xfId="47" applyNumberFormat="1" applyFont="1" applyFill="1" applyBorder="1" applyAlignment="1" applyProtection="1">
      <alignment vertical="center"/>
      <protection/>
    </xf>
    <xf numFmtId="219" fontId="35" fillId="0" borderId="29" xfId="47" applyNumberFormat="1" applyFont="1" applyFill="1" applyBorder="1" applyAlignment="1" applyProtection="1">
      <alignment horizontal="right" vertical="center"/>
      <protection/>
    </xf>
    <xf numFmtId="0" fontId="35" fillId="0" borderId="34" xfId="0" applyFont="1" applyFill="1" applyBorder="1" applyAlignment="1" applyProtection="1">
      <alignment horizontal="right" vertical="center"/>
      <protection/>
    </xf>
    <xf numFmtId="0" fontId="35" fillId="0" borderId="11" xfId="59" applyFont="1" applyFill="1" applyBorder="1" applyAlignment="1" applyProtection="1">
      <alignment horizontal="left" vertical="center" wrapText="1"/>
      <protection/>
    </xf>
    <xf numFmtId="0" fontId="35" fillId="0" borderId="37" xfId="59" applyFont="1" applyFill="1" applyBorder="1" applyAlignment="1" applyProtection="1">
      <alignment horizontal="left" vertical="center" wrapText="1"/>
      <protection/>
    </xf>
    <xf numFmtId="0" fontId="35" fillId="0" borderId="35" xfId="59" applyFont="1" applyFill="1" applyBorder="1" applyAlignment="1" applyProtection="1">
      <alignment horizontal="left" vertical="center" wrapText="1"/>
      <protection/>
    </xf>
    <xf numFmtId="40" fontId="35" fillId="2" borderId="37" xfId="59" applyNumberFormat="1" applyFont="1" applyFill="1" applyBorder="1" applyAlignment="1" applyProtection="1">
      <alignment horizontal="right" vertical="center" wrapText="1"/>
      <protection locked="0"/>
    </xf>
    <xf numFmtId="192" fontId="35" fillId="0" borderId="39" xfId="44" applyNumberFormat="1" applyFont="1" applyFill="1" applyBorder="1" applyAlignment="1" applyProtection="1">
      <alignment horizontal="right" vertical="center" wrapText="1"/>
      <protection/>
    </xf>
    <xf numFmtId="4" fontId="35" fillId="0" borderId="34" xfId="59" applyNumberFormat="1" applyFont="1" applyFill="1" applyBorder="1" applyAlignment="1" applyProtection="1">
      <alignment horizontal="right" vertical="center" wrapText="1"/>
      <protection/>
    </xf>
    <xf numFmtId="0" fontId="35" fillId="0" borderId="37" xfId="0" applyFont="1" applyFill="1" applyBorder="1" applyAlignment="1" applyProtection="1">
      <alignment horizontal="right" vertical="center"/>
      <protection/>
    </xf>
    <xf numFmtId="0" fontId="35" fillId="0" borderId="12" xfId="59" applyFont="1" applyFill="1" applyBorder="1" applyAlignment="1" applyProtection="1">
      <alignment horizontal="center" vertical="center" wrapText="1"/>
      <protection/>
    </xf>
    <xf numFmtId="189" fontId="40" fillId="0" borderId="11" xfId="44" applyNumberFormat="1" applyFont="1" applyFill="1" applyBorder="1" applyAlignment="1" applyProtection="1">
      <alignment horizontal="center" vertical="center" wrapText="1"/>
      <protection/>
    </xf>
    <xf numFmtId="189" fontId="40" fillId="0" borderId="12" xfId="44" applyNumberFormat="1" applyFont="1" applyFill="1" applyBorder="1" applyAlignment="1" applyProtection="1">
      <alignment horizontal="center" vertical="center" wrapText="1"/>
      <protection/>
    </xf>
    <xf numFmtId="0" fontId="40" fillId="0" borderId="30" xfId="59" applyFont="1" applyFill="1" applyBorder="1" applyAlignment="1" applyProtection="1">
      <alignment horizontal="center" vertical="center" wrapText="1"/>
      <protection/>
    </xf>
    <xf numFmtId="0" fontId="35" fillId="2" borderId="35" xfId="59" applyFont="1" applyFill="1" applyBorder="1" applyAlignment="1" applyProtection="1">
      <alignment vertical="center" wrapText="1"/>
      <protection locked="0"/>
    </xf>
    <xf numFmtId="6" fontId="35" fillId="2" borderId="11" xfId="47" applyNumberFormat="1" applyFont="1" applyFill="1" applyBorder="1" applyAlignment="1" applyProtection="1">
      <alignment horizontal="right" vertical="center"/>
      <protection locked="0"/>
    </xf>
    <xf numFmtId="0" fontId="35" fillId="2" borderId="12" xfId="0" applyFont="1" applyFill="1" applyBorder="1" applyAlignment="1" applyProtection="1">
      <alignment horizontal="right" vertical="center"/>
      <protection locked="0"/>
    </xf>
    <xf numFmtId="192" fontId="35" fillId="0" borderId="11" xfId="44" applyNumberFormat="1" applyFont="1" applyFill="1" applyBorder="1" applyAlignment="1" applyProtection="1">
      <alignment horizontal="center" vertical="center"/>
      <protection/>
    </xf>
    <xf numFmtId="192" fontId="35" fillId="0" borderId="12" xfId="44" applyNumberFormat="1" applyFont="1" applyFill="1" applyBorder="1" applyAlignment="1" applyProtection="1">
      <alignment horizontal="right" vertical="center"/>
      <protection/>
    </xf>
    <xf numFmtId="4" fontId="35" fillId="0" borderId="37" xfId="47" applyNumberFormat="1" applyFont="1" applyFill="1" applyBorder="1" applyAlignment="1" applyProtection="1">
      <alignment horizontal="right" vertical="center" wrapText="1"/>
      <protection/>
    </xf>
    <xf numFmtId="219" fontId="35" fillId="0" borderId="29" xfId="47" applyNumberFormat="1" applyFont="1" applyFill="1" applyBorder="1" applyAlignment="1" applyProtection="1">
      <alignment horizontal="right" vertical="center" wrapText="1"/>
      <protection/>
    </xf>
    <xf numFmtId="0" fontId="35" fillId="2" borderId="29" xfId="59" applyFont="1" applyFill="1" applyBorder="1" applyAlignment="1" applyProtection="1">
      <alignment vertical="center" wrapText="1"/>
      <protection locked="0"/>
    </xf>
    <xf numFmtId="4" fontId="35" fillId="2" borderId="11" xfId="0" applyNumberFormat="1" applyFont="1" applyFill="1" applyBorder="1" applyAlignment="1" applyProtection="1">
      <alignment vertical="center"/>
      <protection locked="0"/>
    </xf>
    <xf numFmtId="4" fontId="35" fillId="0" borderId="12" xfId="0" applyNumberFormat="1" applyFont="1" applyBorder="1" applyAlignment="1" applyProtection="1">
      <alignment vertical="center"/>
      <protection locked="0"/>
    </xf>
    <xf numFmtId="192" fontId="35" fillId="0" borderId="31" xfId="59" applyNumberFormat="1" applyFont="1" applyFill="1" applyBorder="1" applyAlignment="1" applyProtection="1">
      <alignment horizontal="center" vertical="center"/>
      <protection/>
    </xf>
    <xf numFmtId="192" fontId="35" fillId="0" borderId="33" xfId="59" applyNumberFormat="1" applyFont="1" applyFill="1" applyBorder="1" applyAlignment="1" applyProtection="1">
      <alignment horizontal="right" vertical="center"/>
      <protection/>
    </xf>
    <xf numFmtId="4" fontId="35" fillId="0" borderId="31" xfId="47" applyNumberFormat="1" applyFont="1" applyFill="1" applyBorder="1" applyAlignment="1" applyProtection="1">
      <alignment horizontal="right" vertical="center"/>
      <protection/>
    </xf>
    <xf numFmtId="219" fontId="35" fillId="0" borderId="29" xfId="47" applyNumberFormat="1" applyFont="1" applyFill="1" applyBorder="1" applyAlignment="1" applyProtection="1">
      <alignment wrapText="1"/>
      <protection/>
    </xf>
    <xf numFmtId="0" fontId="35" fillId="0" borderId="37" xfId="59" applyFont="1" applyFill="1" applyBorder="1" applyAlignment="1" applyProtection="1">
      <alignment vertical="center" wrapText="1"/>
      <protection/>
    </xf>
    <xf numFmtId="192" fontId="35" fillId="0" borderId="35" xfId="59" applyNumberFormat="1" applyFont="1" applyFill="1" applyBorder="1" applyAlignment="1" applyProtection="1">
      <alignment horizontal="center" vertical="center"/>
      <protection/>
    </xf>
    <xf numFmtId="4" fontId="35" fillId="0" borderId="37" xfId="59" applyNumberFormat="1" applyFont="1" applyFill="1" applyBorder="1" applyAlignment="1" applyProtection="1">
      <alignment horizontal="right" vertical="center" wrapText="1"/>
      <protection/>
    </xf>
    <xf numFmtId="0" fontId="35" fillId="0" borderId="35" xfId="0" applyFont="1" applyFill="1" applyBorder="1" applyAlignment="1" applyProtection="1">
      <alignment horizontal="right" vertical="center"/>
      <protection/>
    </xf>
    <xf numFmtId="6" fontId="35" fillId="0" borderId="37" xfId="47" applyNumberFormat="1" applyFont="1" applyFill="1" applyBorder="1" applyAlignment="1" applyProtection="1">
      <alignment horizontal="center" vertical="center"/>
      <protection/>
    </xf>
    <xf numFmtId="0" fontId="35" fillId="2" borderId="32" xfId="0" applyFont="1" applyFill="1" applyBorder="1" applyAlignment="1" applyProtection="1">
      <alignment vertical="center"/>
      <protection locked="0"/>
    </xf>
    <xf numFmtId="192" fontId="35" fillId="0" borderId="31" xfId="44" applyNumberFormat="1" applyFont="1" applyFill="1" applyBorder="1" applyAlignment="1" applyProtection="1">
      <alignment horizontal="center" vertical="center"/>
      <protection/>
    </xf>
    <xf numFmtId="192" fontId="35" fillId="0" borderId="33" xfId="44" applyNumberFormat="1" applyFont="1" applyFill="1" applyBorder="1" applyAlignment="1" applyProtection="1">
      <alignment horizontal="right" vertical="center"/>
      <protection/>
    </xf>
    <xf numFmtId="4" fontId="35" fillId="0" borderId="29" xfId="59" applyNumberFormat="1" applyFont="1" applyFill="1" applyBorder="1" applyAlignment="1" applyProtection="1">
      <alignment horizontal="right" vertical="center"/>
      <protection/>
    </xf>
    <xf numFmtId="219" fontId="35" fillId="0" borderId="34" xfId="47" applyNumberFormat="1" applyFont="1" applyFill="1" applyBorder="1" applyAlignment="1" applyProtection="1">
      <alignment horizontal="right" wrapText="1"/>
      <protection/>
    </xf>
    <xf numFmtId="0" fontId="35" fillId="2" borderId="25" xfId="0" applyFont="1" applyFill="1" applyBorder="1" applyAlignment="1" applyProtection="1">
      <alignment vertical="center"/>
      <protection locked="0"/>
    </xf>
    <xf numFmtId="192" fontId="35" fillId="0" borderId="35" xfId="44" applyNumberFormat="1" applyFont="1" applyFill="1" applyBorder="1" applyAlignment="1" applyProtection="1">
      <alignment horizontal="center" vertical="center"/>
      <protection/>
    </xf>
    <xf numFmtId="192" fontId="35" fillId="0" borderId="36" xfId="44" applyNumberFormat="1" applyFont="1" applyFill="1" applyBorder="1" applyAlignment="1" applyProtection="1">
      <alignment horizontal="right" vertical="center"/>
      <protection/>
    </xf>
    <xf numFmtId="219" fontId="35" fillId="0" borderId="37" xfId="47" applyNumberFormat="1" applyFont="1" applyFill="1" applyBorder="1" applyAlignment="1" applyProtection="1">
      <alignment horizontal="right" wrapText="1"/>
      <protection/>
    </xf>
    <xf numFmtId="0" fontId="35" fillId="0" borderId="34" xfId="59" applyFont="1" applyFill="1" applyBorder="1" applyAlignment="1" applyProtection="1">
      <alignment vertical="center" wrapText="1"/>
      <protection/>
    </xf>
    <xf numFmtId="192" fontId="35" fillId="0" borderId="38" xfId="44" applyNumberFormat="1" applyFont="1" applyFill="1" applyBorder="1" applyAlignment="1" applyProtection="1">
      <alignment horizontal="center" vertical="center"/>
      <protection/>
    </xf>
    <xf numFmtId="192" fontId="35" fillId="0" borderId="39" xfId="44" applyNumberFormat="1" applyFont="1" applyFill="1" applyBorder="1" applyAlignment="1" applyProtection="1">
      <alignment horizontal="right" vertical="center"/>
      <protection/>
    </xf>
    <xf numFmtId="219" fontId="35" fillId="0" borderId="29" xfId="47" applyNumberFormat="1" applyFont="1" applyFill="1" applyBorder="1" applyAlignment="1" applyProtection="1">
      <alignment horizontal="right" wrapText="1"/>
      <protection/>
    </xf>
    <xf numFmtId="4" fontId="35" fillId="2" borderId="11" xfId="0" applyNumberFormat="1" applyFont="1" applyFill="1" applyBorder="1" applyAlignment="1" applyProtection="1">
      <alignment horizontal="right" vertical="center"/>
      <protection locked="0"/>
    </xf>
    <xf numFmtId="0" fontId="35" fillId="0" borderId="12" xfId="0" applyFont="1" applyBorder="1" applyAlignment="1" applyProtection="1">
      <alignment horizontal="right" vertical="center"/>
      <protection locked="0"/>
    </xf>
    <xf numFmtId="0" fontId="40" fillId="17" borderId="0" xfId="59" applyFont="1" applyFill="1" applyBorder="1" applyAlignment="1" applyProtection="1">
      <alignment horizontal="left" vertical="center" wrapText="1"/>
      <protection/>
    </xf>
    <xf numFmtId="0" fontId="35" fillId="17" borderId="0" xfId="59" applyFont="1" applyFill="1" applyBorder="1" applyAlignment="1" applyProtection="1">
      <alignment horizontal="center" vertical="center" wrapText="1"/>
      <protection/>
    </xf>
    <xf numFmtId="6" fontId="35" fillId="17" borderId="0" xfId="59" applyNumberFormat="1" applyFont="1" applyFill="1" applyBorder="1" applyAlignment="1" applyProtection="1">
      <alignment horizontal="center" vertical="center" wrapText="1"/>
      <protection/>
    </xf>
    <xf numFmtId="187" fontId="35" fillId="17" borderId="0" xfId="44" applyNumberFormat="1" applyFont="1" applyFill="1" applyBorder="1" applyAlignment="1" applyProtection="1">
      <alignment horizontal="center" vertical="center" wrapText="1"/>
      <protection/>
    </xf>
    <xf numFmtId="0" fontId="40" fillId="0" borderId="10" xfId="59" applyFont="1" applyFill="1" applyBorder="1" applyAlignment="1" applyProtection="1">
      <alignment horizontal="left" vertical="center" wrapText="1"/>
      <protection/>
    </xf>
    <xf numFmtId="0" fontId="40" fillId="0" borderId="11" xfId="59" applyFont="1" applyFill="1" applyBorder="1" applyAlignment="1" applyProtection="1">
      <alignment horizontal="center" vertical="center"/>
      <protection/>
    </xf>
    <xf numFmtId="0" fontId="35" fillId="0" borderId="30" xfId="0" applyFont="1" applyFill="1" applyBorder="1" applyAlignment="1" applyProtection="1">
      <alignment horizontal="center" vertical="center"/>
      <protection/>
    </xf>
    <xf numFmtId="6" fontId="35" fillId="2" borderId="11" xfId="47" applyNumberFormat="1" applyFont="1" applyFill="1" applyBorder="1" applyAlignment="1" applyProtection="1">
      <alignment vertical="center" wrapText="1"/>
      <protection locked="0"/>
    </xf>
    <xf numFmtId="0" fontId="35" fillId="2" borderId="30" xfId="0" applyFont="1" applyFill="1" applyBorder="1" applyAlignment="1" applyProtection="1">
      <alignment vertical="center" wrapText="1"/>
      <protection locked="0"/>
    </xf>
    <xf numFmtId="0" fontId="35" fillId="2" borderId="12" xfId="0" applyFont="1" applyFill="1" applyBorder="1" applyAlignment="1" applyProtection="1">
      <alignment vertical="center" wrapText="1"/>
      <protection locked="0"/>
    </xf>
    <xf numFmtId="219" fontId="35" fillId="0" borderId="10" xfId="47" applyNumberFormat="1" applyFont="1" applyFill="1" applyBorder="1" applyAlignment="1" applyProtection="1">
      <alignment horizontal="right" vertical="center" wrapText="1"/>
      <protection/>
    </xf>
    <xf numFmtId="0" fontId="35" fillId="0" borderId="11" xfId="59" applyFont="1" applyFill="1" applyBorder="1" applyAlignment="1" applyProtection="1">
      <alignment horizontal="left" vertical="center"/>
      <protection/>
    </xf>
    <xf numFmtId="0" fontId="35" fillId="0" borderId="25" xfId="0" applyFont="1" applyFill="1" applyBorder="1" applyAlignment="1" applyProtection="1">
      <alignment vertical="center"/>
      <protection/>
    </xf>
    <xf numFmtId="0" fontId="35" fillId="0" borderId="30" xfId="0" applyFont="1" applyFill="1" applyBorder="1" applyAlignment="1" applyProtection="1">
      <alignment vertical="center"/>
      <protection/>
    </xf>
    <xf numFmtId="0" fontId="35" fillId="0" borderId="12" xfId="0" applyFont="1" applyFill="1" applyBorder="1" applyAlignment="1" applyProtection="1">
      <alignment vertical="center"/>
      <protection/>
    </xf>
    <xf numFmtId="0" fontId="40" fillId="0" borderId="11" xfId="59" applyFont="1" applyFill="1" applyBorder="1" applyAlignment="1" applyProtection="1">
      <alignment vertical="center" wrapText="1"/>
      <protection/>
    </xf>
    <xf numFmtId="0" fontId="35" fillId="0" borderId="30" xfId="59" applyFont="1" applyFill="1" applyBorder="1" applyAlignment="1" applyProtection="1">
      <alignment vertical="center" wrapText="1"/>
      <protection/>
    </xf>
    <xf numFmtId="208" fontId="35" fillId="0" borderId="30" xfId="59" applyNumberFormat="1" applyFont="1" applyFill="1" applyBorder="1" applyAlignment="1" applyProtection="1">
      <alignment horizontal="left" vertical="center"/>
      <protection/>
    </xf>
    <xf numFmtId="208" fontId="35" fillId="0" borderId="30" xfId="59" applyNumberFormat="1" applyFont="1" applyFill="1" applyBorder="1" applyAlignment="1" applyProtection="1">
      <alignment horizontal="left" vertical="top" wrapText="1"/>
      <protection/>
    </xf>
    <xf numFmtId="0" fontId="35" fillId="0" borderId="30" xfId="0" applyFont="1" applyFill="1" applyBorder="1" applyAlignment="1" applyProtection="1">
      <alignment horizontal="left" vertical="top" wrapText="1"/>
      <protection/>
    </xf>
    <xf numFmtId="0" fontId="35" fillId="0" borderId="12" xfId="0" applyFont="1" applyFill="1" applyBorder="1" applyAlignment="1" applyProtection="1">
      <alignment horizontal="left" vertical="top" wrapText="1"/>
      <protection/>
    </xf>
    <xf numFmtId="0" fontId="35" fillId="0" borderId="11" xfId="59" applyFont="1" applyFill="1" applyBorder="1" applyAlignment="1" applyProtection="1">
      <alignment vertical="center"/>
      <protection/>
    </xf>
    <xf numFmtId="0" fontId="41" fillId="17" borderId="30" xfId="59" applyFont="1" applyFill="1" applyBorder="1" applyAlignment="1" applyProtection="1">
      <alignment horizontal="left" vertical="center" wrapText="1"/>
      <protection/>
    </xf>
    <xf numFmtId="0" fontId="35" fillId="17" borderId="30" xfId="59" applyFont="1" applyFill="1" applyBorder="1" applyAlignment="1" applyProtection="1">
      <alignment horizontal="left" vertical="center" wrapText="1"/>
      <protection/>
    </xf>
    <xf numFmtId="208" fontId="35" fillId="17" borderId="30" xfId="59" applyNumberFormat="1" applyFont="1" applyFill="1" applyBorder="1" applyAlignment="1" applyProtection="1">
      <alignment horizontal="center" vertical="center"/>
      <protection/>
    </xf>
    <xf numFmtId="6" fontId="35" fillId="17" borderId="30" xfId="47" applyNumberFormat="1" applyFont="1" applyFill="1" applyBorder="1" applyAlignment="1" applyProtection="1">
      <alignment horizontal="center" vertical="center" wrapText="1"/>
      <protection/>
    </xf>
    <xf numFmtId="186" fontId="35" fillId="17" borderId="30" xfId="47" applyNumberFormat="1" applyFont="1" applyFill="1" applyBorder="1" applyAlignment="1" applyProtection="1">
      <alignment horizontal="right" vertical="center" wrapText="1"/>
      <protection/>
    </xf>
    <xf numFmtId="6" fontId="35" fillId="0" borderId="11" xfId="47" applyNumberFormat="1" applyFont="1" applyFill="1" applyBorder="1" applyAlignment="1" applyProtection="1">
      <alignment horizontal="right" vertical="center"/>
      <protection/>
    </xf>
    <xf numFmtId="186" fontId="35" fillId="17" borderId="30" xfId="47" applyNumberFormat="1" applyFont="1" applyFill="1" applyBorder="1" applyAlignment="1" applyProtection="1">
      <alignment horizontal="center" vertical="center" wrapText="1"/>
      <protection/>
    </xf>
    <xf numFmtId="0" fontId="41" fillId="17" borderId="11" xfId="59" applyFont="1" applyFill="1" applyBorder="1" applyAlignment="1" applyProtection="1">
      <alignment horizontal="left" vertical="center" wrapText="1"/>
      <protection/>
    </xf>
    <xf numFmtId="0" fontId="35" fillId="17" borderId="25" xfId="59" applyFont="1" applyFill="1" applyBorder="1" applyAlignment="1" applyProtection="1">
      <alignment horizontal="left" vertical="center" wrapText="1"/>
      <protection/>
    </xf>
    <xf numFmtId="208" fontId="35" fillId="17" borderId="25" xfId="59" applyNumberFormat="1" applyFont="1" applyFill="1" applyBorder="1" applyAlignment="1" applyProtection="1">
      <alignment horizontal="center" vertical="center"/>
      <protection/>
    </xf>
    <xf numFmtId="186" fontId="35" fillId="17" borderId="12" xfId="47" applyNumberFormat="1" applyFont="1" applyFill="1" applyBorder="1" applyAlignment="1" applyProtection="1">
      <alignment horizontal="center" vertical="center" wrapText="1"/>
      <protection/>
    </xf>
    <xf numFmtId="0" fontId="35" fillId="0" borderId="11" xfId="59" applyFont="1" applyFill="1" applyBorder="1" applyAlignment="1" applyProtection="1">
      <alignment horizontal="left" vertical="center" wrapText="1"/>
      <protection/>
    </xf>
    <xf numFmtId="0" fontId="35" fillId="0" borderId="32" xfId="0" applyFont="1" applyFill="1" applyBorder="1" applyAlignment="1" applyProtection="1">
      <alignment vertical="center"/>
      <protection/>
    </xf>
    <xf numFmtId="0" fontId="35" fillId="0" borderId="33" xfId="0" applyFont="1" applyFill="1" applyBorder="1" applyAlignment="1" applyProtection="1">
      <alignment vertical="center"/>
      <protection/>
    </xf>
    <xf numFmtId="208" fontId="35" fillId="0" borderId="11" xfId="59" applyNumberFormat="1" applyFont="1" applyFill="1" applyBorder="1" applyAlignment="1" applyProtection="1">
      <alignment horizontal="right" vertical="center"/>
      <protection/>
    </xf>
    <xf numFmtId="208" fontId="35" fillId="0" borderId="12" xfId="59" applyNumberFormat="1" applyFont="1" applyFill="1" applyBorder="1" applyAlignment="1" applyProtection="1">
      <alignment horizontal="right" vertical="center"/>
      <protection/>
    </xf>
    <xf numFmtId="228" fontId="35" fillId="2" borderId="29" xfId="59" applyNumberFormat="1" applyFont="1" applyFill="1" applyBorder="1" applyAlignment="1" applyProtection="1">
      <alignment horizontal="left" vertical="center" wrapText="1"/>
      <protection locked="0"/>
    </xf>
    <xf numFmtId="219" fontId="35" fillId="17" borderId="33" xfId="59" applyNumberFormat="1" applyFont="1" applyFill="1" applyBorder="1" applyAlignment="1" applyProtection="1">
      <alignment horizontal="center" vertical="center"/>
      <protection/>
    </xf>
    <xf numFmtId="208" fontId="35" fillId="0" borderId="31" xfId="59" applyNumberFormat="1" applyFont="1" applyFill="1" applyBorder="1" applyAlignment="1" applyProtection="1">
      <alignment horizontal="left" vertical="center"/>
      <protection/>
    </xf>
    <xf numFmtId="208" fontId="35" fillId="0" borderId="32" xfId="59" applyNumberFormat="1" applyFont="1" applyFill="1" applyBorder="1" applyAlignment="1" applyProtection="1">
      <alignment horizontal="center" vertical="center"/>
      <protection/>
    </xf>
    <xf numFmtId="208" fontId="35" fillId="0" borderId="33" xfId="59" applyNumberFormat="1" applyFont="1" applyFill="1" applyBorder="1" applyAlignment="1" applyProtection="1">
      <alignment horizontal="center" vertical="center"/>
      <protection/>
    </xf>
    <xf numFmtId="219" fontId="35" fillId="2" borderId="32" xfId="59" applyNumberFormat="1" applyFont="1" applyFill="1" applyBorder="1" applyAlignment="1" applyProtection="1">
      <alignment horizontal="center" vertical="center"/>
      <protection locked="0"/>
    </xf>
    <xf numFmtId="219" fontId="35" fillId="17" borderId="11" xfId="59" applyNumberFormat="1" applyFont="1" applyFill="1" applyBorder="1" applyAlignment="1" applyProtection="1">
      <alignment horizontal="center" vertical="center"/>
      <protection/>
    </xf>
    <xf numFmtId="219" fontId="35" fillId="17" borderId="12" xfId="59" applyNumberFormat="1" applyFont="1" applyFill="1" applyBorder="1" applyAlignment="1" applyProtection="1">
      <alignment horizontal="center" vertical="center"/>
      <protection/>
    </xf>
    <xf numFmtId="0" fontId="35" fillId="0" borderId="31" xfId="59" applyFont="1" applyFill="1" applyBorder="1" applyAlignment="1" applyProtection="1">
      <alignment horizontal="left" vertical="center"/>
      <protection/>
    </xf>
    <xf numFmtId="0" fontId="35" fillId="0" borderId="0" xfId="0" applyFont="1" applyFill="1" applyBorder="1" applyAlignment="1" applyProtection="1">
      <alignment vertical="center"/>
      <protection/>
    </xf>
    <xf numFmtId="0" fontId="35" fillId="0" borderId="39" xfId="0" applyFont="1" applyFill="1" applyBorder="1" applyAlignment="1" applyProtection="1">
      <alignment vertical="center"/>
      <protection/>
    </xf>
    <xf numFmtId="0" fontId="35" fillId="2" borderId="35" xfId="59" applyFont="1" applyFill="1" applyBorder="1" applyAlignment="1" applyProtection="1">
      <alignment horizontal="left" vertical="center" wrapText="1"/>
      <protection locked="0"/>
    </xf>
    <xf numFmtId="0" fontId="35" fillId="2" borderId="25" xfId="59" applyFont="1" applyFill="1" applyBorder="1" applyAlignment="1" applyProtection="1">
      <alignment horizontal="left" vertical="center" wrapText="1"/>
      <protection locked="0"/>
    </xf>
    <xf numFmtId="0" fontId="35" fillId="2" borderId="36" xfId="59" applyFont="1" applyFill="1" applyBorder="1" applyAlignment="1" applyProtection="1">
      <alignment horizontal="left" vertical="center" wrapText="1"/>
      <protection locked="0"/>
    </xf>
    <xf numFmtId="0" fontId="17" fillId="17" borderId="0" xfId="59" applyFont="1" applyFill="1" applyBorder="1" applyAlignment="1" applyProtection="1">
      <alignment horizontal="center" vertical="center" wrapText="1"/>
      <protection/>
    </xf>
    <xf numFmtId="0" fontId="40" fillId="17" borderId="0" xfId="59" applyFont="1" applyFill="1" applyBorder="1" applyAlignment="1" applyProtection="1">
      <alignment vertical="center" wrapText="1"/>
      <protection/>
    </xf>
    <xf numFmtId="6" fontId="35" fillId="17" borderId="0" xfId="47" applyNumberFormat="1" applyFont="1" applyFill="1" applyBorder="1" applyAlignment="1" applyProtection="1">
      <alignment horizontal="center" vertical="center" wrapText="1"/>
      <protection/>
    </xf>
    <xf numFmtId="6" fontId="35" fillId="17" borderId="0" xfId="47" applyNumberFormat="1" applyFont="1" applyFill="1" applyBorder="1" applyAlignment="1" applyProtection="1">
      <alignment vertical="center" wrapText="1"/>
      <protection/>
    </xf>
    <xf numFmtId="0" fontId="40" fillId="0" borderId="11" xfId="59" applyFont="1" applyFill="1" applyBorder="1" applyAlignment="1" applyProtection="1">
      <alignment horizontal="right" vertical="center"/>
      <protection/>
    </xf>
    <xf numFmtId="0" fontId="35" fillId="0" borderId="30" xfId="0" applyFont="1" applyFill="1" applyBorder="1" applyAlignment="1" applyProtection="1">
      <alignment horizontal="right" vertical="center"/>
      <protection/>
    </xf>
    <xf numFmtId="0" fontId="35" fillId="0" borderId="12" xfId="0" applyFont="1" applyFill="1" applyBorder="1" applyAlignment="1" applyProtection="1">
      <alignment horizontal="right" vertical="center"/>
      <protection/>
    </xf>
    <xf numFmtId="4" fontId="40" fillId="0" borderId="11" xfId="0" applyNumberFormat="1" applyFont="1" applyFill="1" applyBorder="1" applyAlignment="1" applyProtection="1">
      <alignment horizontal="right" vertical="center"/>
      <protection/>
    </xf>
    <xf numFmtId="0" fontId="40" fillId="0" borderId="12" xfId="0" applyFont="1" applyFill="1" applyBorder="1" applyAlignment="1" applyProtection="1">
      <alignment vertical="center"/>
      <protection/>
    </xf>
    <xf numFmtId="10" fontId="35" fillId="0" borderId="11" xfId="47" applyNumberFormat="1" applyFont="1" applyFill="1" applyBorder="1" applyAlignment="1" applyProtection="1">
      <alignment horizontal="right" vertical="center"/>
      <protection/>
    </xf>
    <xf numFmtId="10" fontId="35" fillId="0" borderId="12" xfId="0" applyNumberFormat="1" applyFont="1" applyFill="1" applyBorder="1" applyAlignment="1" applyProtection="1">
      <alignment horizontal="right" vertical="center"/>
      <protection/>
    </xf>
    <xf numFmtId="20" fontId="35" fillId="0" borderId="11" xfId="47" applyNumberFormat="1" applyFont="1" applyFill="1" applyBorder="1" applyAlignment="1" applyProtection="1" quotePrefix="1">
      <alignment horizontal="right" vertical="center"/>
      <protection/>
    </xf>
    <xf numFmtId="201" fontId="35" fillId="2" borderId="10" xfId="59" applyNumberFormat="1" applyFont="1" applyFill="1" applyBorder="1" applyAlignment="1" applyProtection="1">
      <alignment horizontal="center" vertical="center"/>
      <protection locked="0"/>
    </xf>
    <xf numFmtId="6" fontId="35" fillId="17" borderId="0" xfId="47" applyNumberFormat="1" applyFont="1" applyFill="1" applyBorder="1" applyAlignment="1" applyProtection="1">
      <alignment horizontal="right" vertical="center" wrapText="1"/>
      <protection/>
    </xf>
    <xf numFmtId="0" fontId="35" fillId="17" borderId="40" xfId="0" applyFont="1" applyFill="1" applyBorder="1" applyAlignment="1" applyProtection="1">
      <alignment/>
      <protection/>
    </xf>
    <xf numFmtId="0" fontId="35" fillId="17" borderId="41" xfId="0" applyFont="1" applyFill="1" applyBorder="1" applyAlignment="1" applyProtection="1">
      <alignment horizontal="left"/>
      <protection/>
    </xf>
    <xf numFmtId="0" fontId="35" fillId="17" borderId="41" xfId="0" applyFont="1" applyFill="1" applyBorder="1" applyAlignment="1" applyProtection="1">
      <alignment horizontal="center"/>
      <protection/>
    </xf>
    <xf numFmtId="0" fontId="35" fillId="17" borderId="41" xfId="0" applyFont="1" applyFill="1" applyBorder="1" applyAlignment="1" applyProtection="1">
      <alignment/>
      <protection/>
    </xf>
    <xf numFmtId="0" fontId="35" fillId="17" borderId="42" xfId="0" applyFont="1" applyFill="1" applyBorder="1" applyAlignment="1" applyProtection="1">
      <alignment/>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te" xfId="61"/>
    <cellStyle name="Output" xfId="62"/>
    <cellStyle name="Percent" xfId="63"/>
    <cellStyle name="Title" xfId="64"/>
    <cellStyle name="Total" xfId="65"/>
    <cellStyle name="Warning Text" xfId="66"/>
  </cellStyles>
  <colors>
    <indexedColors>
      <rgbColor rgb="00000000"/>
      <rgbColor rgb="00FFFFFF"/>
      <rgbColor rgb="00FF0000"/>
      <rgbColor rgb="0000FF00"/>
      <rgbColor rgb="000000FF"/>
      <rgbColor rgb="00FFFF00"/>
      <rgbColor rgb="00FF00FF"/>
      <rgbColor rgb="0000FFFF"/>
      <rgbColor rgb="00000000"/>
      <rgbColor rgb="00D3D3D3"/>
      <rgbColor rgb="004682B4"/>
      <rgbColor rgb="0080808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hers\SCH\Fair%20Funding%20Formula\2013-14\Other\S251\Pro-forma\EFA%20Final%20Pro-Forma%20January%2022%202013\FINAL%20SUBMISSION\LA_380_Jan13_Additional%20Data_FINALv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Cover"/>
      <sheetName val="B) 12-13 Baselines"/>
      <sheetName val="C) Factors"/>
      <sheetName val="D) New ISB"/>
      <sheetName val="E) Local Factors"/>
      <sheetName val="F) New Delegation Control"/>
      <sheetName val="G) De Delegation"/>
      <sheetName val="Look Up"/>
      <sheetName val="H) Commentary"/>
      <sheetName val="I) Proforma"/>
      <sheetName val="Adjusted Facto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6"/>
    <pageSetUpPr fitToPage="1"/>
  </sheetPr>
  <dimension ref="B2:J119"/>
  <sheetViews>
    <sheetView showGridLines="0" tabSelected="1" workbookViewId="0" topLeftCell="B1">
      <selection activeCell="B11" sqref="B11"/>
    </sheetView>
  </sheetViews>
  <sheetFormatPr defaultColWidth="9.140625" defaultRowHeight="12.75"/>
  <cols>
    <col min="1" max="1" width="0.42578125" style="1" hidden="1" customWidth="1"/>
    <col min="2" max="2" width="35.8515625" style="1" customWidth="1"/>
    <col min="3" max="3" width="13.140625" style="1" customWidth="1"/>
    <col min="4" max="4" width="11.140625" style="1" bestFit="1" customWidth="1"/>
    <col min="5" max="5" width="12.57421875" style="1" bestFit="1" customWidth="1"/>
    <col min="6" max="6" width="13.421875" style="1" bestFit="1" customWidth="1"/>
    <col min="7" max="7" width="8.421875" style="1" bestFit="1" customWidth="1"/>
    <col min="8" max="8" width="11.140625" style="1" bestFit="1" customWidth="1"/>
    <col min="9" max="9" width="10.140625" style="1" bestFit="1" customWidth="1"/>
    <col min="10" max="10" width="12.28125" style="1" customWidth="1"/>
    <col min="11" max="11" width="22.421875" style="1" customWidth="1"/>
    <col min="12" max="16384" width="9.140625" style="1" customWidth="1"/>
  </cols>
  <sheetData>
    <row r="1" ht="2.25" customHeight="1"/>
    <row r="2" spans="2:10" ht="30" customHeight="1">
      <c r="B2" s="10" t="s">
        <v>14</v>
      </c>
      <c r="C2" s="11"/>
      <c r="D2" s="11"/>
      <c r="E2" s="11"/>
      <c r="F2" s="11"/>
      <c r="G2" s="11"/>
      <c r="H2" s="11"/>
      <c r="I2" s="11"/>
      <c r="J2" s="11"/>
    </row>
    <row r="3" spans="2:10" ht="23.25" customHeight="1">
      <c r="B3" s="12" t="s">
        <v>15</v>
      </c>
      <c r="C3" s="11"/>
      <c r="D3" s="11"/>
      <c r="E3" s="11"/>
      <c r="F3" s="11"/>
      <c r="G3" s="11"/>
      <c r="H3" s="11"/>
      <c r="I3" s="11"/>
      <c r="J3" s="11"/>
    </row>
    <row r="4" spans="2:10" ht="18" customHeight="1" hidden="1">
      <c r="B4" s="13" t="s">
        <v>16</v>
      </c>
      <c r="C4" s="11"/>
      <c r="D4" s="11"/>
      <c r="E4" s="11"/>
      <c r="F4" s="11"/>
      <c r="G4" s="11"/>
      <c r="H4" s="11"/>
      <c r="I4" s="11"/>
      <c r="J4" s="11"/>
    </row>
    <row r="5" spans="2:10" ht="18" customHeight="1">
      <c r="B5" s="13" t="s">
        <v>17</v>
      </c>
      <c r="C5" s="11"/>
      <c r="D5" s="11"/>
      <c r="E5" s="11"/>
      <c r="F5" s="11"/>
      <c r="G5" s="11"/>
      <c r="H5" s="11"/>
      <c r="I5" s="11"/>
      <c r="J5" s="11"/>
    </row>
    <row r="6" spans="2:10" ht="28.5">
      <c r="B6" s="3" t="s">
        <v>0</v>
      </c>
      <c r="C6" s="8" t="s">
        <v>18</v>
      </c>
      <c r="D6" s="3" t="s">
        <v>19</v>
      </c>
      <c r="E6" s="3" t="s">
        <v>20</v>
      </c>
      <c r="F6" s="3" t="s">
        <v>21</v>
      </c>
      <c r="G6" s="3" t="s">
        <v>22</v>
      </c>
      <c r="H6" s="3" t="s">
        <v>23</v>
      </c>
      <c r="I6" s="3" t="s">
        <v>24</v>
      </c>
      <c r="J6" s="3" t="s">
        <v>25</v>
      </c>
    </row>
    <row r="7" spans="2:10" ht="25.5">
      <c r="B7" s="4" t="s">
        <v>26</v>
      </c>
      <c r="C7" s="5">
        <v>30228429.34</v>
      </c>
      <c r="D7" s="5">
        <v>215178866.63</v>
      </c>
      <c r="E7" s="6">
        <v>172050572.84</v>
      </c>
      <c r="F7" s="6">
        <v>9372000</v>
      </c>
      <c r="G7" s="7"/>
      <c r="H7" s="6">
        <v>426829868.81</v>
      </c>
      <c r="I7" s="7"/>
      <c r="J7" s="6">
        <v>426829868.81</v>
      </c>
    </row>
    <row r="8" spans="2:10" ht="12.75">
      <c r="B8" s="4" t="s">
        <v>27</v>
      </c>
      <c r="C8" s="7"/>
      <c r="D8" s="5">
        <v>486182.03</v>
      </c>
      <c r="E8" s="6">
        <v>900856.1</v>
      </c>
      <c r="F8" s="7"/>
      <c r="G8" s="7"/>
      <c r="H8" s="6">
        <v>1387038.13</v>
      </c>
      <c r="I8" s="6">
        <v>0</v>
      </c>
      <c r="J8" s="6">
        <v>1387038.13</v>
      </c>
    </row>
    <row r="9" spans="2:10" ht="12.75">
      <c r="B9" s="4" t="s">
        <v>28</v>
      </c>
      <c r="C9" s="7"/>
      <c r="D9" s="5">
        <v>446000</v>
      </c>
      <c r="E9" s="6">
        <v>0</v>
      </c>
      <c r="F9" s="7"/>
      <c r="G9" s="7"/>
      <c r="H9" s="6">
        <v>446000</v>
      </c>
      <c r="I9" s="6">
        <v>0</v>
      </c>
      <c r="J9" s="6">
        <v>446000</v>
      </c>
    </row>
    <row r="10" spans="2:10" ht="25.5">
      <c r="B10" s="4" t="s">
        <v>29</v>
      </c>
      <c r="C10" s="7"/>
      <c r="D10" s="5">
        <v>197656.58</v>
      </c>
      <c r="E10" s="6">
        <v>86087.83</v>
      </c>
      <c r="F10" s="7"/>
      <c r="G10" s="7"/>
      <c r="H10" s="6">
        <v>283744.41</v>
      </c>
      <c r="I10" s="6">
        <v>0</v>
      </c>
      <c r="J10" s="6">
        <v>283744.41</v>
      </c>
    </row>
    <row r="11" spans="2:10" ht="12.75">
      <c r="B11" s="4" t="s">
        <v>30</v>
      </c>
      <c r="C11" s="7"/>
      <c r="D11" s="5">
        <v>92841.83</v>
      </c>
      <c r="E11" s="6">
        <v>40458.17</v>
      </c>
      <c r="F11" s="7"/>
      <c r="G11" s="7"/>
      <c r="H11" s="6">
        <v>133300</v>
      </c>
      <c r="I11" s="6">
        <v>0</v>
      </c>
      <c r="J11" s="6">
        <v>133300</v>
      </c>
    </row>
    <row r="12" spans="2:10" ht="12.75">
      <c r="B12" s="4" t="s">
        <v>31</v>
      </c>
      <c r="C12" s="7"/>
      <c r="D12" s="5">
        <v>0</v>
      </c>
      <c r="E12" s="6">
        <v>0</v>
      </c>
      <c r="F12" s="7"/>
      <c r="G12" s="7"/>
      <c r="H12" s="6">
        <v>0</v>
      </c>
      <c r="I12" s="6">
        <v>0</v>
      </c>
      <c r="J12" s="6">
        <v>0</v>
      </c>
    </row>
    <row r="13" spans="2:10" ht="12.75">
      <c r="B13" s="4" t="s">
        <v>32</v>
      </c>
      <c r="C13" s="7"/>
      <c r="D13" s="5">
        <v>0</v>
      </c>
      <c r="E13" s="6">
        <v>0</v>
      </c>
      <c r="F13" s="7"/>
      <c r="G13" s="7"/>
      <c r="H13" s="6">
        <v>0</v>
      </c>
      <c r="I13" s="6">
        <v>0</v>
      </c>
      <c r="J13" s="6">
        <v>0</v>
      </c>
    </row>
    <row r="14" spans="2:10" ht="12.75">
      <c r="B14" s="4" t="s">
        <v>33</v>
      </c>
      <c r="C14" s="7"/>
      <c r="D14" s="5">
        <v>10100.71</v>
      </c>
      <c r="E14" s="6">
        <v>4399.29</v>
      </c>
      <c r="F14" s="7"/>
      <c r="G14" s="7"/>
      <c r="H14" s="6">
        <v>14500</v>
      </c>
      <c r="I14" s="6">
        <v>0</v>
      </c>
      <c r="J14" s="6">
        <v>14500</v>
      </c>
    </row>
    <row r="15" spans="2:10" ht="12.75">
      <c r="B15" s="4" t="s">
        <v>34</v>
      </c>
      <c r="C15" s="7"/>
      <c r="D15" s="5">
        <v>1609274.43</v>
      </c>
      <c r="E15" s="6">
        <v>633818.72</v>
      </c>
      <c r="F15" s="7"/>
      <c r="G15" s="7"/>
      <c r="H15" s="6">
        <v>2243093.15</v>
      </c>
      <c r="I15" s="6">
        <v>0</v>
      </c>
      <c r="J15" s="6">
        <v>2243093.15</v>
      </c>
    </row>
    <row r="16" spans="2:10" ht="25.5">
      <c r="B16" s="4" t="s">
        <v>1</v>
      </c>
      <c r="C16" s="5">
        <v>0</v>
      </c>
      <c r="D16" s="5">
        <v>2902937.08</v>
      </c>
      <c r="E16" s="6">
        <v>1790540.66</v>
      </c>
      <c r="F16" s="6">
        <v>14671580.55</v>
      </c>
      <c r="G16" s="6">
        <v>0</v>
      </c>
      <c r="H16" s="6">
        <v>19365058.29</v>
      </c>
      <c r="I16" s="6">
        <v>40700</v>
      </c>
      <c r="J16" s="6">
        <v>19324358.29</v>
      </c>
    </row>
    <row r="17" spans="2:10" ht="25.5">
      <c r="B17" s="4" t="s">
        <v>2</v>
      </c>
      <c r="C17" s="5">
        <v>0</v>
      </c>
      <c r="D17" s="5">
        <v>43478.5</v>
      </c>
      <c r="E17" s="6">
        <v>538900.6</v>
      </c>
      <c r="F17" s="6">
        <v>0</v>
      </c>
      <c r="G17" s="6">
        <v>759157.69</v>
      </c>
      <c r="H17" s="6">
        <v>1341536.79</v>
      </c>
      <c r="I17" s="6">
        <v>0</v>
      </c>
      <c r="J17" s="6">
        <v>1341536.79</v>
      </c>
    </row>
    <row r="18" spans="2:10" ht="25.5">
      <c r="B18" s="4" t="s">
        <v>3</v>
      </c>
      <c r="C18" s="5">
        <v>0</v>
      </c>
      <c r="D18" s="5">
        <v>0</v>
      </c>
      <c r="E18" s="6">
        <v>0</v>
      </c>
      <c r="F18" s="6">
        <v>4543299.4</v>
      </c>
      <c r="G18" s="6">
        <v>211126.67</v>
      </c>
      <c r="H18" s="6">
        <v>4754426.07</v>
      </c>
      <c r="I18" s="6">
        <v>480500</v>
      </c>
      <c r="J18" s="6">
        <v>4273926.07</v>
      </c>
    </row>
    <row r="19" spans="2:10" ht="12.75">
      <c r="B19" s="4" t="s">
        <v>4</v>
      </c>
      <c r="C19" s="5">
        <v>0</v>
      </c>
      <c r="D19" s="5">
        <v>0</v>
      </c>
      <c r="E19" s="6">
        <v>0</v>
      </c>
      <c r="F19" s="6">
        <v>0</v>
      </c>
      <c r="G19" s="6">
        <v>0</v>
      </c>
      <c r="H19" s="6">
        <v>0</v>
      </c>
      <c r="I19" s="6">
        <v>0</v>
      </c>
      <c r="J19" s="6">
        <v>0</v>
      </c>
    </row>
    <row r="20" spans="2:10" ht="12.75">
      <c r="B20" s="4" t="s">
        <v>5</v>
      </c>
      <c r="C20" s="5">
        <v>1569344.66</v>
      </c>
      <c r="D20" s="5">
        <v>4637636.22</v>
      </c>
      <c r="E20" s="6">
        <v>3709784.74</v>
      </c>
      <c r="F20" s="6">
        <v>824000.35</v>
      </c>
      <c r="G20" s="6">
        <v>0</v>
      </c>
      <c r="H20" s="6">
        <v>10740765.97</v>
      </c>
      <c r="I20" s="6">
        <v>94200</v>
      </c>
      <c r="J20" s="6">
        <v>10646565.97</v>
      </c>
    </row>
    <row r="21" spans="2:10" ht="12.75">
      <c r="B21" s="4" t="s">
        <v>6</v>
      </c>
      <c r="C21" s="5">
        <v>100000</v>
      </c>
      <c r="D21" s="5">
        <v>0</v>
      </c>
      <c r="E21" s="6">
        <v>168677</v>
      </c>
      <c r="F21" s="6">
        <v>60000</v>
      </c>
      <c r="G21" s="6">
        <v>0</v>
      </c>
      <c r="H21" s="6">
        <v>328677</v>
      </c>
      <c r="I21" s="6">
        <v>0</v>
      </c>
      <c r="J21" s="6">
        <v>328677</v>
      </c>
    </row>
    <row r="22" spans="2:10" ht="12.75">
      <c r="B22" s="4" t="s">
        <v>35</v>
      </c>
      <c r="C22" s="7"/>
      <c r="D22" s="7"/>
      <c r="E22" s="7"/>
      <c r="F22" s="6">
        <v>1060593</v>
      </c>
      <c r="G22" s="7"/>
      <c r="H22" s="6">
        <v>1060593</v>
      </c>
      <c r="I22" s="6">
        <v>0</v>
      </c>
      <c r="J22" s="6">
        <v>1060593</v>
      </c>
    </row>
    <row r="23" spans="2:10" ht="25.5">
      <c r="B23" s="4" t="s">
        <v>36</v>
      </c>
      <c r="C23" s="7"/>
      <c r="D23" s="7"/>
      <c r="E23" s="7"/>
      <c r="F23" s="6">
        <v>0</v>
      </c>
      <c r="G23" s="7"/>
      <c r="H23" s="6">
        <v>0</v>
      </c>
      <c r="I23" s="6">
        <v>0</v>
      </c>
      <c r="J23" s="6">
        <v>0</v>
      </c>
    </row>
    <row r="24" spans="2:10" ht="25.5">
      <c r="B24" s="4" t="s">
        <v>37</v>
      </c>
      <c r="C24" s="7"/>
      <c r="D24" s="7"/>
      <c r="E24" s="7"/>
      <c r="F24" s="6">
        <v>646154.79</v>
      </c>
      <c r="G24" s="7"/>
      <c r="H24" s="6">
        <v>646154.79</v>
      </c>
      <c r="I24" s="6">
        <v>0</v>
      </c>
      <c r="J24" s="6">
        <v>646154.79</v>
      </c>
    </row>
    <row r="25" spans="2:10" ht="25.5">
      <c r="B25" s="4" t="s">
        <v>7</v>
      </c>
      <c r="C25" s="5">
        <v>0</v>
      </c>
      <c r="D25" s="5">
        <v>0</v>
      </c>
      <c r="E25" s="6">
        <v>0</v>
      </c>
      <c r="F25" s="6">
        <v>0</v>
      </c>
      <c r="G25" s="6">
        <v>0</v>
      </c>
      <c r="H25" s="6">
        <v>0</v>
      </c>
      <c r="I25" s="6">
        <v>0</v>
      </c>
      <c r="J25" s="6">
        <v>0</v>
      </c>
    </row>
    <row r="26" spans="2:10" ht="25.5">
      <c r="B26" s="4" t="s">
        <v>38</v>
      </c>
      <c r="C26" s="5">
        <v>7298911.27</v>
      </c>
      <c r="D26" s="7"/>
      <c r="E26" s="7"/>
      <c r="F26" s="7"/>
      <c r="G26" s="7"/>
      <c r="H26" s="6">
        <v>7298911.27</v>
      </c>
      <c r="I26" s="6">
        <v>0</v>
      </c>
      <c r="J26" s="6">
        <v>7298911.27</v>
      </c>
    </row>
    <row r="27" spans="2:10" ht="12.75">
      <c r="B27" s="4" t="s">
        <v>39</v>
      </c>
      <c r="C27" s="5">
        <v>170617.35</v>
      </c>
      <c r="D27" s="5">
        <v>2172011.48</v>
      </c>
      <c r="E27" s="6">
        <v>1141567.16</v>
      </c>
      <c r="F27" s="6">
        <v>0</v>
      </c>
      <c r="G27" s="7"/>
      <c r="H27" s="6">
        <v>3484195.99</v>
      </c>
      <c r="I27" s="6">
        <v>660800</v>
      </c>
      <c r="J27" s="6">
        <v>2823395.99</v>
      </c>
    </row>
    <row r="28" spans="2:10" ht="12.75">
      <c r="B28" s="4" t="s">
        <v>40</v>
      </c>
      <c r="C28" s="5">
        <v>0</v>
      </c>
      <c r="D28" s="5">
        <v>379188.15</v>
      </c>
      <c r="E28" s="6">
        <v>199293.85</v>
      </c>
      <c r="F28" s="6">
        <v>0</v>
      </c>
      <c r="G28" s="7"/>
      <c r="H28" s="6">
        <v>578482</v>
      </c>
      <c r="I28" s="6">
        <v>0</v>
      </c>
      <c r="J28" s="6">
        <v>578482</v>
      </c>
    </row>
    <row r="29" spans="2:10" ht="12.75">
      <c r="B29" s="4" t="s">
        <v>41</v>
      </c>
      <c r="C29" s="5">
        <v>489.69</v>
      </c>
      <c r="D29" s="5">
        <v>6233.9</v>
      </c>
      <c r="E29" s="6">
        <v>3276.41</v>
      </c>
      <c r="F29" s="6">
        <v>0</v>
      </c>
      <c r="G29" s="7"/>
      <c r="H29" s="6">
        <v>10000</v>
      </c>
      <c r="I29" s="6">
        <v>0</v>
      </c>
      <c r="J29" s="6">
        <v>10000</v>
      </c>
    </row>
    <row r="30" spans="2:10" ht="12.75">
      <c r="B30" s="4" t="s">
        <v>42</v>
      </c>
      <c r="C30" s="5">
        <v>0</v>
      </c>
      <c r="D30" s="5">
        <v>0</v>
      </c>
      <c r="E30" s="6">
        <v>0</v>
      </c>
      <c r="F30" s="6">
        <v>0</v>
      </c>
      <c r="G30" s="7"/>
      <c r="H30" s="6">
        <v>0</v>
      </c>
      <c r="I30" s="6">
        <v>0</v>
      </c>
      <c r="J30" s="6">
        <v>0</v>
      </c>
    </row>
    <row r="31" spans="2:10" ht="25.5">
      <c r="B31" s="4" t="s">
        <v>43</v>
      </c>
      <c r="C31" s="5">
        <v>0</v>
      </c>
      <c r="D31" s="5">
        <v>0</v>
      </c>
      <c r="E31" s="6">
        <v>0</v>
      </c>
      <c r="F31" s="6">
        <v>0</v>
      </c>
      <c r="G31" s="7"/>
      <c r="H31" s="6">
        <v>0</v>
      </c>
      <c r="I31" s="6">
        <v>0</v>
      </c>
      <c r="J31" s="6">
        <v>0</v>
      </c>
    </row>
    <row r="32" spans="2:10" ht="25.5">
      <c r="B32" s="4" t="s">
        <v>44</v>
      </c>
      <c r="C32" s="5">
        <v>500000</v>
      </c>
      <c r="D32" s="5">
        <v>0</v>
      </c>
      <c r="E32" s="6">
        <v>0</v>
      </c>
      <c r="F32" s="6">
        <v>0</v>
      </c>
      <c r="G32" s="7"/>
      <c r="H32" s="6">
        <v>500000</v>
      </c>
      <c r="I32" s="6">
        <v>0</v>
      </c>
      <c r="J32" s="6">
        <v>500000</v>
      </c>
    </row>
    <row r="33" spans="2:10" ht="12.75">
      <c r="B33" s="4" t="s">
        <v>45</v>
      </c>
      <c r="C33" s="5">
        <v>0</v>
      </c>
      <c r="D33" s="5">
        <v>0</v>
      </c>
      <c r="E33" s="6">
        <v>0</v>
      </c>
      <c r="F33" s="6">
        <v>0</v>
      </c>
      <c r="G33" s="7"/>
      <c r="H33" s="6">
        <v>0</v>
      </c>
      <c r="I33" s="6">
        <v>0</v>
      </c>
      <c r="J33" s="6">
        <v>0</v>
      </c>
    </row>
    <row r="34" spans="2:10" ht="25.5">
      <c r="B34" s="4" t="s">
        <v>46</v>
      </c>
      <c r="C34" s="5">
        <v>0</v>
      </c>
      <c r="D34" s="5">
        <v>0</v>
      </c>
      <c r="E34" s="6">
        <v>0</v>
      </c>
      <c r="F34" s="6">
        <v>0</v>
      </c>
      <c r="G34" s="7"/>
      <c r="H34" s="6">
        <v>0</v>
      </c>
      <c r="I34" s="6">
        <v>0</v>
      </c>
      <c r="J34" s="6">
        <v>0</v>
      </c>
    </row>
    <row r="35" spans="2:10" ht="12.75">
      <c r="B35" s="4" t="s">
        <v>47</v>
      </c>
      <c r="C35" s="5">
        <v>0</v>
      </c>
      <c r="D35" s="5">
        <v>0</v>
      </c>
      <c r="E35" s="6">
        <v>0</v>
      </c>
      <c r="F35" s="6">
        <v>0</v>
      </c>
      <c r="G35" s="7"/>
      <c r="H35" s="6">
        <v>0</v>
      </c>
      <c r="I35" s="6">
        <v>0</v>
      </c>
      <c r="J35" s="6">
        <v>0</v>
      </c>
    </row>
    <row r="36" spans="2:10" ht="12.75">
      <c r="B36" s="4" t="s">
        <v>48</v>
      </c>
      <c r="C36" s="5">
        <v>0</v>
      </c>
      <c r="D36" s="5">
        <v>1558696.78</v>
      </c>
      <c r="E36" s="6">
        <v>100000</v>
      </c>
      <c r="F36" s="6">
        <v>480000</v>
      </c>
      <c r="G36" s="7"/>
      <c r="H36" s="6">
        <v>2138696.78</v>
      </c>
      <c r="I36" s="6">
        <v>0</v>
      </c>
      <c r="J36" s="6">
        <v>2138696.78</v>
      </c>
    </row>
    <row r="37" spans="2:10" ht="12.75">
      <c r="B37" s="4" t="s">
        <v>8</v>
      </c>
      <c r="C37" s="5">
        <v>0</v>
      </c>
      <c r="D37" s="5">
        <v>0</v>
      </c>
      <c r="E37" s="6">
        <v>0</v>
      </c>
      <c r="F37" s="6">
        <v>0</v>
      </c>
      <c r="G37" s="6">
        <v>0</v>
      </c>
      <c r="H37" s="6">
        <v>0</v>
      </c>
      <c r="I37" s="6">
        <v>0</v>
      </c>
      <c r="J37" s="6">
        <v>0</v>
      </c>
    </row>
    <row r="38" spans="2:10" ht="25.5">
      <c r="B38" s="4" t="s">
        <v>9</v>
      </c>
      <c r="C38" s="5">
        <v>7292.5</v>
      </c>
      <c r="D38" s="5">
        <v>92835.82</v>
      </c>
      <c r="E38" s="6">
        <v>48792.68</v>
      </c>
      <c r="F38" s="6">
        <v>0</v>
      </c>
      <c r="G38" s="6">
        <v>0</v>
      </c>
      <c r="H38" s="6">
        <v>148921</v>
      </c>
      <c r="I38" s="6">
        <v>0</v>
      </c>
      <c r="J38" s="6">
        <v>148921</v>
      </c>
    </row>
    <row r="39" spans="2:10" ht="12.75">
      <c r="B39" s="4" t="s">
        <v>10</v>
      </c>
      <c r="C39" s="5">
        <v>0</v>
      </c>
      <c r="D39" s="5">
        <v>495013</v>
      </c>
      <c r="E39" s="6">
        <v>155963</v>
      </c>
      <c r="F39" s="6">
        <v>27124</v>
      </c>
      <c r="G39" s="6">
        <v>0</v>
      </c>
      <c r="H39" s="6">
        <v>678100</v>
      </c>
      <c r="I39" s="6">
        <v>678100</v>
      </c>
      <c r="J39" s="6">
        <v>0</v>
      </c>
    </row>
    <row r="40" spans="2:10" ht="25.5">
      <c r="B40" s="4" t="s">
        <v>11</v>
      </c>
      <c r="C40" s="5">
        <v>39875084.81</v>
      </c>
      <c r="D40" s="5">
        <v>230308953.14</v>
      </c>
      <c r="E40" s="6">
        <v>181572989.05</v>
      </c>
      <c r="F40" s="6">
        <v>31684752.09</v>
      </c>
      <c r="G40" s="6">
        <v>970284.36</v>
      </c>
      <c r="H40" s="6">
        <v>484412063.45</v>
      </c>
      <c r="I40" s="6">
        <v>1954300</v>
      </c>
      <c r="J40" s="6">
        <v>482457763.45</v>
      </c>
    </row>
    <row r="41" spans="2:10" ht="25.5">
      <c r="B41" s="4" t="s">
        <v>49</v>
      </c>
      <c r="C41" s="7"/>
      <c r="D41" s="7"/>
      <c r="E41" s="7"/>
      <c r="F41" s="7"/>
      <c r="G41" s="7"/>
      <c r="H41" s="6">
        <v>459282052.82</v>
      </c>
      <c r="I41" s="7"/>
      <c r="J41" s="7"/>
    </row>
    <row r="42" spans="2:10" ht="25.5">
      <c r="B42" s="4" t="s">
        <v>50</v>
      </c>
      <c r="C42" s="7"/>
      <c r="D42" s="7"/>
      <c r="E42" s="7"/>
      <c r="F42" s="7"/>
      <c r="G42" s="7"/>
      <c r="H42" s="6">
        <v>4611646.87</v>
      </c>
      <c r="I42" s="7"/>
      <c r="J42" s="7"/>
    </row>
    <row r="43" spans="2:10" ht="12.75">
      <c r="B43" s="4" t="s">
        <v>51</v>
      </c>
      <c r="C43" s="7"/>
      <c r="D43" s="7"/>
      <c r="E43" s="7"/>
      <c r="F43" s="7"/>
      <c r="G43" s="7"/>
      <c r="H43" s="6">
        <v>21564064.01</v>
      </c>
      <c r="I43" s="7"/>
      <c r="J43" s="7"/>
    </row>
    <row r="44" spans="2:10" ht="25.5">
      <c r="B44" s="4" t="s">
        <v>52</v>
      </c>
      <c r="C44" s="7"/>
      <c r="D44" s="7"/>
      <c r="E44" s="7"/>
      <c r="F44" s="7"/>
      <c r="G44" s="7"/>
      <c r="H44" s="6">
        <v>0</v>
      </c>
      <c r="I44" s="7"/>
      <c r="J44" s="7"/>
    </row>
    <row r="45" spans="2:10" ht="25.5">
      <c r="B45" s="4" t="s">
        <v>53</v>
      </c>
      <c r="C45" s="7"/>
      <c r="D45" s="7"/>
      <c r="E45" s="7"/>
      <c r="F45" s="7"/>
      <c r="G45" s="7"/>
      <c r="H45" s="6">
        <v>485457763.7</v>
      </c>
      <c r="I45" s="7"/>
      <c r="J45" s="7"/>
    </row>
    <row r="46" spans="2:10" ht="51">
      <c r="B46" s="4" t="s">
        <v>54</v>
      </c>
      <c r="C46" s="7"/>
      <c r="D46" s="7"/>
      <c r="E46" s="7"/>
      <c r="F46" s="7"/>
      <c r="G46" s="7"/>
      <c r="H46" s="6">
        <v>-43495189.37</v>
      </c>
      <c r="I46" s="7"/>
      <c r="J46" s="7"/>
    </row>
    <row r="47" spans="2:10" ht="25.5">
      <c r="B47" s="4" t="s">
        <v>55</v>
      </c>
      <c r="C47" s="7"/>
      <c r="D47" s="7"/>
      <c r="E47" s="7"/>
      <c r="F47" s="7"/>
      <c r="G47" s="7"/>
      <c r="H47" s="6">
        <v>0</v>
      </c>
      <c r="I47" s="6">
        <v>0</v>
      </c>
      <c r="J47" s="6">
        <v>0</v>
      </c>
    </row>
    <row r="48" spans="2:10" ht="12.75">
      <c r="B48" s="4" t="s">
        <v>56</v>
      </c>
      <c r="C48" s="7"/>
      <c r="D48" s="7"/>
      <c r="E48" s="7"/>
      <c r="F48" s="7"/>
      <c r="G48" s="7"/>
      <c r="H48" s="6">
        <v>714500</v>
      </c>
      <c r="I48" s="6">
        <v>177900</v>
      </c>
      <c r="J48" s="6">
        <v>536600</v>
      </c>
    </row>
    <row r="49" spans="2:10" ht="12.75">
      <c r="B49" s="4" t="s">
        <v>57</v>
      </c>
      <c r="C49" s="7"/>
      <c r="D49" s="7"/>
      <c r="E49" s="7"/>
      <c r="F49" s="7"/>
      <c r="G49" s="7"/>
      <c r="H49" s="6">
        <v>1148106</v>
      </c>
      <c r="I49" s="6">
        <v>55200</v>
      </c>
      <c r="J49" s="6">
        <v>1092906</v>
      </c>
    </row>
    <row r="50" spans="2:10" ht="12.75">
      <c r="B50" s="4" t="s">
        <v>58</v>
      </c>
      <c r="C50" s="7"/>
      <c r="D50" s="7"/>
      <c r="E50" s="7"/>
      <c r="F50" s="7"/>
      <c r="G50" s="7"/>
      <c r="H50" s="6">
        <v>3926194</v>
      </c>
      <c r="I50" s="6">
        <v>737600</v>
      </c>
      <c r="J50" s="6">
        <v>3188594</v>
      </c>
    </row>
    <row r="51" spans="2:10" ht="12.75">
      <c r="B51" s="4" t="s">
        <v>59</v>
      </c>
      <c r="C51" s="7"/>
      <c r="D51" s="7"/>
      <c r="E51" s="7"/>
      <c r="F51" s="7"/>
      <c r="G51" s="7"/>
      <c r="H51" s="6">
        <v>1231900</v>
      </c>
      <c r="I51" s="6">
        <v>94200</v>
      </c>
      <c r="J51" s="6">
        <v>1137700</v>
      </c>
    </row>
    <row r="52" spans="2:10" ht="25.5">
      <c r="B52" s="4" t="s">
        <v>60</v>
      </c>
      <c r="C52" s="7"/>
      <c r="D52" s="7"/>
      <c r="E52" s="7"/>
      <c r="F52" s="7"/>
      <c r="G52" s="7"/>
      <c r="H52" s="6">
        <v>4691470</v>
      </c>
      <c r="I52" s="6">
        <v>379300</v>
      </c>
      <c r="J52" s="6">
        <v>4312170</v>
      </c>
    </row>
    <row r="53" spans="2:10" ht="25.5">
      <c r="B53" s="4" t="s">
        <v>61</v>
      </c>
      <c r="C53" s="7"/>
      <c r="D53" s="7"/>
      <c r="E53" s="7"/>
      <c r="F53" s="7"/>
      <c r="G53" s="7"/>
      <c r="H53" s="6">
        <v>5871700</v>
      </c>
      <c r="I53" s="6">
        <v>362400</v>
      </c>
      <c r="J53" s="6">
        <v>5509300</v>
      </c>
    </row>
    <row r="54" spans="2:10" ht="25.5">
      <c r="B54" s="4" t="s">
        <v>62</v>
      </c>
      <c r="C54" s="7"/>
      <c r="D54" s="7"/>
      <c r="E54" s="7"/>
      <c r="F54" s="7"/>
      <c r="G54" s="7"/>
      <c r="H54" s="6">
        <v>97621</v>
      </c>
      <c r="I54" s="6">
        <v>0</v>
      </c>
      <c r="J54" s="6">
        <v>97621</v>
      </c>
    </row>
    <row r="55" spans="2:10" ht="12.75">
      <c r="B55" s="4" t="s">
        <v>63</v>
      </c>
      <c r="C55" s="7"/>
      <c r="D55" s="7"/>
      <c r="E55" s="7"/>
      <c r="F55" s="7"/>
      <c r="G55" s="7"/>
      <c r="H55" s="6">
        <v>1278859</v>
      </c>
      <c r="I55" s="6">
        <v>77400</v>
      </c>
      <c r="J55" s="6">
        <v>1201459</v>
      </c>
    </row>
    <row r="56" spans="2:10" ht="25.5">
      <c r="B56" s="4" t="s">
        <v>64</v>
      </c>
      <c r="C56" s="7"/>
      <c r="D56" s="7"/>
      <c r="E56" s="7"/>
      <c r="F56" s="7"/>
      <c r="G56" s="7"/>
      <c r="H56" s="6">
        <v>1299353</v>
      </c>
      <c r="I56" s="6">
        <v>0</v>
      </c>
      <c r="J56" s="6">
        <v>1299353</v>
      </c>
    </row>
    <row r="57" spans="2:10" ht="25.5">
      <c r="B57" s="4" t="s">
        <v>65</v>
      </c>
      <c r="C57" s="7"/>
      <c r="D57" s="7"/>
      <c r="E57" s="7"/>
      <c r="F57" s="7"/>
      <c r="G57" s="7"/>
      <c r="H57" s="6">
        <v>99260</v>
      </c>
      <c r="I57" s="6">
        <v>0</v>
      </c>
      <c r="J57" s="6">
        <v>99260</v>
      </c>
    </row>
    <row r="58" spans="2:10" ht="25.5">
      <c r="B58" s="4" t="s">
        <v>12</v>
      </c>
      <c r="C58" s="5">
        <v>0</v>
      </c>
      <c r="D58" s="5">
        <v>0</v>
      </c>
      <c r="E58" s="6">
        <v>0</v>
      </c>
      <c r="F58" s="6">
        <v>7267227</v>
      </c>
      <c r="G58" s="6">
        <v>0</v>
      </c>
      <c r="H58" s="6">
        <v>7267227</v>
      </c>
      <c r="I58" s="6">
        <v>0</v>
      </c>
      <c r="J58" s="6">
        <v>7267227</v>
      </c>
    </row>
    <row r="59" spans="2:10" ht="25.5">
      <c r="B59" s="4" t="s">
        <v>13</v>
      </c>
      <c r="C59" s="5">
        <v>0</v>
      </c>
      <c r="D59" s="5">
        <v>323100</v>
      </c>
      <c r="E59" s="6">
        <v>3466900</v>
      </c>
      <c r="F59" s="6">
        <v>0</v>
      </c>
      <c r="G59" s="6">
        <v>0</v>
      </c>
      <c r="H59" s="6">
        <v>3790000</v>
      </c>
      <c r="I59" s="6">
        <v>323100</v>
      </c>
      <c r="J59" s="6">
        <v>3466900</v>
      </c>
    </row>
    <row r="60" spans="2:10" ht="12.75">
      <c r="B60" s="4" t="s">
        <v>66</v>
      </c>
      <c r="C60" s="7"/>
      <c r="D60" s="7"/>
      <c r="E60" s="7"/>
      <c r="F60" s="7"/>
      <c r="G60" s="7"/>
      <c r="H60" s="6">
        <v>0</v>
      </c>
      <c r="I60" s="6">
        <v>0</v>
      </c>
      <c r="J60" s="6">
        <v>0</v>
      </c>
    </row>
    <row r="61" spans="2:10" ht="25.5">
      <c r="B61" s="4" t="s">
        <v>67</v>
      </c>
      <c r="C61" s="7"/>
      <c r="D61" s="7"/>
      <c r="E61" s="6">
        <v>538700</v>
      </c>
      <c r="F61" s="6">
        <v>0</v>
      </c>
      <c r="G61" s="7"/>
      <c r="H61" s="6">
        <v>538700</v>
      </c>
      <c r="I61" s="6">
        <v>316200</v>
      </c>
      <c r="J61" s="6">
        <v>222500</v>
      </c>
    </row>
    <row r="62" spans="2:10" ht="12.75">
      <c r="B62" s="4" t="s">
        <v>68</v>
      </c>
      <c r="C62" s="7"/>
      <c r="D62" s="7"/>
      <c r="E62" s="7"/>
      <c r="F62" s="7"/>
      <c r="G62" s="7"/>
      <c r="H62" s="6">
        <v>1109086</v>
      </c>
      <c r="I62" s="6">
        <v>781800</v>
      </c>
      <c r="J62" s="6">
        <v>327286</v>
      </c>
    </row>
    <row r="63" spans="2:10" ht="12.75">
      <c r="B63" s="4" t="s">
        <v>69</v>
      </c>
      <c r="C63" s="7"/>
      <c r="D63" s="7"/>
      <c r="E63" s="7"/>
      <c r="F63" s="7"/>
      <c r="G63" s="7"/>
      <c r="H63" s="6">
        <v>0</v>
      </c>
      <c r="I63" s="6">
        <v>0</v>
      </c>
      <c r="J63" s="6">
        <v>0</v>
      </c>
    </row>
    <row r="64" spans="2:10" ht="12.75">
      <c r="B64" s="4" t="s">
        <v>70</v>
      </c>
      <c r="C64" s="7"/>
      <c r="D64" s="7"/>
      <c r="E64" s="7"/>
      <c r="F64" s="7"/>
      <c r="G64" s="7"/>
      <c r="H64" s="6">
        <v>0</v>
      </c>
      <c r="I64" s="6">
        <v>0</v>
      </c>
      <c r="J64" s="6">
        <v>0</v>
      </c>
    </row>
    <row r="65" spans="2:10" ht="12.75">
      <c r="B65" s="4" t="s">
        <v>71</v>
      </c>
      <c r="C65" s="7"/>
      <c r="D65" s="7"/>
      <c r="E65" s="7"/>
      <c r="F65" s="7"/>
      <c r="G65" s="7"/>
      <c r="H65" s="6">
        <v>309236</v>
      </c>
      <c r="I65" s="6">
        <v>0</v>
      </c>
      <c r="J65" s="6">
        <v>309236</v>
      </c>
    </row>
    <row r="66" spans="2:10" ht="12.75">
      <c r="B66" s="4" t="s">
        <v>72</v>
      </c>
      <c r="C66" s="7"/>
      <c r="D66" s="7"/>
      <c r="E66" s="7"/>
      <c r="F66" s="7"/>
      <c r="G66" s="7"/>
      <c r="H66" s="6">
        <v>0</v>
      </c>
      <c r="I66" s="6">
        <v>0</v>
      </c>
      <c r="J66" s="6">
        <v>0</v>
      </c>
    </row>
    <row r="67" spans="2:10" ht="25.5">
      <c r="B67" s="4" t="s">
        <v>73</v>
      </c>
      <c r="C67" s="7"/>
      <c r="D67" s="7"/>
      <c r="E67" s="7"/>
      <c r="F67" s="7"/>
      <c r="G67" s="7"/>
      <c r="H67" s="6">
        <v>33373212</v>
      </c>
      <c r="I67" s="6">
        <v>3305100</v>
      </c>
      <c r="J67" s="6">
        <v>30068112</v>
      </c>
    </row>
    <row r="68" spans="2:10" ht="25.5">
      <c r="B68" s="4" t="s">
        <v>74</v>
      </c>
      <c r="C68" s="7"/>
      <c r="D68" s="7"/>
      <c r="E68" s="7"/>
      <c r="F68" s="7"/>
      <c r="G68" s="7"/>
      <c r="H68" s="6">
        <v>10888500</v>
      </c>
      <c r="I68" s="6">
        <v>9400</v>
      </c>
      <c r="J68" s="6">
        <v>10879100</v>
      </c>
    </row>
    <row r="69" spans="2:10" ht="51">
      <c r="B69" s="4" t="s">
        <v>75</v>
      </c>
      <c r="C69" s="7"/>
      <c r="D69" s="7"/>
      <c r="E69" s="7"/>
      <c r="F69" s="7"/>
      <c r="G69" s="7"/>
      <c r="H69" s="6">
        <v>209100</v>
      </c>
      <c r="I69" s="6">
        <v>0</v>
      </c>
      <c r="J69" s="6">
        <v>209100</v>
      </c>
    </row>
    <row r="70" spans="2:10" ht="38.25">
      <c r="B70" s="4" t="s">
        <v>76</v>
      </c>
      <c r="C70" s="7"/>
      <c r="D70" s="7"/>
      <c r="E70" s="7"/>
      <c r="F70" s="7"/>
      <c r="G70" s="7"/>
      <c r="H70" s="6">
        <v>275200</v>
      </c>
      <c r="I70" s="6">
        <v>0</v>
      </c>
      <c r="J70" s="6">
        <v>275200</v>
      </c>
    </row>
    <row r="71" spans="2:10" ht="12.75">
      <c r="B71" s="4" t="s">
        <v>77</v>
      </c>
      <c r="C71" s="7"/>
      <c r="D71" s="7"/>
      <c r="E71" s="7"/>
      <c r="F71" s="7"/>
      <c r="G71" s="7"/>
      <c r="H71" s="6">
        <v>4421300</v>
      </c>
      <c r="I71" s="6">
        <v>7200</v>
      </c>
      <c r="J71" s="6">
        <v>4414100</v>
      </c>
    </row>
    <row r="72" spans="2:10" ht="25.5">
      <c r="B72" s="4" t="s">
        <v>78</v>
      </c>
      <c r="C72" s="7"/>
      <c r="D72" s="7"/>
      <c r="E72" s="7"/>
      <c r="F72" s="7"/>
      <c r="G72" s="7"/>
      <c r="H72" s="6">
        <v>15794100</v>
      </c>
      <c r="I72" s="6">
        <v>16600</v>
      </c>
      <c r="J72" s="6">
        <v>15777500</v>
      </c>
    </row>
    <row r="73" spans="2:10" ht="12.75">
      <c r="B73" s="4" t="s">
        <v>79</v>
      </c>
      <c r="C73" s="7"/>
      <c r="D73" s="7"/>
      <c r="E73" s="7"/>
      <c r="F73" s="7"/>
      <c r="G73" s="7"/>
      <c r="H73" s="6">
        <v>9948000</v>
      </c>
      <c r="I73" s="6">
        <v>205000</v>
      </c>
      <c r="J73" s="6">
        <v>9743000</v>
      </c>
    </row>
    <row r="74" spans="2:10" ht="12.75">
      <c r="B74" s="4" t="s">
        <v>80</v>
      </c>
      <c r="C74" s="7"/>
      <c r="D74" s="7"/>
      <c r="E74" s="7"/>
      <c r="F74" s="7"/>
      <c r="G74" s="7"/>
      <c r="H74" s="6">
        <v>11209800</v>
      </c>
      <c r="I74" s="6">
        <v>81200</v>
      </c>
      <c r="J74" s="6">
        <v>11128600</v>
      </c>
    </row>
    <row r="75" spans="2:10" ht="12.75">
      <c r="B75" s="4" t="s">
        <v>81</v>
      </c>
      <c r="C75" s="7"/>
      <c r="D75" s="7"/>
      <c r="E75" s="7"/>
      <c r="F75" s="7"/>
      <c r="G75" s="7"/>
      <c r="H75" s="6">
        <v>3030600</v>
      </c>
      <c r="I75" s="6">
        <v>85500</v>
      </c>
      <c r="J75" s="6">
        <v>2945100</v>
      </c>
    </row>
    <row r="76" spans="2:10" ht="12.75">
      <c r="B76" s="4" t="s">
        <v>82</v>
      </c>
      <c r="C76" s="7"/>
      <c r="D76" s="7"/>
      <c r="E76" s="7"/>
      <c r="F76" s="7"/>
      <c r="G76" s="7"/>
      <c r="H76" s="6">
        <v>481400</v>
      </c>
      <c r="I76" s="6">
        <v>0</v>
      </c>
      <c r="J76" s="6">
        <v>481400</v>
      </c>
    </row>
    <row r="77" spans="2:10" ht="12.75">
      <c r="B77" s="4" t="s">
        <v>83</v>
      </c>
      <c r="C77" s="7"/>
      <c r="D77" s="7"/>
      <c r="E77" s="7"/>
      <c r="F77" s="7"/>
      <c r="G77" s="7"/>
      <c r="H77" s="6">
        <v>3004600</v>
      </c>
      <c r="I77" s="6">
        <v>0</v>
      </c>
      <c r="J77" s="6">
        <v>3004600</v>
      </c>
    </row>
    <row r="78" spans="2:10" ht="25.5">
      <c r="B78" s="4" t="s">
        <v>84</v>
      </c>
      <c r="C78" s="7"/>
      <c r="D78" s="7"/>
      <c r="E78" s="7"/>
      <c r="F78" s="7"/>
      <c r="G78" s="7"/>
      <c r="H78" s="6">
        <v>526900</v>
      </c>
      <c r="I78" s="6">
        <v>0</v>
      </c>
      <c r="J78" s="6">
        <v>526900</v>
      </c>
    </row>
    <row r="79" spans="2:10" ht="25.5">
      <c r="B79" s="4" t="s">
        <v>85</v>
      </c>
      <c r="C79" s="7"/>
      <c r="D79" s="7"/>
      <c r="E79" s="7"/>
      <c r="F79" s="7"/>
      <c r="G79" s="7"/>
      <c r="H79" s="6">
        <v>2119400</v>
      </c>
      <c r="I79" s="6">
        <v>0</v>
      </c>
      <c r="J79" s="6">
        <v>2119400</v>
      </c>
    </row>
    <row r="80" spans="2:10" ht="12.75">
      <c r="B80" s="4" t="s">
        <v>86</v>
      </c>
      <c r="C80" s="5">
        <v>2564</v>
      </c>
      <c r="D80" s="5">
        <v>35378</v>
      </c>
      <c r="E80" s="6">
        <v>89826</v>
      </c>
      <c r="F80" s="6">
        <v>2564</v>
      </c>
      <c r="G80" s="7"/>
      <c r="H80" s="6">
        <v>130332</v>
      </c>
      <c r="I80" s="6">
        <v>0</v>
      </c>
      <c r="J80" s="6">
        <v>130332</v>
      </c>
    </row>
    <row r="81" spans="2:10" ht="12.75">
      <c r="B81" s="4" t="s">
        <v>87</v>
      </c>
      <c r="C81" s="7"/>
      <c r="D81" s="7"/>
      <c r="E81" s="7"/>
      <c r="F81" s="7"/>
      <c r="G81" s="7"/>
      <c r="H81" s="6">
        <v>3365300</v>
      </c>
      <c r="I81" s="6">
        <v>18300</v>
      </c>
      <c r="J81" s="6">
        <v>3347000</v>
      </c>
    </row>
    <row r="82" spans="2:10" ht="12.75">
      <c r="B82" s="4" t="s">
        <v>88</v>
      </c>
      <c r="C82" s="7"/>
      <c r="D82" s="7"/>
      <c r="E82" s="7"/>
      <c r="F82" s="7"/>
      <c r="G82" s="7"/>
      <c r="H82" s="6">
        <v>153200</v>
      </c>
      <c r="I82" s="6">
        <v>0</v>
      </c>
      <c r="J82" s="6">
        <v>153200</v>
      </c>
    </row>
    <row r="83" spans="2:10" ht="12.75">
      <c r="B83" s="4" t="s">
        <v>89</v>
      </c>
      <c r="C83" s="5">
        <v>2564</v>
      </c>
      <c r="D83" s="5">
        <v>35378</v>
      </c>
      <c r="E83" s="6">
        <v>89826</v>
      </c>
      <c r="F83" s="6">
        <v>2564</v>
      </c>
      <c r="G83" s="7"/>
      <c r="H83" s="6">
        <v>33969532</v>
      </c>
      <c r="I83" s="6">
        <v>390000</v>
      </c>
      <c r="J83" s="6">
        <v>33579532</v>
      </c>
    </row>
    <row r="84" spans="2:10" ht="12.75">
      <c r="B84" s="4" t="s">
        <v>90</v>
      </c>
      <c r="C84" s="7"/>
      <c r="D84" s="7"/>
      <c r="E84" s="7"/>
      <c r="F84" s="7"/>
      <c r="G84" s="7"/>
      <c r="H84" s="6">
        <v>2290700</v>
      </c>
      <c r="I84" s="6">
        <v>0</v>
      </c>
      <c r="J84" s="6">
        <v>2290700</v>
      </c>
    </row>
    <row r="85" spans="2:10" ht="25.5">
      <c r="B85" s="4" t="s">
        <v>91</v>
      </c>
      <c r="C85" s="7"/>
      <c r="D85" s="7"/>
      <c r="E85" s="7"/>
      <c r="F85" s="7"/>
      <c r="G85" s="7"/>
      <c r="H85" s="6">
        <v>10746400</v>
      </c>
      <c r="I85" s="6">
        <v>215000</v>
      </c>
      <c r="J85" s="6">
        <v>10531400</v>
      </c>
    </row>
    <row r="86" spans="2:10" ht="25.5">
      <c r="B86" s="4" t="s">
        <v>92</v>
      </c>
      <c r="C86" s="7"/>
      <c r="D86" s="7"/>
      <c r="E86" s="7"/>
      <c r="F86" s="7"/>
      <c r="G86" s="7"/>
      <c r="H86" s="6">
        <v>466262</v>
      </c>
      <c r="I86" s="6">
        <v>8400</v>
      </c>
      <c r="J86" s="6">
        <v>457862</v>
      </c>
    </row>
    <row r="87" spans="2:10" ht="12.75">
      <c r="B87" s="4" t="s">
        <v>93</v>
      </c>
      <c r="C87" s="7"/>
      <c r="D87" s="7"/>
      <c r="E87" s="7"/>
      <c r="F87" s="7"/>
      <c r="G87" s="7"/>
      <c r="H87" s="6">
        <v>1538800</v>
      </c>
      <c r="I87" s="6">
        <v>179400</v>
      </c>
      <c r="J87" s="6">
        <v>1359400</v>
      </c>
    </row>
    <row r="88" spans="2:10" ht="25.5">
      <c r="B88" s="4" t="s">
        <v>94</v>
      </c>
      <c r="C88" s="7"/>
      <c r="D88" s="7"/>
      <c r="E88" s="7"/>
      <c r="F88" s="7"/>
      <c r="G88" s="7"/>
      <c r="H88" s="6">
        <v>12751462</v>
      </c>
      <c r="I88" s="6">
        <v>402800</v>
      </c>
      <c r="J88" s="6">
        <v>12348662</v>
      </c>
    </row>
    <row r="89" spans="2:10" ht="12.75">
      <c r="B89" s="4" t="s">
        <v>95</v>
      </c>
      <c r="C89" s="7"/>
      <c r="D89" s="7"/>
      <c r="E89" s="7"/>
      <c r="F89" s="7"/>
      <c r="G89" s="7"/>
      <c r="H89" s="6">
        <v>1558700</v>
      </c>
      <c r="I89" s="6">
        <v>0</v>
      </c>
      <c r="J89" s="6">
        <v>1558700</v>
      </c>
    </row>
    <row r="90" spans="2:10" ht="25.5">
      <c r="B90" s="4" t="s">
        <v>96</v>
      </c>
      <c r="C90" s="7"/>
      <c r="D90" s="7"/>
      <c r="E90" s="7"/>
      <c r="F90" s="7"/>
      <c r="G90" s="7"/>
      <c r="H90" s="6">
        <v>1807100</v>
      </c>
      <c r="I90" s="6">
        <v>61500</v>
      </c>
      <c r="J90" s="6">
        <v>1745600</v>
      </c>
    </row>
    <row r="91" spans="2:10" ht="12.75">
      <c r="B91" s="4" t="s">
        <v>97</v>
      </c>
      <c r="C91" s="7"/>
      <c r="D91" s="7"/>
      <c r="E91" s="7"/>
      <c r="F91" s="7"/>
      <c r="G91" s="7"/>
      <c r="H91" s="6">
        <v>790900</v>
      </c>
      <c r="I91" s="6">
        <v>0</v>
      </c>
      <c r="J91" s="6">
        <v>790900</v>
      </c>
    </row>
    <row r="92" spans="2:10" ht="12.75">
      <c r="B92" s="4" t="s">
        <v>98</v>
      </c>
      <c r="C92" s="7"/>
      <c r="D92" s="7"/>
      <c r="E92" s="7"/>
      <c r="F92" s="7"/>
      <c r="G92" s="7"/>
      <c r="H92" s="6">
        <v>3307900</v>
      </c>
      <c r="I92" s="6">
        <v>2145600</v>
      </c>
      <c r="J92" s="6">
        <v>1162300</v>
      </c>
    </row>
    <row r="93" spans="2:10" ht="12.75">
      <c r="B93" s="4" t="s">
        <v>99</v>
      </c>
      <c r="C93" s="7"/>
      <c r="D93" s="7"/>
      <c r="E93" s="7"/>
      <c r="F93" s="7"/>
      <c r="G93" s="7"/>
      <c r="H93" s="6">
        <v>2742000</v>
      </c>
      <c r="I93" s="6">
        <v>0</v>
      </c>
      <c r="J93" s="6">
        <v>2742000</v>
      </c>
    </row>
    <row r="94" spans="2:10" ht="12.75">
      <c r="B94" s="4" t="s">
        <v>100</v>
      </c>
      <c r="C94" s="7"/>
      <c r="D94" s="7"/>
      <c r="E94" s="7"/>
      <c r="F94" s="7"/>
      <c r="G94" s="7"/>
      <c r="H94" s="6">
        <v>10206600</v>
      </c>
      <c r="I94" s="6">
        <v>2207100</v>
      </c>
      <c r="J94" s="6">
        <v>7999500</v>
      </c>
    </row>
    <row r="95" spans="2:10" ht="12.75">
      <c r="B95" s="4" t="s">
        <v>101</v>
      </c>
      <c r="C95" s="7"/>
      <c r="D95" s="7"/>
      <c r="E95" s="7"/>
      <c r="F95" s="7"/>
      <c r="G95" s="7"/>
      <c r="H95" s="6">
        <v>8099200</v>
      </c>
      <c r="I95" s="6">
        <v>477200</v>
      </c>
      <c r="J95" s="6">
        <v>7622000</v>
      </c>
    </row>
    <row r="96" spans="2:10" ht="12.75">
      <c r="B96" s="4" t="s">
        <v>102</v>
      </c>
      <c r="C96" s="7"/>
      <c r="D96" s="7"/>
      <c r="E96" s="7"/>
      <c r="F96" s="7"/>
      <c r="G96" s="7"/>
      <c r="H96" s="6">
        <v>1100000</v>
      </c>
      <c r="I96" s="6">
        <v>0</v>
      </c>
      <c r="J96" s="6">
        <v>1100000</v>
      </c>
    </row>
    <row r="97" spans="2:10" ht="12.75">
      <c r="B97" s="4" t="s">
        <v>103</v>
      </c>
      <c r="C97" s="7"/>
      <c r="D97" s="7"/>
      <c r="E97" s="7"/>
      <c r="F97" s="7"/>
      <c r="G97" s="7"/>
      <c r="H97" s="6">
        <v>9199200</v>
      </c>
      <c r="I97" s="6">
        <v>477200</v>
      </c>
      <c r="J97" s="6">
        <v>8722000</v>
      </c>
    </row>
    <row r="98" spans="2:10" ht="12.75">
      <c r="B98" s="4" t="s">
        <v>104</v>
      </c>
      <c r="C98" s="7"/>
      <c r="D98" s="7"/>
      <c r="E98" s="7"/>
      <c r="F98" s="7"/>
      <c r="G98" s="7"/>
      <c r="H98" s="6">
        <v>2974600</v>
      </c>
      <c r="I98" s="6">
        <v>1707000</v>
      </c>
      <c r="J98" s="6">
        <v>1267600</v>
      </c>
    </row>
    <row r="99" spans="2:10" ht="43.5" customHeight="1">
      <c r="B99" s="9" t="s">
        <v>105</v>
      </c>
      <c r="C99" s="7"/>
      <c r="D99" s="7"/>
      <c r="E99" s="7"/>
      <c r="F99" s="7"/>
      <c r="G99" s="7"/>
      <c r="H99" s="6">
        <v>0</v>
      </c>
      <c r="I99" s="6">
        <v>0</v>
      </c>
      <c r="J99" s="6">
        <v>0</v>
      </c>
    </row>
    <row r="100" spans="2:10" ht="38.25">
      <c r="B100" s="4" t="s">
        <v>106</v>
      </c>
      <c r="C100" s="7"/>
      <c r="D100" s="7"/>
      <c r="E100" s="7"/>
      <c r="F100" s="7"/>
      <c r="G100" s="7"/>
      <c r="H100" s="6">
        <v>517785275.45</v>
      </c>
      <c r="I100" s="6">
        <v>5259400</v>
      </c>
      <c r="J100" s="6">
        <v>512525875.45</v>
      </c>
    </row>
    <row r="101" spans="2:10" ht="51">
      <c r="B101" s="4" t="s">
        <v>107</v>
      </c>
      <c r="C101" s="7"/>
      <c r="D101" s="7"/>
      <c r="E101" s="7"/>
      <c r="F101" s="7"/>
      <c r="G101" s="7"/>
      <c r="H101" s="6">
        <v>87186194</v>
      </c>
      <c r="I101" s="6">
        <v>5200700</v>
      </c>
      <c r="J101" s="6">
        <v>81985494</v>
      </c>
    </row>
    <row r="102" spans="2:10" ht="63.75">
      <c r="B102" s="4" t="s">
        <v>108</v>
      </c>
      <c r="C102" s="7"/>
      <c r="D102" s="7"/>
      <c r="E102" s="7"/>
      <c r="F102" s="7"/>
      <c r="G102" s="7"/>
      <c r="H102" s="6">
        <v>604971469.45</v>
      </c>
      <c r="I102" s="6">
        <v>10460100</v>
      </c>
      <c r="J102" s="6">
        <v>594511369.45</v>
      </c>
    </row>
    <row r="103" spans="2:10" ht="12.75">
      <c r="B103" s="4" t="s">
        <v>109</v>
      </c>
      <c r="C103" s="5">
        <v>96100</v>
      </c>
      <c r="D103" s="5">
        <v>17139100</v>
      </c>
      <c r="E103" s="6">
        <v>10525100</v>
      </c>
      <c r="F103" s="6">
        <v>4090100</v>
      </c>
      <c r="G103" s="7"/>
      <c r="H103" s="6">
        <v>31850400</v>
      </c>
      <c r="I103" s="6">
        <v>0</v>
      </c>
      <c r="J103" s="6">
        <v>31850400</v>
      </c>
    </row>
    <row r="104" spans="2:10" ht="38.25">
      <c r="B104" s="4" t="s">
        <v>110</v>
      </c>
      <c r="C104" s="7"/>
      <c r="D104" s="7"/>
      <c r="E104" s="7"/>
      <c r="F104" s="7"/>
      <c r="G104" s="7"/>
      <c r="H104" s="6">
        <v>189000</v>
      </c>
      <c r="I104" s="6">
        <v>187100</v>
      </c>
      <c r="J104" s="6">
        <v>1900</v>
      </c>
    </row>
    <row r="105" spans="2:10" ht="25.5">
      <c r="B105" s="4" t="s">
        <v>111</v>
      </c>
      <c r="C105" s="7"/>
      <c r="D105" s="7"/>
      <c r="E105" s="7"/>
      <c r="F105" s="7"/>
      <c r="G105" s="7"/>
      <c r="H105" s="6">
        <v>87100</v>
      </c>
      <c r="I105" s="6">
        <v>0</v>
      </c>
      <c r="J105" s="6">
        <v>87100</v>
      </c>
    </row>
    <row r="106" spans="3:10" ht="12.75">
      <c r="C106" s="2"/>
      <c r="D106" s="2"/>
      <c r="E106" s="2"/>
      <c r="F106" s="2"/>
      <c r="G106" s="2"/>
      <c r="H106" s="2"/>
      <c r="I106" s="2"/>
      <c r="J106" s="2"/>
    </row>
    <row r="107" spans="3:10" ht="12.75">
      <c r="C107" s="2"/>
      <c r="D107" s="2"/>
      <c r="E107" s="2"/>
      <c r="F107" s="2"/>
      <c r="G107" s="2"/>
      <c r="H107" s="2"/>
      <c r="I107" s="2"/>
      <c r="J107" s="2"/>
    </row>
    <row r="108" spans="3:10" ht="12.75">
      <c r="C108" s="2"/>
      <c r="D108" s="2"/>
      <c r="E108" s="2"/>
      <c r="F108" s="2"/>
      <c r="G108" s="2"/>
      <c r="H108" s="2"/>
      <c r="I108" s="2"/>
      <c r="J108" s="2"/>
    </row>
    <row r="109" spans="3:10" ht="12.75">
      <c r="C109" s="2"/>
      <c r="D109" s="2"/>
      <c r="E109" s="2"/>
      <c r="F109" s="2"/>
      <c r="G109" s="2"/>
      <c r="H109" s="2"/>
      <c r="I109" s="2"/>
      <c r="J109" s="2"/>
    </row>
    <row r="110" spans="3:10" ht="12.75">
      <c r="C110" s="2"/>
      <c r="D110" s="2"/>
      <c r="E110" s="2"/>
      <c r="F110" s="2"/>
      <c r="G110" s="2"/>
      <c r="H110" s="2"/>
      <c r="I110" s="2"/>
      <c r="J110" s="2"/>
    </row>
    <row r="111" spans="3:10" ht="12.75">
      <c r="C111" s="2"/>
      <c r="D111" s="2"/>
      <c r="E111" s="2"/>
      <c r="F111" s="2"/>
      <c r="G111" s="2"/>
      <c r="H111" s="2"/>
      <c r="I111" s="2"/>
      <c r="J111" s="2"/>
    </row>
    <row r="112" spans="3:10" ht="12.75">
      <c r="C112" s="2"/>
      <c r="D112" s="2"/>
      <c r="E112" s="2"/>
      <c r="F112" s="2"/>
      <c r="G112" s="2"/>
      <c r="H112" s="2"/>
      <c r="I112" s="2"/>
      <c r="J112" s="2"/>
    </row>
    <row r="113" spans="3:10" ht="12.75">
      <c r="C113" s="2"/>
      <c r="D113" s="2"/>
      <c r="E113" s="2"/>
      <c r="F113" s="2"/>
      <c r="G113" s="2"/>
      <c r="H113" s="2"/>
      <c r="I113" s="2"/>
      <c r="J113" s="2"/>
    </row>
    <row r="114" spans="3:10" ht="12.75">
      <c r="C114" s="2"/>
      <c r="D114" s="2"/>
      <c r="E114" s="2"/>
      <c r="F114" s="2"/>
      <c r="G114" s="2"/>
      <c r="H114" s="2"/>
      <c r="I114" s="2"/>
      <c r="J114" s="2"/>
    </row>
    <row r="115" spans="3:10" ht="12.75">
      <c r="C115" s="2"/>
      <c r="D115" s="2"/>
      <c r="E115" s="2"/>
      <c r="F115" s="2"/>
      <c r="G115" s="2"/>
      <c r="H115" s="2"/>
      <c r="I115" s="2"/>
      <c r="J115" s="2"/>
    </row>
    <row r="116" spans="3:10" ht="12.75">
      <c r="C116" s="2"/>
      <c r="D116" s="2"/>
      <c r="E116" s="2"/>
      <c r="F116" s="2"/>
      <c r="G116" s="2"/>
      <c r="H116" s="2"/>
      <c r="I116" s="2"/>
      <c r="J116" s="2"/>
    </row>
    <row r="117" spans="3:10" ht="12.75">
      <c r="C117" s="2"/>
      <c r="D117" s="2"/>
      <c r="E117" s="2"/>
      <c r="F117" s="2"/>
      <c r="G117" s="2"/>
      <c r="H117" s="2"/>
      <c r="I117" s="2"/>
      <c r="J117" s="2"/>
    </row>
    <row r="118" spans="3:10" ht="12.75">
      <c r="C118" s="2"/>
      <c r="D118" s="2"/>
      <c r="E118" s="2"/>
      <c r="F118" s="2"/>
      <c r="G118" s="2"/>
      <c r="H118" s="2"/>
      <c r="I118" s="2"/>
      <c r="J118" s="2"/>
    </row>
    <row r="119" spans="3:10" ht="12.75">
      <c r="C119" s="2"/>
      <c r="D119" s="2"/>
      <c r="E119" s="2"/>
      <c r="F119" s="2"/>
      <c r="G119" s="2"/>
      <c r="H119" s="2"/>
      <c r="I119" s="2"/>
      <c r="J119" s="2"/>
    </row>
  </sheetData>
  <mergeCells count="4">
    <mergeCell ref="B2:J2"/>
    <mergeCell ref="B3:J3"/>
    <mergeCell ref="B4:J4"/>
    <mergeCell ref="B5:J5"/>
  </mergeCells>
  <printOptions/>
  <pageMargins left="0.24" right="0.24" top="0.32" bottom="0.23" header="0.22" footer="0.17"/>
  <pageSetup fitToHeight="3" fitToWidth="1" horizontalDpi="600" verticalDpi="600" orientation="portrait" paperSize="9" scale="78"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sheetPr>
    <tabColor indexed="48"/>
    <pageSetUpPr fitToPage="1"/>
  </sheetPr>
  <dimension ref="A1:J24"/>
  <sheetViews>
    <sheetView workbookViewId="0" topLeftCell="A1">
      <selection activeCell="G9" sqref="G9"/>
    </sheetView>
  </sheetViews>
  <sheetFormatPr defaultColWidth="9.140625" defaultRowHeight="12.75"/>
  <cols>
    <col min="1" max="1" width="33.7109375" style="15" customWidth="1"/>
    <col min="2" max="2" width="9.7109375" style="15" bestFit="1" customWidth="1"/>
    <col min="3" max="4" width="10.7109375" style="15" bestFit="1" customWidth="1"/>
    <col min="5" max="5" width="1.8515625" style="15" customWidth="1"/>
    <col min="6" max="6" width="6.140625" style="15" customWidth="1"/>
    <col min="7" max="8" width="9.7109375" style="15" bestFit="1" customWidth="1"/>
    <col min="9" max="9" width="6.8515625" style="15" customWidth="1"/>
    <col min="10" max="10" width="4.7109375" style="15" customWidth="1"/>
    <col min="11" max="11" width="0" style="15" hidden="1" customWidth="1"/>
    <col min="12" max="16384" width="9.140625" style="15" customWidth="1"/>
  </cols>
  <sheetData>
    <row r="1" spans="1:9" ht="25.5" customHeight="1">
      <c r="A1" s="19" t="s">
        <v>112</v>
      </c>
      <c r="B1" s="20"/>
      <c r="C1" s="20"/>
      <c r="D1" s="20"/>
      <c r="E1" s="20"/>
      <c r="F1" s="20"/>
      <c r="G1" s="20"/>
      <c r="H1" s="20"/>
      <c r="I1" s="20"/>
    </row>
    <row r="2" ht="5.25" customHeight="1"/>
    <row r="3" spans="1:5" ht="18.75" customHeight="1">
      <c r="A3" s="16" t="s">
        <v>113</v>
      </c>
      <c r="B3" s="14"/>
      <c r="C3" s="14"/>
      <c r="D3" s="14"/>
      <c r="E3" s="14"/>
    </row>
    <row r="4" ht="4.5" customHeight="1"/>
    <row r="5" spans="1:5" ht="15" customHeight="1" hidden="1">
      <c r="A5" s="17" t="s">
        <v>114</v>
      </c>
      <c r="B5" s="14"/>
      <c r="C5" s="14"/>
      <c r="D5" s="14"/>
      <c r="E5" s="14"/>
    </row>
    <row r="6" ht="3" customHeight="1"/>
    <row r="7" spans="1:5" ht="18.75" customHeight="1">
      <c r="A7" s="18" t="s">
        <v>17</v>
      </c>
      <c r="B7" s="14"/>
      <c r="C7" s="14"/>
      <c r="D7" s="14"/>
      <c r="E7" s="14"/>
    </row>
    <row r="8" ht="1.5" customHeight="1"/>
    <row r="9" spans="1:10" ht="130.5" customHeight="1">
      <c r="A9" s="21" t="s">
        <v>115</v>
      </c>
      <c r="B9" s="22" t="s">
        <v>139</v>
      </c>
      <c r="C9" s="22" t="s">
        <v>116</v>
      </c>
      <c r="D9" s="22" t="s">
        <v>117</v>
      </c>
      <c r="E9" s="32" t="s">
        <v>140</v>
      </c>
      <c r="F9" s="33"/>
      <c r="G9" s="22" t="s">
        <v>118</v>
      </c>
      <c r="H9" s="22" t="s">
        <v>119</v>
      </c>
      <c r="I9" s="23" t="s">
        <v>120</v>
      </c>
      <c r="J9" s="24"/>
    </row>
    <row r="10" spans="1:10" ht="16.5" customHeight="1">
      <c r="A10" s="25" t="s">
        <v>121</v>
      </c>
      <c r="B10" s="25">
        <v>1103</v>
      </c>
      <c r="C10" s="25"/>
      <c r="D10" s="25"/>
      <c r="E10" s="26" t="s">
        <v>122</v>
      </c>
      <c r="F10" s="27"/>
      <c r="G10" s="25">
        <v>36</v>
      </c>
      <c r="H10" s="28">
        <v>288000</v>
      </c>
      <c r="I10" s="29">
        <v>8000</v>
      </c>
      <c r="J10" s="30"/>
    </row>
    <row r="11" spans="1:10" ht="16.5" customHeight="1">
      <c r="A11" s="25" t="s">
        <v>123</v>
      </c>
      <c r="B11" s="25">
        <v>1104</v>
      </c>
      <c r="C11" s="25"/>
      <c r="D11" s="25"/>
      <c r="E11" s="26" t="s">
        <v>122</v>
      </c>
      <c r="F11" s="27"/>
      <c r="G11" s="25">
        <v>50</v>
      </c>
      <c r="H11" s="28">
        <v>400000</v>
      </c>
      <c r="I11" s="29">
        <v>8000</v>
      </c>
      <c r="J11" s="30"/>
    </row>
    <row r="12" spans="1:10" ht="16.5" customHeight="1">
      <c r="A12" s="25" t="s">
        <v>124</v>
      </c>
      <c r="B12" s="25">
        <v>1105</v>
      </c>
      <c r="C12" s="25"/>
      <c r="D12" s="25"/>
      <c r="E12" s="26" t="s">
        <v>122</v>
      </c>
      <c r="F12" s="27"/>
      <c r="G12" s="25">
        <v>22</v>
      </c>
      <c r="H12" s="28">
        <v>396000</v>
      </c>
      <c r="I12" s="29">
        <v>18000</v>
      </c>
      <c r="J12" s="30"/>
    </row>
    <row r="13" spans="1:10" ht="16.5" customHeight="1">
      <c r="A13" s="25" t="s">
        <v>125</v>
      </c>
      <c r="B13" s="25">
        <v>1106</v>
      </c>
      <c r="C13" s="25"/>
      <c r="D13" s="25"/>
      <c r="E13" s="26" t="s">
        <v>122</v>
      </c>
      <c r="F13" s="27"/>
      <c r="G13" s="25">
        <v>11</v>
      </c>
      <c r="H13" s="28">
        <v>198000</v>
      </c>
      <c r="I13" s="29">
        <v>18000</v>
      </c>
      <c r="J13" s="30"/>
    </row>
    <row r="14" spans="1:10" ht="16.5" customHeight="1">
      <c r="A14" s="25" t="s">
        <v>126</v>
      </c>
      <c r="B14" s="25">
        <v>1107</v>
      </c>
      <c r="C14" s="25"/>
      <c r="D14" s="25"/>
      <c r="E14" s="26" t="s">
        <v>122</v>
      </c>
      <c r="F14" s="27"/>
      <c r="G14" s="25">
        <v>13</v>
      </c>
      <c r="H14" s="28">
        <v>104000</v>
      </c>
      <c r="I14" s="29">
        <v>8000</v>
      </c>
      <c r="J14" s="30"/>
    </row>
    <row r="15" spans="1:10" ht="16.5" customHeight="1">
      <c r="A15" s="25" t="s">
        <v>127</v>
      </c>
      <c r="B15" s="25">
        <v>1108</v>
      </c>
      <c r="C15" s="25"/>
      <c r="D15" s="25"/>
      <c r="E15" s="26" t="s">
        <v>122</v>
      </c>
      <c r="F15" s="27"/>
      <c r="G15" s="25">
        <v>40</v>
      </c>
      <c r="H15" s="28">
        <v>320000</v>
      </c>
      <c r="I15" s="29">
        <v>8000</v>
      </c>
      <c r="J15" s="30"/>
    </row>
    <row r="16" spans="1:10" ht="16.5" customHeight="1">
      <c r="A16" s="25" t="s">
        <v>128</v>
      </c>
      <c r="B16" s="25">
        <v>1110</v>
      </c>
      <c r="C16" s="25"/>
      <c r="D16" s="25"/>
      <c r="E16" s="26" t="s">
        <v>122</v>
      </c>
      <c r="F16" s="27"/>
      <c r="G16" s="25">
        <v>232</v>
      </c>
      <c r="H16" s="28">
        <v>1856000</v>
      </c>
      <c r="I16" s="29">
        <v>8000</v>
      </c>
      <c r="J16" s="30"/>
    </row>
    <row r="17" spans="1:10" ht="16.5" customHeight="1">
      <c r="A17" s="25" t="s">
        <v>129</v>
      </c>
      <c r="B17" s="25">
        <v>7000</v>
      </c>
      <c r="C17" s="25" t="s">
        <v>130</v>
      </c>
      <c r="D17" s="31">
        <v>41518</v>
      </c>
      <c r="E17" s="26" t="s">
        <v>131</v>
      </c>
      <c r="F17" s="27"/>
      <c r="G17" s="25">
        <v>46.67</v>
      </c>
      <c r="H17" s="28">
        <v>466667</v>
      </c>
      <c r="I17" s="29">
        <v>9999.29</v>
      </c>
      <c r="J17" s="30"/>
    </row>
    <row r="18" spans="1:10" ht="16.5" customHeight="1">
      <c r="A18" s="25" t="s">
        <v>132</v>
      </c>
      <c r="B18" s="25">
        <v>7030</v>
      </c>
      <c r="C18" s="25"/>
      <c r="D18" s="25"/>
      <c r="E18" s="26" t="s">
        <v>131</v>
      </c>
      <c r="F18" s="27"/>
      <c r="G18" s="25">
        <v>69.1</v>
      </c>
      <c r="H18" s="28">
        <v>691000</v>
      </c>
      <c r="I18" s="29">
        <v>10000</v>
      </c>
      <c r="J18" s="30"/>
    </row>
    <row r="19" spans="1:10" ht="16.5" customHeight="1">
      <c r="A19" s="25" t="s">
        <v>133</v>
      </c>
      <c r="B19" s="25">
        <v>7031</v>
      </c>
      <c r="C19" s="25"/>
      <c r="D19" s="25"/>
      <c r="E19" s="26" t="s">
        <v>131</v>
      </c>
      <c r="F19" s="27"/>
      <c r="G19" s="25">
        <v>117.5</v>
      </c>
      <c r="H19" s="28">
        <v>1175000</v>
      </c>
      <c r="I19" s="29">
        <v>10000</v>
      </c>
      <c r="J19" s="30"/>
    </row>
    <row r="20" spans="1:10" ht="16.5" customHeight="1">
      <c r="A20" s="25" t="s">
        <v>134</v>
      </c>
      <c r="B20" s="25">
        <v>7032</v>
      </c>
      <c r="C20" s="25"/>
      <c r="D20" s="25"/>
      <c r="E20" s="26" t="s">
        <v>131</v>
      </c>
      <c r="F20" s="27"/>
      <c r="G20" s="25">
        <v>97.9</v>
      </c>
      <c r="H20" s="28">
        <v>1009277.26</v>
      </c>
      <c r="I20" s="29">
        <v>10309.27</v>
      </c>
      <c r="J20" s="30"/>
    </row>
    <row r="21" spans="1:10" ht="16.5" customHeight="1">
      <c r="A21" s="25" t="s">
        <v>135</v>
      </c>
      <c r="B21" s="25">
        <v>7033</v>
      </c>
      <c r="C21" s="25"/>
      <c r="D21" s="25"/>
      <c r="E21" s="26" t="s">
        <v>131</v>
      </c>
      <c r="F21" s="27"/>
      <c r="G21" s="25">
        <v>194.6</v>
      </c>
      <c r="H21" s="28">
        <v>2001896.48</v>
      </c>
      <c r="I21" s="29">
        <v>10287.24</v>
      </c>
      <c r="J21" s="30"/>
    </row>
    <row r="22" spans="1:10" ht="16.5" customHeight="1">
      <c r="A22" s="25" t="s">
        <v>136</v>
      </c>
      <c r="B22" s="25">
        <v>7034</v>
      </c>
      <c r="C22" s="25"/>
      <c r="D22" s="25"/>
      <c r="E22" s="26" t="s">
        <v>131</v>
      </c>
      <c r="F22" s="27"/>
      <c r="G22" s="25">
        <v>106.7</v>
      </c>
      <c r="H22" s="28">
        <v>1096500.92</v>
      </c>
      <c r="I22" s="29">
        <v>10276.48</v>
      </c>
      <c r="J22" s="30"/>
    </row>
    <row r="23" spans="1:10" ht="16.5" customHeight="1">
      <c r="A23" s="25" t="s">
        <v>137</v>
      </c>
      <c r="B23" s="25">
        <v>7035</v>
      </c>
      <c r="C23" s="25"/>
      <c r="D23" s="25"/>
      <c r="E23" s="26" t="s">
        <v>131</v>
      </c>
      <c r="F23" s="27"/>
      <c r="G23" s="25">
        <v>105</v>
      </c>
      <c r="H23" s="28">
        <v>1050000</v>
      </c>
      <c r="I23" s="29">
        <v>10000</v>
      </c>
      <c r="J23" s="30"/>
    </row>
    <row r="24" spans="1:10" ht="16.5" customHeight="1">
      <c r="A24" s="25" t="s">
        <v>138</v>
      </c>
      <c r="B24" s="25">
        <v>7036</v>
      </c>
      <c r="C24" s="25"/>
      <c r="D24" s="25"/>
      <c r="E24" s="26" t="s">
        <v>131</v>
      </c>
      <c r="F24" s="27"/>
      <c r="G24" s="25">
        <v>87.1</v>
      </c>
      <c r="H24" s="28">
        <v>885750.46</v>
      </c>
      <c r="I24" s="29">
        <v>10169.35</v>
      </c>
      <c r="J24" s="30"/>
    </row>
  </sheetData>
  <mergeCells count="36">
    <mergeCell ref="E23:F23"/>
    <mergeCell ref="I23:J23"/>
    <mergeCell ref="E24:F24"/>
    <mergeCell ref="I24:J24"/>
    <mergeCell ref="E21:F21"/>
    <mergeCell ref="I21:J21"/>
    <mergeCell ref="E22:F22"/>
    <mergeCell ref="I22:J22"/>
    <mergeCell ref="E19:F19"/>
    <mergeCell ref="I19:J19"/>
    <mergeCell ref="E20:F20"/>
    <mergeCell ref="I20:J20"/>
    <mergeCell ref="E17:F17"/>
    <mergeCell ref="I17:J17"/>
    <mergeCell ref="E18:F18"/>
    <mergeCell ref="I18:J18"/>
    <mergeCell ref="E15:F15"/>
    <mergeCell ref="I15:J15"/>
    <mergeCell ref="E16:F16"/>
    <mergeCell ref="I16:J16"/>
    <mergeCell ref="E13:F13"/>
    <mergeCell ref="I13:J13"/>
    <mergeCell ref="E14:F14"/>
    <mergeCell ref="I14:J14"/>
    <mergeCell ref="E11:F11"/>
    <mergeCell ref="I11:J11"/>
    <mergeCell ref="E12:F12"/>
    <mergeCell ref="I12:J12"/>
    <mergeCell ref="E9:F9"/>
    <mergeCell ref="I9:J9"/>
    <mergeCell ref="E10:F10"/>
    <mergeCell ref="I10:J10"/>
    <mergeCell ref="A1:I1"/>
    <mergeCell ref="A3:E3"/>
    <mergeCell ref="A5:E5"/>
    <mergeCell ref="A7:E7"/>
  </mergeCells>
  <printOptions/>
  <pageMargins left="0.26" right="0.24" top="0.39" bottom="1" header="0.25" footer="0.5"/>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O43"/>
  <sheetViews>
    <sheetView showGridLines="0" workbookViewId="0" topLeftCell="A1">
      <selection activeCell="B16" sqref="B16"/>
    </sheetView>
  </sheetViews>
  <sheetFormatPr defaultColWidth="9.140625" defaultRowHeight="12.75"/>
  <cols>
    <col min="1" max="1" width="41.57421875" style="15" customWidth="1"/>
    <col min="2" max="2" width="44.7109375" style="15" customWidth="1"/>
    <col min="3" max="3" width="0" style="15" hidden="1" customWidth="1"/>
    <col min="4" max="4" width="4.57421875" style="42" bestFit="1" customWidth="1"/>
    <col min="5" max="5" width="8.00390625" style="42" bestFit="1" customWidth="1"/>
    <col min="6" max="6" width="20.00390625" style="42" bestFit="1" customWidth="1"/>
    <col min="7" max="7" width="11.00390625" style="42" bestFit="1" customWidth="1"/>
    <col min="8" max="8" width="10.57421875" style="42" bestFit="1" customWidth="1"/>
    <col min="9" max="9" width="9.57421875" style="42" bestFit="1" customWidth="1"/>
    <col min="10" max="10" width="12.7109375" style="42" bestFit="1" customWidth="1"/>
    <col min="11" max="12" width="10.57421875" style="42" hidden="1" customWidth="1"/>
    <col min="13" max="13" width="12.7109375" style="42" hidden="1" customWidth="1"/>
    <col min="14" max="14" width="11.57421875" style="42" hidden="1" customWidth="1"/>
    <col min="15" max="15" width="12.00390625" style="42" hidden="1" customWidth="1"/>
    <col min="16" max="16" width="0" style="15" hidden="1" customWidth="1"/>
    <col min="17" max="16384" width="9.140625" style="15" customWidth="1"/>
  </cols>
  <sheetData>
    <row r="1" spans="1:2" ht="27.75" customHeight="1">
      <c r="A1" s="34" t="s">
        <v>141</v>
      </c>
      <c r="B1" s="14"/>
    </row>
    <row r="2" ht="2.25" customHeight="1" hidden="1"/>
    <row r="3" spans="1:2" ht="21.75" customHeight="1">
      <c r="A3" s="35" t="s">
        <v>15</v>
      </c>
      <c r="B3" s="14"/>
    </row>
    <row r="4" ht="3.75" customHeight="1" hidden="1"/>
    <row r="5" ht="15" hidden="1">
      <c r="A5" s="36" t="s">
        <v>142</v>
      </c>
    </row>
    <row r="6" ht="1.5" customHeight="1"/>
    <row r="7" spans="1:15" ht="12.75">
      <c r="A7" s="38"/>
      <c r="B7" s="39" t="s">
        <v>0</v>
      </c>
      <c r="C7" s="40"/>
      <c r="D7" s="45" t="s">
        <v>143</v>
      </c>
      <c r="E7" s="46"/>
      <c r="F7" s="47"/>
      <c r="G7" s="43" t="s">
        <v>144</v>
      </c>
      <c r="H7" s="45" t="s">
        <v>145</v>
      </c>
      <c r="I7" s="46"/>
      <c r="J7" s="47"/>
      <c r="K7" s="45" t="s">
        <v>146</v>
      </c>
      <c r="L7" s="46"/>
      <c r="M7" s="46"/>
      <c r="N7" s="47"/>
      <c r="O7" s="43"/>
    </row>
    <row r="8" spans="1:15" ht="25.5">
      <c r="A8" s="41"/>
      <c r="B8" s="39"/>
      <c r="C8" s="40"/>
      <c r="D8" s="43" t="s">
        <v>147</v>
      </c>
      <c r="E8" s="43" t="s">
        <v>148</v>
      </c>
      <c r="F8" s="43" t="s">
        <v>149</v>
      </c>
      <c r="G8" s="43" t="s">
        <v>150</v>
      </c>
      <c r="H8" s="43" t="s">
        <v>147</v>
      </c>
      <c r="I8" s="43" t="s">
        <v>148</v>
      </c>
      <c r="J8" s="43" t="s">
        <v>149</v>
      </c>
      <c r="K8" s="43" t="s">
        <v>147</v>
      </c>
      <c r="L8" s="43" t="s">
        <v>148</v>
      </c>
      <c r="M8" s="43" t="s">
        <v>149</v>
      </c>
      <c r="N8" s="43" t="s">
        <v>151</v>
      </c>
      <c r="O8" s="43" t="s">
        <v>152</v>
      </c>
    </row>
    <row r="9" spans="1:15" ht="25.5">
      <c r="A9" s="37" t="s">
        <v>153</v>
      </c>
      <c r="B9" s="37" t="s">
        <v>154</v>
      </c>
      <c r="D9" s="48">
        <v>4.69</v>
      </c>
      <c r="E9" s="48">
        <v>5.78</v>
      </c>
      <c r="F9" s="48">
        <v>4.19</v>
      </c>
      <c r="G9" s="44" t="s">
        <v>155</v>
      </c>
      <c r="H9" s="50">
        <v>1897122.84</v>
      </c>
      <c r="I9" s="50">
        <v>400830</v>
      </c>
      <c r="J9" s="50">
        <v>3426810</v>
      </c>
      <c r="K9" s="50">
        <v>8897506.12</v>
      </c>
      <c r="L9" s="50">
        <v>2316797.4</v>
      </c>
      <c r="M9" s="50">
        <v>14358333.9</v>
      </c>
      <c r="N9" s="50">
        <v>25572637.42</v>
      </c>
      <c r="O9" s="44">
        <v>69.22</v>
      </c>
    </row>
    <row r="10" spans="1:15" ht="25.5">
      <c r="A10" s="37" t="s">
        <v>156</v>
      </c>
      <c r="B10" s="37" t="s">
        <v>157</v>
      </c>
      <c r="D10" s="48">
        <v>1.31</v>
      </c>
      <c r="E10" s="48">
        <v>1.31</v>
      </c>
      <c r="F10" s="48">
        <v>1.31</v>
      </c>
      <c r="G10" s="44" t="s">
        <v>155</v>
      </c>
      <c r="H10" s="50">
        <v>594122.08</v>
      </c>
      <c r="I10" s="50">
        <v>184599.05</v>
      </c>
      <c r="J10" s="50">
        <v>1408154.33</v>
      </c>
      <c r="K10" s="50">
        <v>778299.92</v>
      </c>
      <c r="L10" s="50">
        <v>241824.76</v>
      </c>
      <c r="M10" s="50">
        <v>1844682.17</v>
      </c>
      <c r="N10" s="50">
        <v>2864806.85</v>
      </c>
      <c r="O10" s="44">
        <v>7.75</v>
      </c>
    </row>
    <row r="11" spans="1:15" ht="38.25">
      <c r="A11" s="37"/>
      <c r="B11" s="37" t="s">
        <v>158</v>
      </c>
      <c r="D11" s="48">
        <v>0.36</v>
      </c>
      <c r="E11" s="48">
        <v>0.36</v>
      </c>
      <c r="F11" s="48">
        <v>0.36</v>
      </c>
      <c r="G11" s="44" t="s">
        <v>155</v>
      </c>
      <c r="H11" s="50">
        <v>717693.49</v>
      </c>
      <c r="I11" s="50">
        <v>296991.36</v>
      </c>
      <c r="J11" s="50">
        <v>2101323.74</v>
      </c>
      <c r="K11" s="50">
        <v>258369.66</v>
      </c>
      <c r="L11" s="50">
        <v>106916.89</v>
      </c>
      <c r="M11" s="50">
        <v>756476.55</v>
      </c>
      <c r="N11" s="50">
        <v>1121763.1</v>
      </c>
      <c r="O11" s="44">
        <v>3.04</v>
      </c>
    </row>
    <row r="12" spans="1:15" ht="12.75">
      <c r="A12" s="37" t="s">
        <v>159</v>
      </c>
      <c r="B12" s="37" t="s">
        <v>160</v>
      </c>
      <c r="D12" s="48"/>
      <c r="E12" s="48"/>
      <c r="F12" s="48"/>
      <c r="G12" s="44"/>
      <c r="H12" s="50"/>
      <c r="I12" s="50"/>
      <c r="J12" s="50"/>
      <c r="K12" s="50"/>
      <c r="L12" s="50"/>
      <c r="M12" s="50"/>
      <c r="N12" s="50"/>
      <c r="O12" s="44">
        <v>0</v>
      </c>
    </row>
    <row r="13" spans="1:15" ht="12.75">
      <c r="A13" s="37" t="s">
        <v>161</v>
      </c>
      <c r="B13" s="37" t="s">
        <v>160</v>
      </c>
      <c r="D13" s="48"/>
      <c r="E13" s="48"/>
      <c r="F13" s="48"/>
      <c r="G13" s="44"/>
      <c r="H13" s="50"/>
      <c r="I13" s="50"/>
      <c r="J13" s="50"/>
      <c r="K13" s="50"/>
      <c r="L13" s="50"/>
      <c r="M13" s="50"/>
      <c r="N13" s="50"/>
      <c r="O13" s="44">
        <v>0</v>
      </c>
    </row>
    <row r="14" spans="1:15" ht="76.5">
      <c r="A14" s="37" t="s">
        <v>162</v>
      </c>
      <c r="B14" s="37" t="s">
        <v>163</v>
      </c>
      <c r="D14" s="48">
        <v>0</v>
      </c>
      <c r="E14" s="48">
        <v>0</v>
      </c>
      <c r="F14" s="48">
        <v>0</v>
      </c>
      <c r="G14" s="44" t="s">
        <v>164</v>
      </c>
      <c r="H14" s="50">
        <v>213</v>
      </c>
      <c r="I14" s="50">
        <v>7</v>
      </c>
      <c r="J14" s="50">
        <v>113</v>
      </c>
      <c r="K14" s="50"/>
      <c r="L14" s="50"/>
      <c r="M14" s="50"/>
      <c r="N14" s="50"/>
      <c r="O14" s="44">
        <v>0</v>
      </c>
    </row>
    <row r="15" spans="1:15" ht="12.75">
      <c r="A15" s="37" t="s">
        <v>165</v>
      </c>
      <c r="B15" s="37" t="s">
        <v>160</v>
      </c>
      <c r="D15" s="48"/>
      <c r="E15" s="48"/>
      <c r="F15" s="48"/>
      <c r="G15" s="44"/>
      <c r="H15" s="50"/>
      <c r="I15" s="50"/>
      <c r="J15" s="50"/>
      <c r="K15" s="50"/>
      <c r="L15" s="50"/>
      <c r="M15" s="50"/>
      <c r="N15" s="50"/>
      <c r="O15" s="44">
        <v>0</v>
      </c>
    </row>
    <row r="16" spans="1:15" ht="25.5">
      <c r="A16" s="37" t="s">
        <v>166</v>
      </c>
      <c r="B16" s="37" t="s">
        <v>167</v>
      </c>
      <c r="D16" s="48">
        <v>4.69</v>
      </c>
      <c r="E16" s="48">
        <v>5.78</v>
      </c>
      <c r="F16" s="48">
        <v>4.19</v>
      </c>
      <c r="G16" s="44" t="s">
        <v>155</v>
      </c>
      <c r="H16" s="50">
        <v>28055.6</v>
      </c>
      <c r="I16" s="50">
        <v>9760</v>
      </c>
      <c r="J16" s="50">
        <v>3740</v>
      </c>
      <c r="K16" s="50"/>
      <c r="L16" s="50">
        <v>56412.8</v>
      </c>
      <c r="M16" s="50">
        <v>15670.6</v>
      </c>
      <c r="N16" s="50">
        <v>72083.4</v>
      </c>
      <c r="O16" s="44">
        <v>0.2</v>
      </c>
    </row>
    <row r="17" spans="1:15" ht="63.75">
      <c r="A17" s="37"/>
      <c r="B17" s="37" t="s">
        <v>168</v>
      </c>
      <c r="D17" s="48">
        <v>1.31</v>
      </c>
      <c r="E17" s="48">
        <v>1.31</v>
      </c>
      <c r="F17" s="48">
        <v>1.31</v>
      </c>
      <c r="G17" s="44" t="s">
        <v>155</v>
      </c>
      <c r="H17" s="50">
        <v>8786.17</v>
      </c>
      <c r="I17" s="50">
        <v>4494.89</v>
      </c>
      <c r="J17" s="50">
        <v>1536.85</v>
      </c>
      <c r="K17" s="50"/>
      <c r="L17" s="50">
        <v>5888.31</v>
      </c>
      <c r="M17" s="50">
        <v>2013.27</v>
      </c>
      <c r="N17" s="50">
        <v>7901.58</v>
      </c>
      <c r="O17" s="44">
        <v>0.02</v>
      </c>
    </row>
    <row r="18" spans="1:15" ht="51">
      <c r="A18" s="37"/>
      <c r="B18" s="37" t="s">
        <v>169</v>
      </c>
      <c r="D18" s="48">
        <v>0.36</v>
      </c>
      <c r="E18" s="48">
        <v>0.36</v>
      </c>
      <c r="F18" s="48">
        <v>0.36</v>
      </c>
      <c r="G18" s="44" t="s">
        <v>155</v>
      </c>
      <c r="H18" s="50">
        <v>10613.61</v>
      </c>
      <c r="I18" s="50">
        <v>7231.58</v>
      </c>
      <c r="J18" s="50">
        <v>2293.37</v>
      </c>
      <c r="K18" s="50"/>
      <c r="L18" s="50">
        <v>2603.37</v>
      </c>
      <c r="M18" s="50">
        <v>825.61</v>
      </c>
      <c r="N18" s="50">
        <v>3428.98</v>
      </c>
      <c r="O18" s="44">
        <v>0.01</v>
      </c>
    </row>
    <row r="19" spans="1:15" ht="25.5">
      <c r="A19" s="37" t="s">
        <v>170</v>
      </c>
      <c r="B19" s="37"/>
      <c r="D19" s="48"/>
      <c r="E19" s="48"/>
      <c r="F19" s="48"/>
      <c r="G19" s="44"/>
      <c r="H19" s="50"/>
      <c r="I19" s="50"/>
      <c r="J19" s="50"/>
      <c r="K19" s="50">
        <v>9934175.7</v>
      </c>
      <c r="L19" s="50">
        <v>2730443.53</v>
      </c>
      <c r="M19" s="50">
        <v>16978002.1</v>
      </c>
      <c r="N19" s="50">
        <v>29642621.33</v>
      </c>
      <c r="O19" s="44">
        <v>80.24</v>
      </c>
    </row>
    <row r="20" spans="1:15" ht="25.5">
      <c r="A20" s="37" t="s">
        <v>171</v>
      </c>
      <c r="B20" s="37" t="s">
        <v>172</v>
      </c>
      <c r="D20" s="48">
        <v>4.85</v>
      </c>
      <c r="E20" s="48">
        <v>4.85</v>
      </c>
      <c r="F20" s="48">
        <v>4.85</v>
      </c>
      <c r="G20" s="44" t="s">
        <v>155</v>
      </c>
      <c r="H20" s="50">
        <v>0</v>
      </c>
      <c r="I20" s="50">
        <v>0</v>
      </c>
      <c r="J20" s="50">
        <v>0</v>
      </c>
      <c r="K20" s="50"/>
      <c r="L20" s="50"/>
      <c r="M20" s="50"/>
      <c r="N20" s="50"/>
      <c r="O20" s="44"/>
    </row>
    <row r="21" spans="1:15" ht="12.75">
      <c r="A21" s="37" t="s">
        <v>173</v>
      </c>
      <c r="B21" s="37" t="s">
        <v>160</v>
      </c>
      <c r="D21" s="48"/>
      <c r="E21" s="48"/>
      <c r="F21" s="48"/>
      <c r="G21" s="44"/>
      <c r="H21" s="50"/>
      <c r="I21" s="50"/>
      <c r="J21" s="50"/>
      <c r="K21" s="50"/>
      <c r="L21" s="50"/>
      <c r="M21" s="50"/>
      <c r="N21" s="50"/>
      <c r="O21" s="44"/>
    </row>
    <row r="22" spans="1:15" ht="12.75">
      <c r="A22" s="37" t="s">
        <v>174</v>
      </c>
      <c r="B22" s="37" t="s">
        <v>160</v>
      </c>
      <c r="D22" s="48"/>
      <c r="E22" s="48"/>
      <c r="F22" s="48"/>
      <c r="G22" s="44"/>
      <c r="H22" s="50"/>
      <c r="I22" s="50"/>
      <c r="J22" s="50"/>
      <c r="K22" s="50"/>
      <c r="L22" s="50"/>
      <c r="M22" s="50"/>
      <c r="N22" s="50"/>
      <c r="O22" s="44"/>
    </row>
    <row r="23" spans="1:15" ht="38.25">
      <c r="A23" s="37" t="s">
        <v>175</v>
      </c>
      <c r="B23" s="37"/>
      <c r="D23" s="48"/>
      <c r="E23" s="48"/>
      <c r="F23" s="48"/>
      <c r="G23" s="44"/>
      <c r="H23" s="50"/>
      <c r="I23" s="50"/>
      <c r="J23" s="50"/>
      <c r="K23" s="50"/>
      <c r="L23" s="50"/>
      <c r="M23" s="50"/>
      <c r="N23" s="50"/>
      <c r="O23" s="44"/>
    </row>
    <row r="24" spans="1:15" ht="25.5">
      <c r="A24" s="37" t="s">
        <v>176</v>
      </c>
      <c r="B24" s="37" t="s">
        <v>177</v>
      </c>
      <c r="D24" s="48"/>
      <c r="E24" s="48"/>
      <c r="F24" s="48"/>
      <c r="G24" s="44"/>
      <c r="H24" s="50"/>
      <c r="I24" s="50"/>
      <c r="J24" s="50"/>
      <c r="K24" s="50"/>
      <c r="L24" s="50"/>
      <c r="M24" s="50"/>
      <c r="N24" s="50">
        <v>176984.25</v>
      </c>
      <c r="O24" s="44">
        <v>0.48</v>
      </c>
    </row>
    <row r="25" spans="1:15" ht="25.5">
      <c r="A25" s="37"/>
      <c r="B25" s="37" t="s">
        <v>178</v>
      </c>
      <c r="D25" s="48"/>
      <c r="E25" s="48"/>
      <c r="F25" s="48"/>
      <c r="G25" s="44"/>
      <c r="H25" s="50"/>
      <c r="I25" s="50"/>
      <c r="J25" s="50"/>
      <c r="K25" s="50"/>
      <c r="L25" s="50"/>
      <c r="M25" s="50"/>
      <c r="N25" s="50">
        <v>200000</v>
      </c>
      <c r="O25" s="44">
        <v>0.54</v>
      </c>
    </row>
    <row r="26" spans="1:15" ht="25.5">
      <c r="A26" s="37"/>
      <c r="B26" s="37" t="s">
        <v>179</v>
      </c>
      <c r="D26" s="48"/>
      <c r="E26" s="48"/>
      <c r="F26" s="48"/>
      <c r="G26" s="44"/>
      <c r="H26" s="50"/>
      <c r="I26" s="50"/>
      <c r="J26" s="50"/>
      <c r="K26" s="50"/>
      <c r="L26" s="50"/>
      <c r="M26" s="50"/>
      <c r="N26" s="50">
        <v>6624527</v>
      </c>
      <c r="O26" s="44">
        <v>17.93</v>
      </c>
    </row>
    <row r="27" spans="1:15" ht="12.75">
      <c r="A27" s="37" t="s">
        <v>180</v>
      </c>
      <c r="B27" s="37" t="s">
        <v>181</v>
      </c>
      <c r="D27" s="48"/>
      <c r="E27" s="48"/>
      <c r="F27" s="48"/>
      <c r="G27" s="44"/>
      <c r="H27" s="50"/>
      <c r="I27" s="50"/>
      <c r="J27" s="50"/>
      <c r="K27" s="50"/>
      <c r="L27" s="50"/>
      <c r="M27" s="50"/>
      <c r="N27" s="50">
        <v>146911.54</v>
      </c>
      <c r="O27" s="44">
        <v>0.4</v>
      </c>
    </row>
    <row r="28" spans="1:15" ht="12.75">
      <c r="A28" s="37"/>
      <c r="B28" s="37" t="s">
        <v>182</v>
      </c>
      <c r="D28" s="48"/>
      <c r="E28" s="48"/>
      <c r="F28" s="48"/>
      <c r="G28" s="44"/>
      <c r="H28" s="50"/>
      <c r="I28" s="50"/>
      <c r="J28" s="50"/>
      <c r="K28" s="50"/>
      <c r="L28" s="50"/>
      <c r="M28" s="50"/>
      <c r="N28" s="50">
        <v>150638.31</v>
      </c>
      <c r="O28" s="44">
        <v>0.41</v>
      </c>
    </row>
    <row r="29" spans="1:15" ht="25.5">
      <c r="A29" s="37" t="s">
        <v>183</v>
      </c>
      <c r="B29" s="37"/>
      <c r="D29" s="48"/>
      <c r="E29" s="48"/>
      <c r="F29" s="48"/>
      <c r="G29" s="44"/>
      <c r="H29" s="44"/>
      <c r="I29" s="44"/>
      <c r="J29" s="44"/>
      <c r="K29" s="44"/>
      <c r="L29" s="44"/>
      <c r="M29" s="44"/>
      <c r="N29" s="50">
        <v>7299061.1</v>
      </c>
      <c r="O29" s="44">
        <v>19.76</v>
      </c>
    </row>
    <row r="30" spans="4:6" ht="12.75">
      <c r="D30" s="49"/>
      <c r="E30" s="49"/>
      <c r="F30" s="49"/>
    </row>
    <row r="31" spans="4:6" ht="12.75">
      <c r="D31" s="49"/>
      <c r="E31" s="49"/>
      <c r="F31" s="49"/>
    </row>
    <row r="32" spans="4:6" ht="12.75">
      <c r="D32" s="49"/>
      <c r="E32" s="49"/>
      <c r="F32" s="49"/>
    </row>
    <row r="33" spans="4:6" ht="12.75">
      <c r="D33" s="49"/>
      <c r="E33" s="49"/>
      <c r="F33" s="49"/>
    </row>
    <row r="34" spans="4:6" ht="12.75">
      <c r="D34" s="49"/>
      <c r="E34" s="49"/>
      <c r="F34" s="49"/>
    </row>
    <row r="35" spans="4:6" ht="12.75">
      <c r="D35" s="49"/>
      <c r="E35" s="49"/>
      <c r="F35" s="49"/>
    </row>
    <row r="36" spans="4:6" ht="12.75">
      <c r="D36" s="49"/>
      <c r="E36" s="49"/>
      <c r="F36" s="49"/>
    </row>
    <row r="37" spans="4:6" ht="12.75">
      <c r="D37" s="49"/>
      <c r="E37" s="49"/>
      <c r="F37" s="49"/>
    </row>
    <row r="38" spans="4:6" ht="12.75">
      <c r="D38" s="49"/>
      <c r="E38" s="49"/>
      <c r="F38" s="49"/>
    </row>
    <row r="39" spans="4:6" ht="12.75">
      <c r="D39" s="49"/>
      <c r="E39" s="49"/>
      <c r="F39" s="49"/>
    </row>
    <row r="40" spans="4:6" ht="12.75">
      <c r="D40" s="49"/>
      <c r="E40" s="49"/>
      <c r="F40" s="49"/>
    </row>
    <row r="41" spans="4:6" ht="12.75">
      <c r="D41" s="49"/>
      <c r="E41" s="49"/>
      <c r="F41" s="49"/>
    </row>
    <row r="42" spans="4:6" ht="12.75">
      <c r="D42" s="49"/>
      <c r="E42" s="49"/>
      <c r="F42" s="49"/>
    </row>
    <row r="43" spans="4:6" ht="12.75">
      <c r="D43" s="49"/>
      <c r="E43" s="49"/>
      <c r="F43" s="49"/>
    </row>
  </sheetData>
  <mergeCells count="5">
    <mergeCell ref="H7:J7"/>
    <mergeCell ref="K7:N7"/>
    <mergeCell ref="A1:B1"/>
    <mergeCell ref="A3:B3"/>
    <mergeCell ref="D7:F7"/>
  </mergeCells>
  <printOptions/>
  <pageMargins left="0.35" right="0.7874015748031497" top="0.28" bottom="0.27" header="0.24" footer="0.2"/>
  <pageSetup fitToHeight="1" fitToWidth="1" horizontalDpi="600" verticalDpi="600" orientation="landscape" paperSize="9" scale="84" r:id="rId1"/>
  <headerFooter alignWithMargins="0">
    <oddFooter>&amp;L&amp;C&amp;R</oddFooter>
  </headerFooter>
</worksheet>
</file>

<file path=xl/worksheets/sheet4.xml><?xml version="1.0" encoding="utf-8"?>
<worksheet xmlns="http://schemas.openxmlformats.org/spreadsheetml/2006/main" xmlns:r="http://schemas.openxmlformats.org/officeDocument/2006/relationships">
  <sheetPr codeName="Sheet1">
    <tabColor rgb="FFBAFCFE"/>
  </sheetPr>
  <dimension ref="A1:K71"/>
  <sheetViews>
    <sheetView showGridLines="0" zoomScale="75" zoomScaleNormal="75" workbookViewId="0" topLeftCell="A55">
      <selection activeCell="A1" sqref="A1"/>
    </sheetView>
  </sheetViews>
  <sheetFormatPr defaultColWidth="9.140625" defaultRowHeight="12.75"/>
  <cols>
    <col min="1" max="1" width="3.7109375" style="56" customWidth="1"/>
    <col min="2" max="2" width="26.7109375" style="56" customWidth="1"/>
    <col min="3" max="3" width="40.421875" style="56" customWidth="1"/>
    <col min="4" max="4" width="19.57421875" style="56" customWidth="1"/>
    <col min="5" max="5" width="18.140625" style="56" customWidth="1"/>
    <col min="6" max="7" width="13.7109375" style="56" customWidth="1"/>
    <col min="8" max="8" width="24.7109375" style="56" customWidth="1"/>
    <col min="9" max="9" width="21.00390625" style="56" customWidth="1"/>
    <col min="10" max="10" width="18.28125" style="56" customWidth="1"/>
    <col min="11" max="11" width="4.140625" style="56" customWidth="1"/>
    <col min="12" max="16384" width="9.140625" style="56" customWidth="1"/>
  </cols>
  <sheetData>
    <row r="1" spans="1:11" ht="15" thickTop="1">
      <c r="A1" s="51"/>
      <c r="B1" s="52"/>
      <c r="C1" s="53"/>
      <c r="D1" s="54"/>
      <c r="E1" s="54"/>
      <c r="F1" s="54"/>
      <c r="G1" s="54"/>
      <c r="H1" s="54"/>
      <c r="I1" s="54"/>
      <c r="J1" s="54"/>
      <c r="K1" s="55"/>
    </row>
    <row r="2" spans="1:11" s="60" customFormat="1" ht="15" customHeight="1">
      <c r="A2" s="57" t="s">
        <v>184</v>
      </c>
      <c r="B2" s="58"/>
      <c r="C2" s="58"/>
      <c r="D2" s="58"/>
      <c r="E2" s="58"/>
      <c r="F2" s="58"/>
      <c r="G2" s="58"/>
      <c r="H2" s="58"/>
      <c r="I2" s="58"/>
      <c r="J2" s="58"/>
      <c r="K2" s="59"/>
    </row>
    <row r="3" spans="1:11" s="60" customFormat="1" ht="15.75">
      <c r="A3" s="61"/>
      <c r="B3" s="62"/>
      <c r="C3" s="63"/>
      <c r="D3" s="64"/>
      <c r="E3" s="62"/>
      <c r="F3" s="62"/>
      <c r="G3" s="62"/>
      <c r="H3" s="62"/>
      <c r="I3" s="62"/>
      <c r="J3" s="62"/>
      <c r="K3" s="65"/>
    </row>
    <row r="4" spans="1:11" s="60" customFormat="1" ht="15" customHeight="1">
      <c r="A4" s="66"/>
      <c r="B4" s="67"/>
      <c r="C4" s="68"/>
      <c r="D4" s="69"/>
      <c r="E4" s="69"/>
      <c r="F4" s="69"/>
      <c r="G4" s="69"/>
      <c r="H4" s="69"/>
      <c r="I4" s="70"/>
      <c r="J4" s="70"/>
      <c r="K4" s="71"/>
    </row>
    <row r="5" spans="1:11" s="60" customFormat="1" ht="15.75">
      <c r="A5" s="66"/>
      <c r="B5" s="72" t="s">
        <v>185</v>
      </c>
      <c r="C5" s="73" t="s">
        <v>186</v>
      </c>
      <c r="D5" s="74"/>
      <c r="E5" s="72"/>
      <c r="F5" s="70"/>
      <c r="G5" s="72" t="s">
        <v>187</v>
      </c>
      <c r="H5" s="75"/>
      <c r="I5" s="76">
        <v>380</v>
      </c>
      <c r="J5" s="75"/>
      <c r="K5" s="71"/>
    </row>
    <row r="6" spans="1:11" s="60" customFormat="1" ht="15.75">
      <c r="A6" s="66"/>
      <c r="B6" s="72"/>
      <c r="C6" s="75"/>
      <c r="D6" s="69"/>
      <c r="E6" s="75"/>
      <c r="F6" s="75"/>
      <c r="G6" s="69"/>
      <c r="H6" s="75"/>
      <c r="I6" s="69"/>
      <c r="J6" s="69"/>
      <c r="K6" s="71"/>
    </row>
    <row r="7" spans="1:11" s="60" customFormat="1" ht="15.75">
      <c r="A7" s="66"/>
      <c r="B7" s="77"/>
      <c r="C7" s="78"/>
      <c r="D7" s="79"/>
      <c r="E7" s="80"/>
      <c r="F7" s="70"/>
      <c r="G7" s="72" t="s">
        <v>188</v>
      </c>
      <c r="H7" s="72"/>
      <c r="I7" s="81">
        <v>41296</v>
      </c>
      <c r="J7" s="70"/>
      <c r="K7" s="71"/>
    </row>
    <row r="8" spans="1:11" s="60" customFormat="1" ht="15.75">
      <c r="A8" s="66"/>
      <c r="B8" s="82"/>
      <c r="C8" s="82"/>
      <c r="D8" s="82"/>
      <c r="E8" s="82"/>
      <c r="F8" s="83"/>
      <c r="G8" s="72" t="s">
        <v>189</v>
      </c>
      <c r="H8" s="72"/>
      <c r="I8" s="84" t="s">
        <v>190</v>
      </c>
      <c r="J8" s="70"/>
      <c r="K8" s="71"/>
    </row>
    <row r="9" spans="1:11" s="60" customFormat="1" ht="15.75">
      <c r="A9" s="66"/>
      <c r="B9" s="72"/>
      <c r="C9" s="75"/>
      <c r="D9" s="69"/>
      <c r="E9" s="75"/>
      <c r="F9" s="75"/>
      <c r="G9" s="69"/>
      <c r="H9" s="75"/>
      <c r="I9" s="75"/>
      <c r="J9" s="75"/>
      <c r="K9" s="71"/>
    </row>
    <row r="10" spans="1:11" s="60" customFormat="1" ht="15.75">
      <c r="A10" s="66"/>
      <c r="B10" s="85" t="s">
        <v>191</v>
      </c>
      <c r="C10" s="86"/>
      <c r="D10" s="69"/>
      <c r="E10" s="87"/>
      <c r="F10" s="87"/>
      <c r="G10" s="87"/>
      <c r="H10" s="87"/>
      <c r="I10" s="87"/>
      <c r="J10" s="87"/>
      <c r="K10" s="71"/>
    </row>
    <row r="11" spans="1:11" ht="15">
      <c r="A11" s="88"/>
      <c r="B11" s="89"/>
      <c r="C11" s="90"/>
      <c r="D11" s="91"/>
      <c r="E11" s="92"/>
      <c r="F11" s="92"/>
      <c r="G11" s="92"/>
      <c r="H11" s="92"/>
      <c r="I11" s="92"/>
      <c r="J11" s="92"/>
      <c r="K11" s="93"/>
    </row>
    <row r="12" spans="1:11" ht="30" customHeight="1">
      <c r="A12" s="88"/>
      <c r="B12" s="94" t="s">
        <v>192</v>
      </c>
      <c r="C12" s="95"/>
      <c r="D12" s="96"/>
      <c r="E12" s="97"/>
      <c r="F12" s="98" t="s">
        <v>193</v>
      </c>
      <c r="G12" s="97"/>
      <c r="H12" s="99"/>
      <c r="I12" s="100"/>
      <c r="J12" s="101"/>
      <c r="K12" s="93"/>
    </row>
    <row r="13" spans="1:11" ht="30" customHeight="1">
      <c r="A13" s="88"/>
      <c r="B13" s="102"/>
      <c r="C13" s="103" t="s">
        <v>194</v>
      </c>
      <c r="D13" s="104" t="s">
        <v>195</v>
      </c>
      <c r="E13" s="105"/>
      <c r="F13" s="106">
        <v>210</v>
      </c>
      <c r="G13" s="107"/>
      <c r="H13" s="108"/>
      <c r="I13" s="109"/>
      <c r="J13" s="110"/>
      <c r="K13" s="93"/>
    </row>
    <row r="14" spans="1:11" ht="30">
      <c r="A14" s="88"/>
      <c r="B14" s="102"/>
      <c r="C14" s="111"/>
      <c r="D14" s="98" t="s">
        <v>196</v>
      </c>
      <c r="E14" s="97"/>
      <c r="F14" s="112" t="s">
        <v>197</v>
      </c>
      <c r="G14" s="113"/>
      <c r="H14" s="114" t="s">
        <v>198</v>
      </c>
      <c r="I14" s="114" t="s">
        <v>199</v>
      </c>
      <c r="J14" s="115" t="s">
        <v>200</v>
      </c>
      <c r="K14" s="93"/>
    </row>
    <row r="15" spans="1:11" ht="30" customHeight="1">
      <c r="A15" s="88"/>
      <c r="B15" s="102"/>
      <c r="C15" s="116" t="s">
        <v>201</v>
      </c>
      <c r="D15" s="117">
        <v>2881.41115338092</v>
      </c>
      <c r="E15" s="118"/>
      <c r="F15" s="119"/>
      <c r="G15" s="120">
        <v>50762</v>
      </c>
      <c r="H15" s="121">
        <f>(D15*G15)</f>
        <v>146266192.96792227</v>
      </c>
      <c r="I15" s="122">
        <f>SUM(H15:H17)</f>
        <v>258279570.8933196</v>
      </c>
      <c r="J15" s="123">
        <f>IF(ISERROR(H15/I64),0,(H15/I64))</f>
        <v>0.3967692338334811</v>
      </c>
      <c r="K15" s="93"/>
    </row>
    <row r="16" spans="1:11" ht="30" customHeight="1">
      <c r="A16" s="88"/>
      <c r="B16" s="102"/>
      <c r="C16" s="116" t="s">
        <v>202</v>
      </c>
      <c r="D16" s="117">
        <v>4149.76366274549</v>
      </c>
      <c r="E16" s="118"/>
      <c r="F16" s="119"/>
      <c r="G16" s="120">
        <v>16062.5</v>
      </c>
      <c r="H16" s="121">
        <f>(D16*G16)</f>
        <v>66655578.832849436</v>
      </c>
      <c r="I16" s="124"/>
      <c r="J16" s="123">
        <f>IF(ISERROR(H16/I64),0,(H16/I64))</f>
        <v>0.18081336778921261</v>
      </c>
      <c r="K16" s="93"/>
    </row>
    <row r="17" spans="1:11" ht="30" customHeight="1">
      <c r="A17" s="88"/>
      <c r="B17" s="125"/>
      <c r="C17" s="126" t="s">
        <v>203</v>
      </c>
      <c r="D17" s="117">
        <v>4268.36673340685</v>
      </c>
      <c r="E17" s="118"/>
      <c r="F17" s="127"/>
      <c r="G17" s="128">
        <v>10626.5</v>
      </c>
      <c r="H17" s="121">
        <f>(D17*G17)</f>
        <v>45357799.092547886</v>
      </c>
      <c r="I17" s="129"/>
      <c r="J17" s="123">
        <f>IF(ISERROR(H17/I64),0,(H17/I64))</f>
        <v>0.12303990983254778</v>
      </c>
      <c r="K17" s="93"/>
    </row>
    <row r="18" spans="1:11" ht="60">
      <c r="A18" s="88"/>
      <c r="B18" s="94" t="s">
        <v>204</v>
      </c>
      <c r="C18" s="130" t="s">
        <v>205</v>
      </c>
      <c r="D18" s="114" t="s">
        <v>206</v>
      </c>
      <c r="E18" s="114" t="s">
        <v>207</v>
      </c>
      <c r="F18" s="131" t="s">
        <v>208</v>
      </c>
      <c r="G18" s="114" t="s">
        <v>209</v>
      </c>
      <c r="H18" s="114" t="s">
        <v>198</v>
      </c>
      <c r="I18" s="114" t="s">
        <v>210</v>
      </c>
      <c r="J18" s="115" t="s">
        <v>200</v>
      </c>
      <c r="K18" s="93"/>
    </row>
    <row r="19" spans="1:11" ht="30" customHeight="1">
      <c r="A19" s="88"/>
      <c r="B19" s="132"/>
      <c r="C19" s="133" t="s">
        <v>211</v>
      </c>
      <c r="D19" s="134">
        <v>1060.99778990495</v>
      </c>
      <c r="E19" s="135"/>
      <c r="F19" s="136">
        <v>16711.742400000003</v>
      </c>
      <c r="G19" s="137"/>
      <c r="H19" s="121">
        <f>(F19*D19)</f>
        <v>17731121.751860846</v>
      </c>
      <c r="I19" s="138">
        <f>SUM(H19:H26)</f>
        <v>55517551.36254121</v>
      </c>
      <c r="J19" s="139">
        <f>IF(ISERROR(I19/I64),0,(I19/I64))</f>
        <v>0.1505997788788918</v>
      </c>
      <c r="K19" s="93"/>
    </row>
    <row r="20" spans="1:11" ht="30" customHeight="1">
      <c r="A20" s="88"/>
      <c r="B20" s="132"/>
      <c r="C20" s="133" t="s">
        <v>212</v>
      </c>
      <c r="D20" s="135"/>
      <c r="E20" s="134">
        <v>1020.74412222978</v>
      </c>
      <c r="F20" s="136"/>
      <c r="G20" s="137">
        <v>9791.503799999997</v>
      </c>
      <c r="H20" s="121">
        <f>(G20*E20)</f>
        <v>9994619.951640552</v>
      </c>
      <c r="I20" s="124"/>
      <c r="J20" s="140"/>
      <c r="K20" s="93"/>
    </row>
    <row r="21" spans="1:11" ht="30" customHeight="1">
      <c r="A21" s="88"/>
      <c r="B21" s="132"/>
      <c r="C21" s="141" t="s">
        <v>213</v>
      </c>
      <c r="D21" s="134">
        <v>306.014850648102</v>
      </c>
      <c r="E21" s="134">
        <v>337.37325369196</v>
      </c>
      <c r="F21" s="136">
        <v>3382.3286885108782</v>
      </c>
      <c r="G21" s="136">
        <v>1896.7109493232422</v>
      </c>
      <c r="H21" s="121">
        <f aca="true" t="shared" si="0" ref="H21:H26">(D21*F21)+(E21*G21)</f>
        <v>1674942.3527437956</v>
      </c>
      <c r="I21" s="124"/>
      <c r="J21" s="140"/>
      <c r="K21" s="93"/>
    </row>
    <row r="22" spans="1:11" ht="30" customHeight="1">
      <c r="A22" s="88"/>
      <c r="B22" s="132"/>
      <c r="C22" s="141" t="s">
        <v>214</v>
      </c>
      <c r="D22" s="134">
        <v>382.518563310127</v>
      </c>
      <c r="E22" s="134">
        <v>421.71656711495</v>
      </c>
      <c r="F22" s="136">
        <v>4237.069883525639</v>
      </c>
      <c r="G22" s="136">
        <v>2329.516036807803</v>
      </c>
      <c r="H22" s="121">
        <f t="shared" si="0"/>
        <v>2603153.390572645</v>
      </c>
      <c r="I22" s="124"/>
      <c r="J22" s="140"/>
      <c r="K22" s="93"/>
    </row>
    <row r="23" spans="1:11" ht="30" customHeight="1">
      <c r="A23" s="88"/>
      <c r="B23" s="132"/>
      <c r="C23" s="141" t="s">
        <v>215</v>
      </c>
      <c r="D23" s="134">
        <v>459.022275972153</v>
      </c>
      <c r="E23" s="134">
        <v>506.05988053794</v>
      </c>
      <c r="F23" s="136">
        <v>10861.626392876524</v>
      </c>
      <c r="G23" s="136">
        <v>5137.512270055088</v>
      </c>
      <c r="H23" s="121">
        <f t="shared" si="0"/>
        <v>7585617.313263668</v>
      </c>
      <c r="I23" s="124"/>
      <c r="J23" s="140"/>
      <c r="K23" s="93"/>
    </row>
    <row r="24" spans="1:11" ht="30" customHeight="1">
      <c r="A24" s="88"/>
      <c r="B24" s="132"/>
      <c r="C24" s="141" t="s">
        <v>216</v>
      </c>
      <c r="D24" s="134">
        <v>535.525988634178</v>
      </c>
      <c r="E24" s="134">
        <v>590.40319396093</v>
      </c>
      <c r="F24" s="136">
        <v>10727.049458235826</v>
      </c>
      <c r="G24" s="136">
        <v>5569.5510686372345</v>
      </c>
      <c r="H24" s="121">
        <f t="shared" si="0"/>
        <v>9032894.5061014</v>
      </c>
      <c r="I24" s="124"/>
      <c r="J24" s="140"/>
      <c r="K24" s="93"/>
    </row>
    <row r="25" spans="1:11" ht="30" customHeight="1">
      <c r="A25" s="88"/>
      <c r="B25" s="132"/>
      <c r="C25" s="141" t="s">
        <v>217</v>
      </c>
      <c r="D25" s="134">
        <v>688.533413958229</v>
      </c>
      <c r="E25" s="134">
        <v>759.08982080691</v>
      </c>
      <c r="F25" s="136">
        <v>4044.989254779537</v>
      </c>
      <c r="G25" s="136">
        <v>2031.5994464252722</v>
      </c>
      <c r="H25" s="121">
        <f t="shared" si="0"/>
        <v>4327276.720756085</v>
      </c>
      <c r="I25" s="124"/>
      <c r="J25" s="140"/>
      <c r="K25" s="93"/>
    </row>
    <row r="26" spans="1:11" ht="30" customHeight="1">
      <c r="A26" s="88"/>
      <c r="B26" s="142"/>
      <c r="C26" s="143" t="s">
        <v>218</v>
      </c>
      <c r="D26" s="144">
        <v>841.54083928228</v>
      </c>
      <c r="E26" s="144">
        <v>927.77644765289</v>
      </c>
      <c r="F26" s="145">
        <v>2020.7656999810836</v>
      </c>
      <c r="G26" s="145">
        <v>934.8895573298778</v>
      </c>
      <c r="H26" s="146">
        <f t="shared" si="0"/>
        <v>2567925.375602222</v>
      </c>
      <c r="I26" s="129"/>
      <c r="J26" s="147"/>
      <c r="K26" s="93"/>
    </row>
    <row r="27" spans="1:11" ht="30">
      <c r="A27" s="88"/>
      <c r="B27" s="141"/>
      <c r="C27" s="148"/>
      <c r="D27" s="98" t="s">
        <v>196</v>
      </c>
      <c r="E27" s="97"/>
      <c r="F27" s="149" t="s">
        <v>193</v>
      </c>
      <c r="G27" s="150"/>
      <c r="H27" s="151" t="s">
        <v>198</v>
      </c>
      <c r="I27" s="114" t="s">
        <v>199</v>
      </c>
      <c r="J27" s="115" t="s">
        <v>200</v>
      </c>
      <c r="K27" s="93"/>
    </row>
    <row r="28" spans="1:11" ht="30" customHeight="1">
      <c r="A28" s="88"/>
      <c r="B28" s="103" t="s">
        <v>219</v>
      </c>
      <c r="C28" s="152" t="s">
        <v>220</v>
      </c>
      <c r="D28" s="153">
        <v>0</v>
      </c>
      <c r="E28" s="154"/>
      <c r="F28" s="155"/>
      <c r="G28" s="156">
        <v>0</v>
      </c>
      <c r="H28" s="121">
        <f aca="true" t="shared" si="1" ref="H28:H34">D28*G28</f>
        <v>0</v>
      </c>
      <c r="I28" s="157">
        <f>H28</f>
        <v>0</v>
      </c>
      <c r="J28" s="158">
        <f>IF(ISERROR(I28/$I$64),0,(I28/$I$64))</f>
        <v>0</v>
      </c>
      <c r="K28" s="93"/>
    </row>
    <row r="29" spans="1:11" ht="30" customHeight="1">
      <c r="A29" s="88"/>
      <c r="B29" s="94" t="s">
        <v>221</v>
      </c>
      <c r="C29" s="159" t="s">
        <v>222</v>
      </c>
      <c r="D29" s="160">
        <v>242.79337212033</v>
      </c>
      <c r="E29" s="161"/>
      <c r="F29" s="162"/>
      <c r="G29" s="163">
        <v>11111.445194798658</v>
      </c>
      <c r="H29" s="146">
        <f t="shared" si="1"/>
        <v>2697785.247975403</v>
      </c>
      <c r="I29" s="164">
        <f>SUM(H29:H30)</f>
        <v>8391285.048832927</v>
      </c>
      <c r="J29" s="165">
        <f>IF(ISERROR(I29/$I$64),0,(I29/$I$64))</f>
        <v>0.02276263347083874</v>
      </c>
      <c r="K29" s="93"/>
    </row>
    <row r="30" spans="1:11" ht="30" customHeight="1">
      <c r="A30" s="88"/>
      <c r="B30" s="142"/>
      <c r="C30" s="166" t="s">
        <v>223</v>
      </c>
      <c r="D30" s="160">
        <v>1431.36053254668</v>
      </c>
      <c r="E30" s="161"/>
      <c r="F30" s="167"/>
      <c r="G30" s="128">
        <v>3977.683938740183</v>
      </c>
      <c r="H30" s="168">
        <f t="shared" si="1"/>
        <v>5693499.800857523</v>
      </c>
      <c r="I30" s="169"/>
      <c r="J30" s="170"/>
      <c r="K30" s="93"/>
    </row>
    <row r="31" spans="1:11" ht="30" customHeight="1">
      <c r="A31" s="88"/>
      <c r="B31" s="94" t="s">
        <v>224</v>
      </c>
      <c r="C31" s="171" t="s">
        <v>225</v>
      </c>
      <c r="D31" s="160">
        <v>165.665652949632</v>
      </c>
      <c r="E31" s="161"/>
      <c r="F31" s="172"/>
      <c r="G31" s="173">
        <v>12185.225706119261</v>
      </c>
      <c r="H31" s="146">
        <f t="shared" si="1"/>
        <v>2018673.3729428882</v>
      </c>
      <c r="I31" s="174">
        <f>SUM(H31:H32)</f>
        <v>3244902.3514826484</v>
      </c>
      <c r="J31" s="175">
        <f>IF(ISERROR(I31/$I$64),0,(I31/$I$64))</f>
        <v>0.008802289809680007</v>
      </c>
      <c r="K31" s="93"/>
    </row>
    <row r="32" spans="1:11" ht="30" customHeight="1">
      <c r="A32" s="88"/>
      <c r="B32" s="142"/>
      <c r="C32" s="176" t="s">
        <v>226</v>
      </c>
      <c r="D32" s="160">
        <v>1337.85859385266</v>
      </c>
      <c r="E32" s="161"/>
      <c r="F32" s="177"/>
      <c r="G32" s="178">
        <v>916.560976006113</v>
      </c>
      <c r="H32" s="168">
        <f t="shared" si="1"/>
        <v>1226228.97853976</v>
      </c>
      <c r="I32" s="147"/>
      <c r="J32" s="179"/>
      <c r="K32" s="93"/>
    </row>
    <row r="33" spans="1:11" ht="30" customHeight="1">
      <c r="A33" s="88"/>
      <c r="B33" s="132" t="s">
        <v>227</v>
      </c>
      <c r="C33" s="180" t="s">
        <v>228</v>
      </c>
      <c r="D33" s="160">
        <v>187.238728834568</v>
      </c>
      <c r="E33" s="161"/>
      <c r="F33" s="181"/>
      <c r="G33" s="182">
        <v>4435.374855809661</v>
      </c>
      <c r="H33" s="146">
        <f t="shared" si="1"/>
        <v>830473.9499066063</v>
      </c>
      <c r="I33" s="174">
        <f>SUM(H33:H34)</f>
        <v>1467426.3750433708</v>
      </c>
      <c r="J33" s="183">
        <f>IF(ISERROR(I33/$I$64),0,(I33/$I$64))</f>
        <v>0.003980616619048053</v>
      </c>
      <c r="K33" s="93"/>
    </row>
    <row r="34" spans="1:11" ht="30" customHeight="1">
      <c r="A34" s="88"/>
      <c r="B34" s="142"/>
      <c r="C34" s="166" t="s">
        <v>229</v>
      </c>
      <c r="D34" s="184">
        <v>401.263740884471</v>
      </c>
      <c r="E34" s="185"/>
      <c r="F34" s="177"/>
      <c r="G34" s="178">
        <v>1587.3660145140082</v>
      </c>
      <c r="H34" s="168">
        <f t="shared" si="1"/>
        <v>636952.4251367644</v>
      </c>
      <c r="I34" s="147"/>
      <c r="J34" s="179"/>
      <c r="K34" s="93"/>
    </row>
    <row r="35" spans="1:11" ht="15">
      <c r="A35" s="88"/>
      <c r="B35" s="186"/>
      <c r="C35" s="187"/>
      <c r="D35" s="188"/>
      <c r="E35" s="188"/>
      <c r="F35" s="189"/>
      <c r="G35" s="189"/>
      <c r="H35" s="188"/>
      <c r="I35" s="188"/>
      <c r="J35" s="188"/>
      <c r="K35" s="93"/>
    </row>
    <row r="36" spans="1:11" ht="15">
      <c r="A36" s="88"/>
      <c r="B36" s="89" t="s">
        <v>230</v>
      </c>
      <c r="C36" s="90"/>
      <c r="D36" s="92"/>
      <c r="E36" s="92"/>
      <c r="F36" s="92"/>
      <c r="G36" s="92"/>
      <c r="H36" s="92"/>
      <c r="I36" s="92"/>
      <c r="J36" s="92"/>
      <c r="K36" s="93"/>
    </row>
    <row r="37" spans="1:11" ht="15">
      <c r="A37" s="88"/>
      <c r="B37" s="89"/>
      <c r="C37" s="90"/>
      <c r="D37" s="92"/>
      <c r="E37" s="92"/>
      <c r="F37" s="92"/>
      <c r="G37" s="92"/>
      <c r="H37" s="92"/>
      <c r="I37" s="92"/>
      <c r="J37" s="92"/>
      <c r="K37" s="93"/>
    </row>
    <row r="38" spans="1:11" ht="30">
      <c r="A38" s="88"/>
      <c r="B38" s="190" t="s">
        <v>231</v>
      </c>
      <c r="C38" s="191" t="s">
        <v>0</v>
      </c>
      <c r="D38" s="192"/>
      <c r="E38" s="192"/>
      <c r="F38" s="192"/>
      <c r="G38" s="192"/>
      <c r="H38" s="131"/>
      <c r="I38" s="114" t="s">
        <v>199</v>
      </c>
      <c r="J38" s="114" t="s">
        <v>200</v>
      </c>
      <c r="K38" s="93"/>
    </row>
    <row r="39" spans="1:11" ht="49.5" customHeight="1">
      <c r="A39" s="88"/>
      <c r="B39" s="116" t="s">
        <v>232</v>
      </c>
      <c r="C39" s="193" t="s">
        <v>233</v>
      </c>
      <c r="D39" s="194"/>
      <c r="E39" s="194"/>
      <c r="F39" s="194"/>
      <c r="G39" s="194"/>
      <c r="H39" s="195"/>
      <c r="I39" s="135">
        <v>31675000</v>
      </c>
      <c r="J39" s="196">
        <f aca="true" t="shared" si="2" ref="J39:J44">IF(ISERROR(I39/$I$64),0,(I39/$I$64))</f>
        <v>0.08592324191025973</v>
      </c>
      <c r="K39" s="93"/>
    </row>
    <row r="40" spans="1:11" ht="49.5" customHeight="1">
      <c r="A40" s="88"/>
      <c r="B40" s="116" t="s">
        <v>234</v>
      </c>
      <c r="C40" s="193" t="s">
        <v>235</v>
      </c>
      <c r="D40" s="194"/>
      <c r="E40" s="194"/>
      <c r="F40" s="194"/>
      <c r="G40" s="194"/>
      <c r="H40" s="195"/>
      <c r="I40" s="135">
        <v>0</v>
      </c>
      <c r="J40" s="196">
        <f t="shared" si="2"/>
        <v>0</v>
      </c>
      <c r="K40" s="93"/>
    </row>
    <row r="41" spans="1:11" ht="103.5" customHeight="1">
      <c r="A41" s="88"/>
      <c r="B41" s="141" t="s">
        <v>236</v>
      </c>
      <c r="C41" s="193" t="s">
        <v>262</v>
      </c>
      <c r="D41" s="194"/>
      <c r="E41" s="194"/>
      <c r="F41" s="194"/>
      <c r="G41" s="194"/>
      <c r="H41" s="195"/>
      <c r="I41" s="135">
        <v>124279.60405457471</v>
      </c>
      <c r="J41" s="196">
        <f t="shared" si="2"/>
        <v>0.00033712727651752226</v>
      </c>
      <c r="K41" s="93"/>
    </row>
    <row r="42" spans="1:11" ht="49.5" customHeight="1">
      <c r="A42" s="88"/>
      <c r="B42" s="141" t="s">
        <v>237</v>
      </c>
      <c r="C42" s="193" t="s">
        <v>238</v>
      </c>
      <c r="D42" s="194"/>
      <c r="E42" s="194"/>
      <c r="F42" s="194"/>
      <c r="G42" s="194"/>
      <c r="H42" s="195"/>
      <c r="I42" s="135">
        <v>4595396.95</v>
      </c>
      <c r="J42" s="196">
        <f t="shared" si="2"/>
        <v>0.012465711248887757</v>
      </c>
      <c r="K42" s="93"/>
    </row>
    <row r="43" spans="1:11" ht="90" customHeight="1">
      <c r="A43" s="88"/>
      <c r="B43" s="141" t="s">
        <v>239</v>
      </c>
      <c r="C43" s="193" t="s">
        <v>263</v>
      </c>
      <c r="D43" s="194"/>
      <c r="E43" s="194"/>
      <c r="F43" s="194"/>
      <c r="G43" s="194"/>
      <c r="H43" s="195"/>
      <c r="I43" s="135">
        <v>5347568.007882808</v>
      </c>
      <c r="J43" s="196">
        <f t="shared" si="2"/>
        <v>0.01450608933142479</v>
      </c>
      <c r="K43" s="93"/>
    </row>
    <row r="44" spans="1:11" ht="49.5" customHeight="1">
      <c r="A44" s="88"/>
      <c r="B44" s="141" t="s">
        <v>240</v>
      </c>
      <c r="C44" s="193" t="s">
        <v>235</v>
      </c>
      <c r="D44" s="194"/>
      <c r="E44" s="194"/>
      <c r="F44" s="194"/>
      <c r="G44" s="194"/>
      <c r="H44" s="195"/>
      <c r="I44" s="135">
        <v>0</v>
      </c>
      <c r="J44" s="196">
        <f t="shared" si="2"/>
        <v>0</v>
      </c>
      <c r="K44" s="93"/>
    </row>
    <row r="45" spans="1:11" ht="24" customHeight="1">
      <c r="A45" s="88"/>
      <c r="B45" s="197" t="s">
        <v>241</v>
      </c>
      <c r="C45" s="198"/>
      <c r="D45" s="198"/>
      <c r="E45" s="198"/>
      <c r="F45" s="198"/>
      <c r="G45" s="198"/>
      <c r="H45" s="199"/>
      <c r="I45" s="199"/>
      <c r="J45" s="200"/>
      <c r="K45" s="93"/>
    </row>
    <row r="46" spans="1:11" ht="30">
      <c r="A46" s="88"/>
      <c r="B46" s="201" t="s">
        <v>242</v>
      </c>
      <c r="C46" s="202"/>
      <c r="D46" s="203"/>
      <c r="E46" s="204"/>
      <c r="F46" s="205"/>
      <c r="G46" s="205"/>
      <c r="H46" s="206"/>
      <c r="I46" s="114" t="s">
        <v>199</v>
      </c>
      <c r="J46" s="114" t="s">
        <v>200</v>
      </c>
      <c r="K46" s="93"/>
    </row>
    <row r="47" spans="1:11" ht="27" customHeight="1">
      <c r="A47" s="88"/>
      <c r="B47" s="207" t="s">
        <v>243</v>
      </c>
      <c r="C47" s="193" t="s">
        <v>235</v>
      </c>
      <c r="D47" s="194"/>
      <c r="E47" s="194"/>
      <c r="F47" s="194"/>
      <c r="G47" s="194"/>
      <c r="H47" s="195"/>
      <c r="I47" s="121">
        <v>0</v>
      </c>
      <c r="J47" s="196">
        <f aca="true" t="shared" si="3" ref="J47:J52">IF(ISERROR(I47/$I$64),0,(I47/$I$64))</f>
        <v>0</v>
      </c>
      <c r="K47" s="93"/>
    </row>
    <row r="48" spans="1:11" ht="27" customHeight="1">
      <c r="A48" s="88"/>
      <c r="B48" s="207" t="s">
        <v>244</v>
      </c>
      <c r="C48" s="193" t="s">
        <v>235</v>
      </c>
      <c r="D48" s="194"/>
      <c r="E48" s="194"/>
      <c r="F48" s="194"/>
      <c r="G48" s="194"/>
      <c r="H48" s="195"/>
      <c r="I48" s="121">
        <v>0</v>
      </c>
      <c r="J48" s="196">
        <f t="shared" si="3"/>
        <v>0</v>
      </c>
      <c r="K48" s="93"/>
    </row>
    <row r="49" spans="1:11" ht="27" customHeight="1">
      <c r="A49" s="88"/>
      <c r="B49" s="207" t="s">
        <v>245</v>
      </c>
      <c r="C49" s="193" t="s">
        <v>235</v>
      </c>
      <c r="D49" s="194"/>
      <c r="E49" s="194"/>
      <c r="F49" s="194"/>
      <c r="G49" s="194"/>
      <c r="H49" s="195"/>
      <c r="I49" s="121">
        <v>0</v>
      </c>
      <c r="J49" s="196">
        <f t="shared" si="3"/>
        <v>0</v>
      </c>
      <c r="K49" s="93"/>
    </row>
    <row r="50" spans="1:11" ht="27" customHeight="1">
      <c r="A50" s="88"/>
      <c r="B50" s="207" t="s">
        <v>246</v>
      </c>
      <c r="C50" s="193" t="s">
        <v>235</v>
      </c>
      <c r="D50" s="194"/>
      <c r="E50" s="194"/>
      <c r="F50" s="194"/>
      <c r="G50" s="194"/>
      <c r="H50" s="195"/>
      <c r="I50" s="121">
        <v>0</v>
      </c>
      <c r="J50" s="196">
        <f t="shared" si="3"/>
        <v>0</v>
      </c>
      <c r="K50" s="93"/>
    </row>
    <row r="51" spans="1:11" ht="27" customHeight="1">
      <c r="A51" s="88"/>
      <c r="B51" s="207" t="s">
        <v>247</v>
      </c>
      <c r="C51" s="193" t="s">
        <v>235</v>
      </c>
      <c r="D51" s="194"/>
      <c r="E51" s="194"/>
      <c r="F51" s="194"/>
      <c r="G51" s="194"/>
      <c r="H51" s="195"/>
      <c r="I51" s="121">
        <v>0</v>
      </c>
      <c r="J51" s="196">
        <f t="shared" si="3"/>
        <v>0</v>
      </c>
      <c r="K51" s="93"/>
    </row>
    <row r="52" spans="1:11" ht="27" customHeight="1">
      <c r="A52" s="88"/>
      <c r="B52" s="207" t="s">
        <v>248</v>
      </c>
      <c r="C52" s="193" t="s">
        <v>235</v>
      </c>
      <c r="D52" s="194"/>
      <c r="E52" s="194"/>
      <c r="F52" s="194"/>
      <c r="G52" s="194"/>
      <c r="H52" s="195"/>
      <c r="I52" s="121">
        <v>0</v>
      </c>
      <c r="J52" s="196">
        <f t="shared" si="3"/>
        <v>0</v>
      </c>
      <c r="K52" s="93"/>
    </row>
    <row r="53" spans="1:11" ht="14.25">
      <c r="A53" s="88"/>
      <c r="B53" s="208"/>
      <c r="C53" s="209"/>
      <c r="D53" s="210"/>
      <c r="E53" s="210"/>
      <c r="F53" s="210"/>
      <c r="G53" s="210"/>
      <c r="H53" s="210"/>
      <c r="I53" s="211"/>
      <c r="J53" s="212"/>
      <c r="K53" s="93"/>
    </row>
    <row r="54" spans="1:11" ht="24" customHeight="1">
      <c r="A54" s="88"/>
      <c r="B54" s="213" t="s">
        <v>249</v>
      </c>
      <c r="C54" s="199"/>
      <c r="D54" s="199"/>
      <c r="E54" s="199"/>
      <c r="F54" s="199"/>
      <c r="G54" s="199"/>
      <c r="H54" s="199"/>
      <c r="I54" s="200"/>
      <c r="J54" s="121">
        <f>I15+I19+I28+I29+I31+I33+SUM(I39:I44)+SUM(I47:I52)</f>
        <v>368642980.5931572</v>
      </c>
      <c r="K54" s="93"/>
    </row>
    <row r="55" spans="1:11" ht="14.25">
      <c r="A55" s="88"/>
      <c r="B55" s="208"/>
      <c r="C55" s="209"/>
      <c r="D55" s="210"/>
      <c r="E55" s="210"/>
      <c r="F55" s="210"/>
      <c r="G55" s="210"/>
      <c r="H55" s="210"/>
      <c r="I55" s="211"/>
      <c r="J55" s="214"/>
      <c r="K55" s="93"/>
    </row>
    <row r="56" spans="1:11" ht="9.75" customHeight="1">
      <c r="A56" s="88"/>
      <c r="B56" s="215"/>
      <c r="C56" s="216"/>
      <c r="D56" s="217"/>
      <c r="E56" s="217"/>
      <c r="F56" s="217"/>
      <c r="G56" s="217"/>
      <c r="H56" s="210"/>
      <c r="I56" s="211"/>
      <c r="J56" s="218"/>
      <c r="K56" s="93"/>
    </row>
    <row r="57" spans="1:11" ht="29.25" customHeight="1">
      <c r="A57" s="88"/>
      <c r="B57" s="219" t="s">
        <v>250</v>
      </c>
      <c r="C57" s="198"/>
      <c r="D57" s="198"/>
      <c r="E57" s="198"/>
      <c r="F57" s="198"/>
      <c r="G57" s="198"/>
      <c r="H57" s="199"/>
      <c r="I57" s="220"/>
      <c r="J57" s="221"/>
      <c r="K57" s="93"/>
    </row>
    <row r="58" spans="1:11" ht="24" customHeight="1">
      <c r="A58" s="88"/>
      <c r="B58" s="197" t="s">
        <v>251</v>
      </c>
      <c r="C58" s="199"/>
      <c r="D58" s="199"/>
      <c r="E58" s="199"/>
      <c r="F58" s="199"/>
      <c r="G58" s="199"/>
      <c r="H58" s="199"/>
      <c r="I58" s="222">
        <v>1944039.9962421565</v>
      </c>
      <c r="J58" s="223"/>
      <c r="K58" s="93"/>
    </row>
    <row r="59" spans="1:11" ht="24" customHeight="1">
      <c r="A59" s="88"/>
      <c r="B59" s="103" t="s">
        <v>252</v>
      </c>
      <c r="C59" s="224">
        <v>0.021064359165</v>
      </c>
      <c r="D59" s="225"/>
      <c r="E59" s="226" t="s">
        <v>253</v>
      </c>
      <c r="F59" s="227"/>
      <c r="G59" s="228"/>
      <c r="H59" s="229">
        <v>1</v>
      </c>
      <c r="I59" s="230"/>
      <c r="J59" s="231"/>
      <c r="K59" s="93"/>
    </row>
    <row r="60" spans="1:11" ht="24" customHeight="1">
      <c r="A60" s="88"/>
      <c r="B60" s="232" t="s">
        <v>254</v>
      </c>
      <c r="C60" s="220"/>
      <c r="D60" s="220"/>
      <c r="E60" s="220"/>
      <c r="F60" s="220"/>
      <c r="G60" s="220"/>
      <c r="H60" s="220"/>
      <c r="I60" s="233"/>
      <c r="J60" s="234"/>
      <c r="K60" s="93"/>
    </row>
    <row r="61" spans="1:11" ht="65.25" customHeight="1">
      <c r="A61" s="88"/>
      <c r="B61" s="235" t="s">
        <v>264</v>
      </c>
      <c r="C61" s="236"/>
      <c r="D61" s="236"/>
      <c r="E61" s="236"/>
      <c r="F61" s="236"/>
      <c r="G61" s="236"/>
      <c r="H61" s="236"/>
      <c r="I61" s="236"/>
      <c r="J61" s="237"/>
      <c r="K61" s="93"/>
    </row>
    <row r="62" spans="1:11" ht="24" customHeight="1">
      <c r="A62" s="88"/>
      <c r="B62" s="197" t="s">
        <v>255</v>
      </c>
      <c r="C62" s="199"/>
      <c r="D62" s="199"/>
      <c r="E62" s="199"/>
      <c r="F62" s="199"/>
      <c r="G62" s="199"/>
      <c r="H62" s="200"/>
      <c r="I62" s="222">
        <v>-1944039.99653337</v>
      </c>
      <c r="J62" s="223"/>
      <c r="K62" s="93"/>
    </row>
    <row r="63" spans="1:11" ht="15">
      <c r="A63" s="88"/>
      <c r="B63" s="238"/>
      <c r="C63" s="187"/>
      <c r="D63" s="239"/>
      <c r="E63" s="239"/>
      <c r="F63" s="239"/>
      <c r="G63" s="239"/>
      <c r="H63" s="240"/>
      <c r="I63" s="241"/>
      <c r="J63" s="241"/>
      <c r="K63" s="93"/>
    </row>
    <row r="64" spans="1:11" ht="24" customHeight="1">
      <c r="A64" s="88"/>
      <c r="B64" s="242" t="s">
        <v>256</v>
      </c>
      <c r="C64" s="243"/>
      <c r="D64" s="243"/>
      <c r="E64" s="243"/>
      <c r="F64" s="243"/>
      <c r="G64" s="243"/>
      <c r="H64" s="244"/>
      <c r="I64" s="245">
        <f>J54+I58+I62</f>
        <v>368642980.59286594</v>
      </c>
      <c r="J64" s="246"/>
      <c r="K64" s="93"/>
    </row>
    <row r="65" spans="1:11" ht="24" customHeight="1">
      <c r="A65" s="88"/>
      <c r="B65" s="242" t="s">
        <v>257</v>
      </c>
      <c r="C65" s="243"/>
      <c r="D65" s="243"/>
      <c r="E65" s="243"/>
      <c r="F65" s="243"/>
      <c r="G65" s="243"/>
      <c r="H65" s="244"/>
      <c r="I65" s="247">
        <f>I15/J54</f>
        <v>0.700622511454688</v>
      </c>
      <c r="J65" s="248"/>
      <c r="K65" s="93"/>
    </row>
    <row r="66" spans="1:11" ht="24" customHeight="1">
      <c r="A66" s="88"/>
      <c r="B66" s="242" t="s">
        <v>258</v>
      </c>
      <c r="C66" s="243"/>
      <c r="D66" s="243"/>
      <c r="E66" s="243"/>
      <c r="F66" s="243"/>
      <c r="G66" s="243"/>
      <c r="H66" s="244"/>
      <c r="I66" s="247">
        <f>(I15+I19+I28+I29+I31+I33)/J54</f>
        <v>0.8867678302329997</v>
      </c>
      <c r="J66" s="248"/>
      <c r="K66" s="93"/>
    </row>
    <row r="67" spans="1:11" ht="24" customHeight="1">
      <c r="A67" s="88"/>
      <c r="B67" s="242" t="s">
        <v>259</v>
      </c>
      <c r="C67" s="243"/>
      <c r="D67" s="243"/>
      <c r="E67" s="243"/>
      <c r="F67" s="243"/>
      <c r="G67" s="243"/>
      <c r="H67" s="244"/>
      <c r="I67" s="153">
        <v>1658696.78292283</v>
      </c>
      <c r="J67" s="154"/>
      <c r="K67" s="93"/>
    </row>
    <row r="68" spans="1:11" ht="24" customHeight="1">
      <c r="A68" s="88"/>
      <c r="B68" s="242" t="s">
        <v>260</v>
      </c>
      <c r="C68" s="243"/>
      <c r="D68" s="243"/>
      <c r="E68" s="243"/>
      <c r="F68" s="243"/>
      <c r="G68" s="243"/>
      <c r="H68" s="244"/>
      <c r="I68" s="249" t="s">
        <v>261</v>
      </c>
      <c r="J68" s="250">
        <v>1.31842530634024</v>
      </c>
      <c r="K68" s="93"/>
    </row>
    <row r="69" spans="1:11" ht="15">
      <c r="A69" s="88"/>
      <c r="B69" s="238"/>
      <c r="C69" s="187"/>
      <c r="D69" s="239"/>
      <c r="E69" s="239"/>
      <c r="F69" s="239"/>
      <c r="G69" s="239"/>
      <c r="H69" s="240"/>
      <c r="I69" s="241"/>
      <c r="J69" s="241"/>
      <c r="K69" s="93"/>
    </row>
    <row r="70" spans="1:11" ht="15">
      <c r="A70" s="88"/>
      <c r="B70" s="238"/>
      <c r="C70" s="187"/>
      <c r="D70" s="239"/>
      <c r="E70" s="239"/>
      <c r="F70" s="239"/>
      <c r="G70" s="239"/>
      <c r="H70" s="240"/>
      <c r="I70" s="241"/>
      <c r="J70" s="251"/>
      <c r="K70" s="93"/>
    </row>
    <row r="71" spans="1:11" ht="15" thickBot="1">
      <c r="A71" s="252"/>
      <c r="B71" s="253"/>
      <c r="C71" s="254"/>
      <c r="D71" s="255"/>
      <c r="E71" s="255"/>
      <c r="F71" s="255"/>
      <c r="G71" s="255"/>
      <c r="H71" s="255"/>
      <c r="I71" s="255"/>
      <c r="J71" s="255"/>
      <c r="K71" s="256"/>
    </row>
    <row r="72" ht="15" thickTop="1"/>
  </sheetData>
  <sheetProtection selectLockedCells="1"/>
  <mergeCells count="60">
    <mergeCell ref="B54:I54"/>
    <mergeCell ref="C49:H49"/>
    <mergeCell ref="C50:H50"/>
    <mergeCell ref="B12:B17"/>
    <mergeCell ref="D12:E12"/>
    <mergeCell ref="F12:G12"/>
    <mergeCell ref="F13:G13"/>
    <mergeCell ref="C51:H51"/>
    <mergeCell ref="C52:H52"/>
    <mergeCell ref="D33:E33"/>
    <mergeCell ref="A2:K2"/>
    <mergeCell ref="C47:H47"/>
    <mergeCell ref="C48:H48"/>
    <mergeCell ref="D14:E14"/>
    <mergeCell ref="D17:E17"/>
    <mergeCell ref="D16:E16"/>
    <mergeCell ref="B18:B26"/>
    <mergeCell ref="D30:E30"/>
    <mergeCell ref="D31:E31"/>
    <mergeCell ref="C41:H41"/>
    <mergeCell ref="B68:H68"/>
    <mergeCell ref="B57:J57"/>
    <mergeCell ref="B61:J61"/>
    <mergeCell ref="B64:H64"/>
    <mergeCell ref="B67:H67"/>
    <mergeCell ref="I65:J65"/>
    <mergeCell ref="I67:J67"/>
    <mergeCell ref="B66:H66"/>
    <mergeCell ref="I64:J64"/>
    <mergeCell ref="I62:J62"/>
    <mergeCell ref="I66:J66"/>
    <mergeCell ref="B31:B32"/>
    <mergeCell ref="B60:J60"/>
    <mergeCell ref="B62:H62"/>
    <mergeCell ref="B65:H65"/>
    <mergeCell ref="C39:H39"/>
    <mergeCell ref="C40:H40"/>
    <mergeCell ref="C42:H42"/>
    <mergeCell ref="C38:G38"/>
    <mergeCell ref="B58:H58"/>
    <mergeCell ref="I58:J58"/>
    <mergeCell ref="D15:E15"/>
    <mergeCell ref="I15:I17"/>
    <mergeCell ref="D34:E34"/>
    <mergeCell ref="D28:E28"/>
    <mergeCell ref="D29:E29"/>
    <mergeCell ref="I29:I30"/>
    <mergeCell ref="I31:I32"/>
    <mergeCell ref="I33:I34"/>
    <mergeCell ref="D32:E32"/>
    <mergeCell ref="E46:H46"/>
    <mergeCell ref="B45:J45"/>
    <mergeCell ref="B29:B30"/>
    <mergeCell ref="J19:J26"/>
    <mergeCell ref="D27:E27"/>
    <mergeCell ref="F27:G27"/>
    <mergeCell ref="I19:I26"/>
    <mergeCell ref="C44:H44"/>
    <mergeCell ref="C43:H43"/>
    <mergeCell ref="B33:B34"/>
  </mergeCells>
  <dataValidations count="7">
    <dataValidation type="list" allowBlank="1" showInputMessage="1" showErrorMessage="1" sqref="C19">
      <formula1>#REF!</formula1>
    </dataValidation>
    <dataValidation type="list" allowBlank="1" showInputMessage="1" showErrorMessage="1" sqref="C20">
      <formula1>#REF!</formula1>
    </dataValidation>
    <dataValidation type="list" allowBlank="1" showInputMessage="1" showErrorMessage="1" sqref="C28">
      <formula1>#REF!</formula1>
    </dataValidation>
    <dataValidation type="list" allowBlank="1" showInputMessage="1" showErrorMessage="1" sqref="C29">
      <formula1>#REF!</formula1>
    </dataValidation>
    <dataValidation type="list" allowBlank="1" showInputMessage="1" showErrorMessage="1" sqref="C31">
      <formula1>#REF!</formula1>
    </dataValidation>
    <dataValidation type="list" allowBlank="1" showInputMessage="1" showErrorMessage="1" sqref="C32">
      <formula1>#REF!</formula1>
    </dataValidation>
    <dataValidation type="list" allowBlank="1" showInputMessage="1" showErrorMessage="1" sqref="D13">
      <formula1>#REF!</formula1>
    </dataValidation>
  </dataValidations>
  <printOptions/>
  <pageMargins left="0.24" right="0.2362204724409449" top="0.39" bottom="0.34" header="0.15748031496062992" footer="0.15748031496062992"/>
  <pageSetup fitToHeight="2" horizontalDpi="600" verticalDpi="600" orientation="portrait" paperSize="9" scale="49" r:id="rId1"/>
  <headerFooter alignWithMargins="0">
    <oddHeader>&amp;R&amp;16Appendix 1</oddHeader>
  </headerFooter>
  <rowBreaks count="1" manualBreakCount="1">
    <brk id="54" max="1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2013-05-07T15:09:00Z</cp:lastPrinted>
  <dcterms:created xsi:type="dcterms:W3CDTF">2013-05-07T14:39:48Z</dcterms:created>
  <dcterms:modified xsi:type="dcterms:W3CDTF">2013-05-07T15:22:42Z</dcterms:modified>
  <cp:category/>
  <cp:version/>
  <cp:contentType/>
  <cp:contentStatus/>
</cp:coreProperties>
</file>