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719" lockStructure="1"/>
  <bookViews>
    <workbookView xWindow="480" yWindow="75" windowWidth="18195" windowHeight="11310"/>
  </bookViews>
  <sheets>
    <sheet name="Appendix 1b" sheetId="1" r:id="rId1"/>
    <sheet name="School List" sheetId="8" state="veryHidden" r:id="rId2"/>
    <sheet name="2019-20 Pupils" sheetId="5" state="veryHidden" r:id="rId3"/>
    <sheet name="2019-20 IST P" sheetId="3" state="veryHidden" r:id="rId4"/>
    <sheet name="2019-20 IST S" sheetId="7" state="veryHidden" r:id="rId5"/>
    <sheet name="2020-21 Pupils" sheetId="4" state="veryHidden" r:id="rId6"/>
    <sheet name="2020-21 IST P" sheetId="2" state="veryHidden" r:id="rId7"/>
    <sheet name="2020-21 IST S" sheetId="6" state="veryHidden" r:id="rId8"/>
  </sheets>
  <definedNames>
    <definedName name="_xlnm.Print_Area" localSheetId="0">'Appendix 1b'!$A$1:$J$32</definedName>
  </definedNames>
  <calcPr calcId="145621"/>
</workbook>
</file>

<file path=xl/calcChain.xml><?xml version="1.0" encoding="utf-8"?>
<calcChain xmlns="http://schemas.openxmlformats.org/spreadsheetml/2006/main">
  <c r="H3" i="1" l="1"/>
  <c r="C16" i="1" l="1"/>
  <c r="F28" i="1"/>
  <c r="F26" i="1"/>
  <c r="F18" i="1"/>
  <c r="F10" i="1"/>
  <c r="E22" i="1"/>
  <c r="E14" i="1"/>
  <c r="E8" i="1"/>
  <c r="F24" i="1"/>
  <c r="F16" i="1"/>
  <c r="J16" i="1" s="1"/>
  <c r="E28" i="1"/>
  <c r="E20" i="1"/>
  <c r="E12" i="1"/>
  <c r="C8" i="1"/>
  <c r="E26" i="1"/>
  <c r="B8" i="1"/>
  <c r="F20" i="1"/>
  <c r="E24" i="1"/>
  <c r="F8" i="1"/>
  <c r="J8" i="1" s="1"/>
  <c r="F22" i="1"/>
  <c r="J22" i="1" s="1"/>
  <c r="F14" i="1"/>
  <c r="E18" i="1"/>
  <c r="E10" i="1"/>
  <c r="F12" i="1"/>
  <c r="E16" i="1"/>
  <c r="C24" i="1"/>
  <c r="C18" i="1"/>
  <c r="C28" i="1"/>
  <c r="C22" i="1"/>
  <c r="C20" i="1"/>
  <c r="C26" i="1"/>
  <c r="C10" i="1"/>
  <c r="B16" i="1"/>
  <c r="B24" i="1"/>
  <c r="B10" i="1"/>
  <c r="B18" i="1"/>
  <c r="B26" i="1"/>
  <c r="C12" i="1"/>
  <c r="B12" i="1"/>
  <c r="B20" i="1"/>
  <c r="B28" i="1"/>
  <c r="C14" i="1"/>
  <c r="B14" i="1"/>
  <c r="B22" i="1"/>
  <c r="J12" i="1" l="1"/>
  <c r="J18" i="1"/>
  <c r="I14" i="1"/>
  <c r="J26" i="1"/>
  <c r="I20" i="1"/>
  <c r="I10" i="1"/>
  <c r="I18" i="1"/>
  <c r="I24" i="1"/>
  <c r="I22" i="1"/>
  <c r="J28" i="1"/>
  <c r="I8" i="1"/>
  <c r="I28" i="1"/>
  <c r="I26" i="1"/>
  <c r="I16" i="1"/>
  <c r="J14" i="1"/>
  <c r="J20" i="1"/>
  <c r="I12" i="1"/>
  <c r="J24" i="1"/>
  <c r="J10" i="1"/>
  <c r="F30" i="1"/>
  <c r="E30" i="1"/>
  <c r="E31" i="1" s="1"/>
  <c r="C30" i="1"/>
  <c r="C31" i="1" s="1"/>
  <c r="B30" i="1"/>
  <c r="J30" i="1" l="1"/>
  <c r="F31" i="1"/>
  <c r="J31" i="1" s="1"/>
  <c r="B31" i="1"/>
  <c r="I31" i="1" s="1"/>
  <c r="I30" i="1"/>
</calcChain>
</file>

<file path=xl/comments1.xml><?xml version="1.0" encoding="utf-8"?>
<comments xmlns="http://schemas.openxmlformats.org/spreadsheetml/2006/main">
  <authors>
    <author>Sarah North</author>
    <author>Andrew Redding</author>
  </authors>
  <commentList>
    <comment ref="F7" authorId="0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NFF - this is ending??? What do we do with the money if we do not apply in 18/19?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including age 16+ but in Yr 11</t>
        </r>
      </text>
    </comment>
    <comment ref="N7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need to make this closely align with no.s that would be recorded in Oct 16 Census - i.e. 16/17 AY no.s</t>
        </r>
      </text>
    </comment>
    <comment ref="O7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need to make this closely align with no.s that would be recorded in Oct 16 Census - i.e. 16/17 AY no.s</t>
        </r>
      </text>
    </comment>
    <comment ref="Q7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manual inut as circular - see blue tab</t>
        </r>
      </text>
    </comment>
    <comment ref="P22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full at October 2016</t>
        </r>
      </text>
    </comment>
    <comment ref="N27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DSP is closed / to close
behaviour centre is this still open 
not added - JS 22.11.16 - vast majority of children in PBC are still on roll of placing school</t>
        </r>
      </text>
    </comment>
    <comment ref="N34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new expanded provison - need to increase this number - oct occupancy warrants this</t>
        </r>
      </text>
    </comment>
    <comment ref="P38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at Sept 18 has 6 out of 7 year groups; 19/20 is last year of growth</t>
        </r>
      </text>
    </comment>
    <comment ref="P40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At Sept 2018 all year groups</t>
        </r>
      </text>
    </comment>
    <comment ref="N54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adjusted back to 16/17 original number</t>
        </r>
      </text>
    </comment>
    <comment ref="N58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funded on actual occupancy because still establishing</t>
        </r>
      </text>
    </comment>
    <comment ref="N59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behaviour centre is this still open 
not added see Carrwood note - PBC children are still on roll of schools placing</t>
        </r>
      </text>
    </comment>
    <comment ref="N64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behaviour centre is this still open 
not added see Carrwood note - PBC children are still on roll of schools placing</t>
        </r>
      </text>
    </comment>
    <comment ref="N75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REMOVED - CLOSED PROVISION</t>
        </r>
      </text>
    </comment>
    <comment ref="N84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behaviour centre is this still open 
not added see Carrwood note - PBC children are still on roll of schools placing</t>
        </r>
      </text>
    </comment>
    <comment ref="E168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84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At Sept 2018 all year groups</t>
        </r>
      </text>
    </comment>
    <comment ref="P185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all year groups full at October 2016
</t>
        </r>
      </text>
    </comment>
    <comment ref="O186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funded on actual occupancy because still establishing</t>
        </r>
      </text>
    </comment>
    <comment ref="P186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at Sept 18 has 4 of 5 year groups. 2019/20 is final year of additional growth</t>
        </r>
      </text>
    </comment>
    <comment ref="Q186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we said we would not adjust this</t>
        </r>
      </text>
    </comment>
    <comment ref="O188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adjusted back to 16/17 original number</t>
        </r>
      </text>
    </comment>
    <comment ref="P192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all year groups full at October 2015
</t>
        </r>
      </text>
    </comment>
    <comment ref="P196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all year groups full at October 2017
</t>
        </r>
      </text>
    </comment>
    <comment ref="O197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adjusted back to 16/17 original number</t>
        </r>
      </text>
    </comment>
    <comment ref="O201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adjusted back to 16/17 original number</t>
        </r>
      </text>
    </comment>
    <comment ref="O202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adjusted back to 16/17 original number</t>
        </r>
      </text>
    </comment>
    <comment ref="O203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adjusted back to 16/17 original number</t>
        </r>
      </text>
    </comment>
    <comment ref="P205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may be adding primary provision</t>
        </r>
      </text>
    </comment>
    <comment ref="P206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new Sept 19 600 11-16</t>
        </r>
      </text>
    </comment>
    <comment ref="P207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new Sept 19 but uncertain 800 11-18
may take 120 year 7 + 60 year 8 when inityially open</t>
        </r>
      </text>
    </comment>
  </commentList>
</comments>
</file>

<file path=xl/comments2.xml><?xml version="1.0" encoding="utf-8"?>
<comments xmlns="http://schemas.openxmlformats.org/spreadsheetml/2006/main">
  <authors>
    <author>andrew.redding</author>
    <author>Andrew Redding</author>
    <author>Sarah North</author>
    <author>sarah.north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sarah.north:</t>
        </r>
        <r>
          <rPr>
            <sz val="8"/>
            <color indexed="81"/>
            <rFont val="Tahoma"/>
            <family val="2"/>
          </rPr>
          <t xml:space="preserve">
don't adjust DfE no once sheets are set up</t>
        </r>
      </text>
    </comment>
    <comment ref="O4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given NFF 18/19 move to RBA funding based on APT I would rather have any excess provision in the figures in the APT rather than in any contingency
</t>
        </r>
      </text>
    </comment>
    <comment ref="P4" authorId="2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no PFI schools in Primary phase</t>
        </r>
      </text>
    </comment>
    <comment ref="Q4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if add a cash value separately rather than adjusting pupil numbers; if do this then will need to remove from MFG</t>
        </r>
      </text>
    </comment>
    <comment ref="AE4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includes roughly calc protection</t>
        </r>
      </text>
    </comment>
    <comment ref="AL4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includes LAC at £1,400</t>
        </r>
      </text>
    </comment>
    <comment ref="AN4" authorId="0">
      <text>
        <r>
          <rPr>
            <sz val="8"/>
            <color indexed="81"/>
            <rFont val="Tahoma"/>
            <family val="2"/>
          </rPr>
          <t>just schools block and early years block resources - not including HNB allocations</t>
        </r>
      </text>
    </comment>
    <comment ref="AP4" authorId="3">
      <text>
        <r>
          <rPr>
            <b/>
            <sz val="8"/>
            <color indexed="81"/>
            <rFont val="Tahoma"/>
            <family val="2"/>
          </rPr>
          <t>sarah.north:</t>
        </r>
        <r>
          <rPr>
            <sz val="8"/>
            <color indexed="81"/>
            <rFont val="Tahoma"/>
            <family val="2"/>
          </rPr>
          <t xml:space="preserve">
includes notional SEN, HN place funding and SEN funding floor and all new delegation</t>
        </r>
      </text>
    </comment>
    <comment ref="AR4" authorId="3">
      <text>
        <r>
          <rPr>
            <b/>
            <sz val="8"/>
            <color indexed="81"/>
            <rFont val="Tahoma"/>
            <family val="2"/>
          </rPr>
          <t>sarah.north:</t>
        </r>
        <r>
          <rPr>
            <sz val="8"/>
            <color indexed="81"/>
            <rFont val="Tahoma"/>
            <family val="2"/>
          </rPr>
          <t xml:space="preserve">
Plus element of HN funding only, REMOVED SEN funding floor</t>
        </r>
      </text>
    </comment>
    <comment ref="AS4" authorId="3">
      <text>
        <r>
          <rPr>
            <b/>
            <sz val="8"/>
            <color indexed="81"/>
            <rFont val="Tahoma"/>
            <family val="2"/>
          </rPr>
          <t>sarah.north:</t>
        </r>
        <r>
          <rPr>
            <sz val="8"/>
            <color indexed="81"/>
            <rFont val="Tahoma"/>
            <family val="2"/>
          </rPr>
          <t xml:space="preserve">
any government funded source to promote access and opportunity for minority ethnic pupils</t>
        </r>
      </text>
    </comment>
    <comment ref="AY4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was ESBD should now be 0</t>
        </r>
      </text>
    </comment>
    <comment ref="BD4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includes contingency; before de-delegation adjustment; also now includes 2YO</t>
        </r>
      </text>
    </comment>
    <comment ref="BE4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not ARCs as I03 is not delegated</t>
        </r>
      </text>
    </comment>
    <comment ref="BF4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excluding holybrook as this is held on a separate SAP R code</t>
        </r>
      </text>
    </comment>
    <comment ref="BI4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linked to separate spreadsheet</t>
        </r>
      </text>
    </comment>
    <comment ref="AD7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not confirmed so not added to allocation at this stage</t>
        </r>
      </text>
    </comment>
    <comment ref="BE7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not confirmed so not added it in yet</t>
        </r>
      </text>
    </comment>
    <comment ref="M9" authorId="2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in 2er sheet</t>
        </r>
      </text>
    </comment>
    <comment ref="O9" authorId="2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in 2er sheet</t>
        </r>
      </text>
    </comment>
    <comment ref="C14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10.4.18 new DfE no. of 2045</t>
        </r>
      </text>
    </comment>
    <comment ref="M19" authorId="2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in 2er sheet</t>
        </r>
      </text>
    </comment>
    <comment ref="O19" authorId="2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in 2er sheet</t>
        </r>
      </text>
    </comment>
    <comment ref="M20" authorId="2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in 2er sheet</t>
        </r>
      </text>
    </comment>
    <comment ref="O20" authorId="2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in 2er sheet</t>
        </r>
      </text>
    </comment>
    <comment ref="AD30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new DSP</t>
        </r>
      </text>
    </comment>
    <comment ref="BE30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new DSP</t>
        </r>
      </text>
    </comment>
    <comment ref="M35" authorId="2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in 2er sheet</t>
        </r>
      </text>
    </comment>
    <comment ref="O35" authorId="2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in 2er sheet</t>
        </r>
      </text>
    </comment>
    <comment ref="O37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TM confirmed - assess with Dixons Trinity so 0</t>
        </r>
      </text>
    </comment>
    <comment ref="BF61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not included because this is run on a separate R code</t>
        </r>
      </text>
    </comment>
    <comment ref="M116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some pressure from Silsden for disapplication - would do 70% = £154k
approved ESFA</t>
        </r>
      </text>
    </comment>
    <comment ref="C149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10.4.18  new DfE no. 2042</t>
        </r>
      </text>
    </comment>
    <comment ref="M167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need this to be £175k x2 *7/12 - entitled to full allocation of x2 closing schools in year they amalgamate - next year only get 85% of both</t>
        </r>
      </text>
    </comment>
    <comment ref="Z174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check to EYSFF IST to ensure all 3&amp;4 EY funding is here</t>
        </r>
      </text>
    </comment>
    <comment ref="AD174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if this is not 0 - means an allocation missing from IST</t>
        </r>
      </text>
    </comment>
    <comment ref="AF174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if this is not 0 - means an allocation missing from IST</t>
        </r>
      </text>
    </comment>
    <comment ref="BB174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should be 0 once expenditure is added above</t>
        </r>
      </text>
    </comment>
    <comment ref="U185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before changing numbers on a 0% MFG - wouln't expect this to be much different
removal of  reception uplift though is a factor, as is more of the phase on the MFG</t>
        </r>
      </text>
    </comment>
    <comment ref="V185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could reduce </t>
        </r>
      </text>
    </comment>
    <comment ref="T186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where we wish to save money - changes in these are most significant</t>
        </r>
      </text>
    </comment>
  </commentList>
</comments>
</file>

<file path=xl/comments3.xml><?xml version="1.0" encoding="utf-8"?>
<comments xmlns="http://schemas.openxmlformats.org/spreadsheetml/2006/main">
  <authors>
    <author>Andrew Redding</author>
    <author>andrew.redding</author>
    <author>sarah.north</author>
    <author>Sarah North</author>
  </authors>
  <commentList>
    <comment ref="O4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given NFF 18/19 move to RBA funding based on APT I would rather have any excess provision in the figures in the APT rather than in any contingency
</t>
        </r>
      </text>
    </comment>
    <comment ref="Q4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if add a cash value separately rather than adjusting pupil numbers; if do this then will need to remove from MFG</t>
        </r>
      </text>
    </comment>
    <comment ref="T4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does this come in before the MFG??</t>
        </r>
      </text>
    </comment>
    <comment ref="Y4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see separate sheet for maintained; uses initial view of Oct 17 census
excludes all HNB - mainstream and DSP / ARC - may need to add mainstream HNB separately</t>
        </r>
      </text>
    </comment>
    <comment ref="AE4" authorId="1">
      <text>
        <r>
          <rPr>
            <b/>
            <sz val="8"/>
            <color indexed="81"/>
            <rFont val="Tahoma"/>
            <family val="2"/>
          </rPr>
          <t>sarah.north:</t>
        </r>
        <r>
          <rPr>
            <sz val="8"/>
            <color indexed="81"/>
            <rFont val="Tahoma"/>
            <family val="2"/>
          </rPr>
          <t xml:space="preserve">
includes Post 16</t>
        </r>
      </text>
    </comment>
    <comment ref="AF4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includes roughly calc protection</t>
        </r>
      </text>
    </comment>
    <comment ref="AG4" authorId="1">
      <text>
        <r>
          <rPr>
            <b/>
            <sz val="8"/>
            <color indexed="81"/>
            <rFont val="Tahoma"/>
            <family val="2"/>
          </rPr>
          <t>sarah.north:</t>
        </r>
        <r>
          <rPr>
            <sz val="8"/>
            <color indexed="81"/>
            <rFont val="Tahoma"/>
            <family val="2"/>
          </rPr>
          <t xml:space="preserve">
includes Post 16</t>
        </r>
      </text>
    </comment>
    <comment ref="AQ4" authorId="2">
      <text>
        <r>
          <rPr>
            <b/>
            <sz val="8"/>
            <color indexed="81"/>
            <rFont val="Tahoma"/>
            <family val="2"/>
          </rPr>
          <t>sarah.north:</t>
        </r>
        <r>
          <rPr>
            <sz val="8"/>
            <color indexed="81"/>
            <rFont val="Tahoma"/>
            <family val="2"/>
          </rPr>
          <t xml:space="preserve">
includes notional SEN, HN place funding and all new delegation</t>
        </r>
      </text>
    </comment>
    <comment ref="AR4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EFA but now also includes I02 proprtion of HNB, where highlighted in purple - maintained schools only</t>
        </r>
      </text>
    </comment>
    <comment ref="AS4" authorId="2">
      <text>
        <r>
          <rPr>
            <b/>
            <sz val="8"/>
            <color indexed="81"/>
            <rFont val="Tahoma"/>
            <family val="2"/>
          </rPr>
          <t>sarah.north:</t>
        </r>
        <r>
          <rPr>
            <sz val="8"/>
            <color indexed="81"/>
            <rFont val="Tahoma"/>
            <family val="2"/>
          </rPr>
          <t xml:space="preserve">
Plus element of HN funding only, includes SEN funding floor</t>
        </r>
      </text>
    </comment>
    <comment ref="AT4" authorId="2">
      <text>
        <r>
          <rPr>
            <b/>
            <sz val="8"/>
            <color indexed="81"/>
            <rFont val="Tahoma"/>
            <family val="2"/>
          </rPr>
          <t>sarah.north:</t>
        </r>
        <r>
          <rPr>
            <sz val="8"/>
            <color indexed="81"/>
            <rFont val="Tahoma"/>
            <family val="2"/>
          </rPr>
          <t xml:space="preserve">
any government funded source to promote access and opportunity for minority ethnic pupils</t>
        </r>
      </text>
    </comment>
    <comment ref="AX4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only FFT - should be 0</t>
        </r>
      </text>
    </comment>
    <comment ref="AZ4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only ESBD - should be 0</t>
        </r>
      </text>
    </comment>
    <comment ref="D5" authorId="3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2er element only</t>
        </r>
      </text>
    </comment>
    <comment ref="Y5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from April 2018 S251 guiadnce - no longer need to include academies ESFA funding in our T1 return - maintained schools only. Thereore, no longer need to estimate</t>
        </r>
      </text>
    </comment>
    <comment ref="D10" authorId="3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2er element only</t>
        </r>
      </text>
    </comment>
    <comment ref="D11" authorId="3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2er element only</t>
        </r>
      </text>
    </comment>
    <comment ref="D14" authorId="3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2er element only</t>
        </r>
      </text>
    </comment>
    <comment ref="Q18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need to update to match the APT (december)
wasn't needed in 2018/19
24.10.18 - not required 206 in Yr7</t>
        </r>
      </text>
    </comment>
    <comment ref="AQ21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adjusted to move I02 HNB element into I02</t>
        </r>
      </text>
    </comment>
    <comment ref="BF21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not added ARC - assume continued central retention</t>
        </r>
      </text>
    </comment>
    <comment ref="AQ29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adjusted to move I02 HNB element into I02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new number 4073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former Samuel Lister)</t>
        </r>
      </text>
    </comment>
    <comment ref="AQ33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adjusted to move I02 HNB element into I02</t>
        </r>
      </text>
    </comment>
    <comment ref="AQ35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adjusted to move I02 HNB element into I02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look at what we did for bradford forster
run by feversham; use feversham data
600-660 places 11-16
definate opening Sept 19</t>
        </r>
      </text>
    </comment>
    <comment ref="M38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7/12</t>
        </r>
      </text>
    </comment>
    <comment ref="O38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7/12ths</t>
        </r>
      </text>
    </comment>
    <comment ref="Q38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need to update to match the APT (december)
may be needed in future years
MAYBE DATA AND NO.S - ARE WE ALLOWED TO RE-CALCULATE FOR DATA ESTIMATES?????</t>
        </r>
      </text>
    </comment>
    <comment ref="D39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800 places 11-18
NOT SURE SEPT 19
9.10.18 - latest is opening sept on in temporary buildings. Steve Jenks. Assume therefore, budget provision is needed</t>
        </r>
      </text>
    </comment>
    <comment ref="O39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7/12ths</t>
        </r>
      </text>
    </comment>
    <comment ref="Q39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need to update to match the APT (december)
may be needed in future years
MAYBE DATA AND NO.S - ARE WE ALLOWED TO RE-CALCULATE FOR DATA ESTIMATES?????</t>
        </r>
      </text>
    </comment>
    <comment ref="BC48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should be 0 once expenditure is added above</t>
        </r>
      </text>
    </comment>
    <comment ref="T52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new cost</t>
        </r>
      </text>
    </comment>
    <comment ref="U52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before changing numbers on a 0% MFG - wouln't expect this to be much different
affected by the BSF re-profiling where acadenies are on the MFG</t>
        </r>
      </text>
    </comment>
    <comment ref="V52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could reduce </t>
        </r>
      </text>
    </comment>
    <comment ref="T53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where we wish to save money - changes in these are most significant</t>
        </r>
      </text>
    </comment>
  </commentList>
</comments>
</file>

<file path=xl/comments4.xml><?xml version="1.0" encoding="utf-8"?>
<comments xmlns="http://schemas.openxmlformats.org/spreadsheetml/2006/main">
  <authors>
    <author>Sarah North</author>
    <author>Andrew Redding</author>
  </authors>
  <commentList>
    <comment ref="F7" authorId="0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NFF - this is ending??? What do we do with the money if we do not apply in 18/19?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including age 16+ but in Yr 11</t>
        </r>
      </text>
    </comment>
    <comment ref="N7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need to make this closely align with no.s that would be recorded in Oct 16 Census - i.e. 16/17 AY no.s</t>
        </r>
      </text>
    </comment>
    <comment ref="O7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need to make this closely align with no.s that would be recorded in Oct 16 Census - i.e. 16/17 AY no.s</t>
        </r>
      </text>
    </comment>
    <comment ref="Q7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manual inut as circular - see blue tab</t>
        </r>
      </text>
    </comment>
    <comment ref="P22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full at October 2016</t>
        </r>
      </text>
    </comment>
    <comment ref="N27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DSP is closed / to close
behaviour centre is this still open 
not added - JS 22.11.16 - vast majority of children in PBC are still on roll of placing school</t>
        </r>
      </text>
    </comment>
    <comment ref="N34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new expanded provison - need to increase this number - oct occupancy warrants this</t>
        </r>
      </text>
    </comment>
    <comment ref="P38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at Sept 18 has 6 out of 7 year groups; 19/20 is last year of growth</t>
        </r>
      </text>
    </comment>
    <comment ref="P40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At Sept 2018 all year groups</t>
        </r>
      </text>
    </comment>
    <comment ref="N54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adjusted back to 16/17 original number</t>
        </r>
      </text>
    </comment>
    <comment ref="N58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funded on actual occupancy because still establishing</t>
        </r>
      </text>
    </comment>
    <comment ref="N59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behaviour centre is this still open 
not added see Carrwood note - PBC children are still on roll of schools placing</t>
        </r>
      </text>
    </comment>
    <comment ref="N64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behaviour centre is this still open 
not added see Carrwood note - PBC children are still on roll of schools placing</t>
        </r>
      </text>
    </comment>
    <comment ref="N75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REMOVED - CLOSED PROVISION</t>
        </r>
      </text>
    </comment>
    <comment ref="N84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behaviour centre is this still open 
not added see Carrwood note - PBC children are still on roll of schools placing</t>
        </r>
      </text>
    </comment>
    <comment ref="E168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84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At Sept 2018 all year groups</t>
        </r>
      </text>
    </comment>
    <comment ref="P185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all year groups full at October 2016
</t>
        </r>
      </text>
    </comment>
    <comment ref="O186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funded on actual occupancy because still establishing</t>
        </r>
      </text>
    </comment>
    <comment ref="P186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Oct 19 low Year 11 (134) so at Sept 20 will 210 - 134 = 75 more pupils that need funding for 7/12</t>
        </r>
      </text>
    </comment>
    <comment ref="Q186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we said we would not adjust this</t>
        </r>
      </text>
    </comment>
    <comment ref="O188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adjusted back to 16/17 original number</t>
        </r>
      </text>
    </comment>
    <comment ref="P192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all year groups full at October 2015
</t>
        </r>
      </text>
    </comment>
    <comment ref="P196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all year groups full at October 2017
</t>
        </r>
      </text>
    </comment>
    <comment ref="O197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adjusted back to 16/17 original number</t>
        </r>
      </text>
    </comment>
    <comment ref="O201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adjusted back to 16/17 original number</t>
        </r>
      </text>
    </comment>
    <comment ref="O202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adjusted back to 16/17 original number</t>
        </r>
      </text>
    </comment>
    <comment ref="O203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adjusted back to 16/17 original number</t>
        </r>
      </text>
    </comment>
    <comment ref="P205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may be adding primary provision</t>
        </r>
      </text>
    </comment>
    <comment ref="P206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new Sept 19 600 11-16</t>
        </r>
      </text>
    </comment>
    <comment ref="P207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new Sept 19 but uncertain 800 11-18
may take 120 year 7 + 60 year 8 when inityially open</t>
        </r>
      </text>
    </comment>
  </commentList>
</comments>
</file>

<file path=xl/comments5.xml><?xml version="1.0" encoding="utf-8"?>
<comments xmlns="http://schemas.openxmlformats.org/spreadsheetml/2006/main">
  <authors>
    <author>andrew.redding</author>
    <author>Andrew Redding</author>
    <author>Sarah North</author>
    <author>sarah.north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sarah.north:</t>
        </r>
        <r>
          <rPr>
            <sz val="8"/>
            <color indexed="81"/>
            <rFont val="Tahoma"/>
            <family val="2"/>
          </rPr>
          <t xml:space="preserve">
don't adjust DfE no once sheets are set up</t>
        </r>
      </text>
    </comment>
    <comment ref="O4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given NFF 18/19 move to RBA funding based on APT I would rather have any excess provision in the figures in the APT rather than in any contingency
</t>
        </r>
      </text>
    </comment>
    <comment ref="P4" authorId="2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no PFI schools in Primary phase</t>
        </r>
      </text>
    </comment>
    <comment ref="Q4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if add a cash value separately rather than adjusting pupil numbers; if do this then will need to remove from MFG</t>
        </r>
      </text>
    </comment>
    <comment ref="S4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careful doesn’t affct knock on to totals</t>
        </r>
      </text>
    </comment>
    <comment ref="AE4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includes roughly calc protection</t>
        </r>
      </text>
    </comment>
    <comment ref="AG4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if add to this here need to account for within HNB</t>
        </r>
      </text>
    </comment>
    <comment ref="AL4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includes LAC at £1,400</t>
        </r>
      </text>
    </comment>
    <comment ref="AN4" authorId="0">
      <text>
        <r>
          <rPr>
            <sz val="8"/>
            <color indexed="81"/>
            <rFont val="Tahoma"/>
            <family val="2"/>
          </rPr>
          <t>just schools block and early years block resources - not including HNB allocations</t>
        </r>
      </text>
    </comment>
    <comment ref="AP4" authorId="3">
      <text>
        <r>
          <rPr>
            <b/>
            <sz val="8"/>
            <color indexed="81"/>
            <rFont val="Tahoma"/>
            <family val="2"/>
          </rPr>
          <t>sarah.north:</t>
        </r>
        <r>
          <rPr>
            <sz val="8"/>
            <color indexed="81"/>
            <rFont val="Tahoma"/>
            <family val="2"/>
          </rPr>
          <t xml:space="preserve">
includes notional SEN, HN place funding and SEN funding floor and all new delegation</t>
        </r>
      </text>
    </comment>
    <comment ref="AR4" authorId="3">
      <text>
        <r>
          <rPr>
            <b/>
            <sz val="8"/>
            <color indexed="81"/>
            <rFont val="Tahoma"/>
            <family val="2"/>
          </rPr>
          <t>sarah.north:</t>
        </r>
        <r>
          <rPr>
            <sz val="8"/>
            <color indexed="81"/>
            <rFont val="Tahoma"/>
            <family val="2"/>
          </rPr>
          <t xml:space="preserve">
Plus element of HN funding only, REMOVED SEN funding floor</t>
        </r>
      </text>
    </comment>
    <comment ref="AS4" authorId="3">
      <text>
        <r>
          <rPr>
            <b/>
            <sz val="8"/>
            <color indexed="81"/>
            <rFont val="Tahoma"/>
            <family val="2"/>
          </rPr>
          <t>sarah.north:</t>
        </r>
        <r>
          <rPr>
            <sz val="8"/>
            <color indexed="81"/>
            <rFont val="Tahoma"/>
            <family val="2"/>
          </rPr>
          <t xml:space="preserve">
any government funded source to promote access and opportunity for minority ethnic pupils</t>
        </r>
      </text>
    </comment>
    <comment ref="AY4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currently put possible SIO de-delegation here</t>
        </r>
      </text>
    </comment>
    <comment ref="BD4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includes contingency; before de-delegation adjustment; also now includes 2YO</t>
        </r>
      </text>
    </comment>
    <comment ref="BE4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not ARCs as I03 is not delegated</t>
        </r>
      </text>
    </comment>
    <comment ref="BF4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excluding holybrook as this is held on a separate SAP R code</t>
        </r>
      </text>
    </comment>
    <comment ref="BI4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linked to separate spreadsheet</t>
        </r>
      </text>
    </comment>
    <comment ref="AD7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not confirmed so not added to allocation at this stage</t>
        </r>
      </text>
    </comment>
    <comment ref="M9" authorId="2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in 2er sheet</t>
        </r>
      </text>
    </comment>
    <comment ref="O9" authorId="2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in 2er sheet</t>
        </r>
      </text>
    </comment>
    <comment ref="C14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10.4.18 new DfE no. of 2045</t>
        </r>
      </text>
    </comment>
    <comment ref="M19" authorId="2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in 2er sheet</t>
        </r>
      </text>
    </comment>
    <comment ref="O19" authorId="2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in 2er sheet</t>
        </r>
      </text>
    </comment>
    <comment ref="M20" authorId="2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in 2er sheet</t>
        </r>
      </text>
    </comment>
    <comment ref="O20" authorId="2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in 2er sheet</t>
        </r>
      </text>
    </comment>
    <comment ref="M35" authorId="2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in 2er sheet</t>
        </r>
      </text>
    </comment>
    <comment ref="O35" authorId="2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in 2er sheet</t>
        </r>
      </text>
    </comment>
    <comment ref="O37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TM confirmed - assess with Dixons Trinity so 0</t>
        </r>
      </text>
    </comment>
    <comment ref="AF53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might be academy</t>
        </r>
      </text>
    </comment>
    <comment ref="BF61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not included because this is run on a separate R code</t>
        </r>
      </text>
    </comment>
    <comment ref="C95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new = 2063</t>
        </r>
      </text>
    </comment>
    <comment ref="N116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delay in  build to April 2021 so needs full year split arrangements 20/21</t>
        </r>
      </text>
    </comment>
    <comment ref="C149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10.4.18  new DfE no. 2042</t>
        </r>
      </text>
    </comment>
    <comment ref="M167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need this to be £175k x2 *7/12 - entitled to full allocation of x2 closing schools in year they amalgamate - next year only get 85% of both</t>
        </r>
      </text>
    </comment>
    <comment ref="Z174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check to EYSFF IST to ensure all 3&amp;4 EY funding is here</t>
        </r>
      </text>
    </comment>
    <comment ref="AD174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if this is not 0 - means an allocation missing from IST
or have an academy still registered in the DSP sheet as a maintained school</t>
        </r>
      </text>
    </comment>
    <comment ref="AF174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if this is not 0 - means an allocation missing from IST</t>
        </r>
      </text>
    </comment>
    <comment ref="BB174" authorId="1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should be 0 once expenditure is added above</t>
        </r>
      </text>
    </comment>
    <comment ref="U185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before changing numbers on a 0% MFG - wouln't expect this to be much different
removal of  reception uplift though is a factor, as is more of the phase on the MFG</t>
        </r>
      </text>
    </comment>
    <comment ref="V185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could reduce </t>
        </r>
      </text>
    </comment>
    <comment ref="T186" authorId="1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where we wish to save money - changes in these are most significant</t>
        </r>
      </text>
    </comment>
  </commentList>
</comments>
</file>

<file path=xl/comments6.xml><?xml version="1.0" encoding="utf-8"?>
<comments xmlns="http://schemas.openxmlformats.org/spreadsheetml/2006/main">
  <authors>
    <author>Andrew Redding</author>
    <author>andrew.redding</author>
    <author>sarah.north</author>
    <author>Sarah North</author>
  </authors>
  <commentList>
    <comment ref="O4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given NFF 18/19 move to RBA funding based on APT I would rather have any excess provision in the figures in the APT rather than in any contingency
</t>
        </r>
      </text>
    </comment>
    <comment ref="Q4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if add a cash value separately rather than adjusting pupil numbers; if do this then will need to remove from MFG</t>
        </r>
      </text>
    </comment>
    <comment ref="S4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careful doesn't knock on to totals</t>
        </r>
      </text>
    </comment>
    <comment ref="T4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does this come in before the MFG??</t>
        </r>
      </text>
    </comment>
    <comment ref="Y4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see separate sheet for maintained; uses initial view of Oct 17 census
excludes all HNB - mainstream and DSP / ARC - may need to add mainstream HNB separately</t>
        </r>
      </text>
    </comment>
    <comment ref="AE4" authorId="1">
      <text>
        <r>
          <rPr>
            <b/>
            <sz val="8"/>
            <color indexed="81"/>
            <rFont val="Tahoma"/>
            <family val="2"/>
          </rPr>
          <t>sarah.north:</t>
        </r>
        <r>
          <rPr>
            <sz val="8"/>
            <color indexed="81"/>
            <rFont val="Tahoma"/>
            <family val="2"/>
          </rPr>
          <t xml:space="preserve">
includes Post 16</t>
        </r>
      </text>
    </comment>
    <comment ref="AF4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includes roughly calc protection</t>
        </r>
      </text>
    </comment>
    <comment ref="AG4" authorId="1">
      <text>
        <r>
          <rPr>
            <b/>
            <sz val="8"/>
            <color indexed="81"/>
            <rFont val="Tahoma"/>
            <family val="2"/>
          </rPr>
          <t>sarah.north:</t>
        </r>
        <r>
          <rPr>
            <sz val="8"/>
            <color indexed="81"/>
            <rFont val="Tahoma"/>
            <family val="2"/>
          </rPr>
          <t xml:space="preserve">
includes Post 16</t>
        </r>
      </text>
    </comment>
    <comment ref="AQ4" authorId="2">
      <text>
        <r>
          <rPr>
            <b/>
            <sz val="8"/>
            <color indexed="81"/>
            <rFont val="Tahoma"/>
            <family val="2"/>
          </rPr>
          <t>sarah.north:</t>
        </r>
        <r>
          <rPr>
            <sz val="8"/>
            <color indexed="81"/>
            <rFont val="Tahoma"/>
            <family val="2"/>
          </rPr>
          <t xml:space="preserve">
includes notional SEN, HN place funding and all new delegation</t>
        </r>
      </text>
    </comment>
    <comment ref="AR4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EFA but now also includes I02 proprtion of HNB, where highlighted in purple - maintained schools only</t>
        </r>
      </text>
    </comment>
    <comment ref="AS4" authorId="2">
      <text>
        <r>
          <rPr>
            <b/>
            <sz val="8"/>
            <color indexed="81"/>
            <rFont val="Tahoma"/>
            <family val="2"/>
          </rPr>
          <t>sarah.north:</t>
        </r>
        <r>
          <rPr>
            <sz val="8"/>
            <color indexed="81"/>
            <rFont val="Tahoma"/>
            <family val="2"/>
          </rPr>
          <t xml:space="preserve">
Plus element of HN funding only, includes SEN funding floor</t>
        </r>
      </text>
    </comment>
    <comment ref="AT4" authorId="2">
      <text>
        <r>
          <rPr>
            <b/>
            <sz val="8"/>
            <color indexed="81"/>
            <rFont val="Tahoma"/>
            <family val="2"/>
          </rPr>
          <t>sarah.north:</t>
        </r>
        <r>
          <rPr>
            <sz val="8"/>
            <color indexed="81"/>
            <rFont val="Tahoma"/>
            <family val="2"/>
          </rPr>
          <t xml:space="preserve">
any government funded source to promote access and opportunity for minority ethnic pupils</t>
        </r>
      </text>
    </comment>
    <comment ref="AX4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only FFT - should be 0</t>
        </r>
      </text>
    </comment>
    <comment ref="AZ4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currently put possible SIO de-delegation here</t>
        </r>
      </text>
    </comment>
    <comment ref="D5" authorId="3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2er element only</t>
        </r>
      </text>
    </comment>
    <comment ref="Y5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from April 2018 S251 guiadnce - no longer need to include academies ESFA funding in our T1 return - maintained schools only. Thereore, no longer need to estimate</t>
        </r>
      </text>
    </comment>
    <comment ref="Y9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might be academy - remove</t>
        </r>
      </text>
    </comment>
    <comment ref="D10" authorId="3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2er element only</t>
        </r>
      </text>
    </comment>
    <comment ref="D11" authorId="3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2er element only</t>
        </r>
      </text>
    </comment>
    <comment ref="D14" authorId="3">
      <text>
        <r>
          <rPr>
            <b/>
            <sz val="8"/>
            <color indexed="81"/>
            <rFont val="Tahoma"/>
            <family val="2"/>
          </rPr>
          <t>Sarah North:</t>
        </r>
        <r>
          <rPr>
            <sz val="8"/>
            <color indexed="81"/>
            <rFont val="Tahoma"/>
            <family val="2"/>
          </rPr>
          <t xml:space="preserve">
2er element only</t>
        </r>
      </text>
    </comment>
    <comment ref="Q18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need to update to match the APT (december)
wasn't needed in 2018/19
24.10.18 - not required 206 in Yr7
not yet added - do we need?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new 4086</t>
        </r>
      </text>
    </comment>
    <comment ref="AQ21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adjusted to move I02 HNB element into I02</t>
        </r>
      </text>
    </comment>
    <comment ref="BF21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not added ARC - assume continued central retention</t>
        </r>
      </text>
    </comment>
    <comment ref="AQ29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adjusted to move I02 HNB element into I02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new number 4073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former Samuel Lister)</t>
        </r>
      </text>
    </comment>
    <comment ref="AQ33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adjusted to move I02 HNB element into I02</t>
        </r>
      </text>
    </comment>
    <comment ref="AQ35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adjusted to move I02 HNB element into I02</t>
        </r>
      </text>
    </comment>
    <comment ref="C38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actual 4084
URN 147067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look at what we did for bradford forster
run by feversham; use feversham data
600-660 places 11-16
definate opening Sept 19</t>
        </r>
      </text>
    </comment>
    <comment ref="Q38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need to update to match the APT (december)
</t>
        </r>
      </text>
    </comment>
    <comment ref="C39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actual is 4087 URN 147204</t>
        </r>
      </text>
    </comment>
    <comment ref="D39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800 places 11-18
NOT SURE SEPT 19
9.10.18 - latest is opening sept on in temporary buildings. Steve Jenks. Assume therefore, budget provision is needed</t>
        </r>
      </text>
    </comment>
    <comment ref="Q39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need to update to match the APT (december)
</t>
        </r>
      </text>
    </comment>
    <comment ref="BC48" authorId="0">
      <text>
        <r>
          <rPr>
            <b/>
            <sz val="8"/>
            <color indexed="81"/>
            <rFont val="Tahoma"/>
            <family val="2"/>
          </rPr>
          <t>Andrew Redding:</t>
        </r>
        <r>
          <rPr>
            <sz val="8"/>
            <color indexed="81"/>
            <rFont val="Tahoma"/>
            <family val="2"/>
          </rPr>
          <t xml:space="preserve">
should be 0 once expenditure is added above</t>
        </r>
      </text>
    </comment>
    <comment ref="T52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new cost</t>
        </r>
      </text>
    </comment>
    <comment ref="U52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before changing numbers on a 0% MFG - wouln't expect this to be much different
affected by the BSF re-profiling where acadenies are on the MFG</t>
        </r>
      </text>
    </comment>
    <comment ref="V52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could reduce </t>
        </r>
      </text>
    </comment>
    <comment ref="T53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where we wish to save money - changes in these are most significant</t>
        </r>
      </text>
    </comment>
  </commentList>
</comments>
</file>

<file path=xl/sharedStrings.xml><?xml version="1.0" encoding="utf-8"?>
<sst xmlns="http://schemas.openxmlformats.org/spreadsheetml/2006/main" count="2915" uniqueCount="502">
  <si>
    <t>Phase</t>
  </si>
  <si>
    <t>School</t>
  </si>
  <si>
    <t>MFG</t>
  </si>
  <si>
    <t>All Through</t>
  </si>
  <si>
    <t>Appleton Academy</t>
  </si>
  <si>
    <t>Bradford Academy</t>
  </si>
  <si>
    <t>Bradford Girls Grammar (Free School)</t>
  </si>
  <si>
    <t>Dixons Allerton Academy</t>
  </si>
  <si>
    <t>Primary</t>
  </si>
  <si>
    <t>RBHX</t>
  </si>
  <si>
    <t>Addingham Primary School</t>
  </si>
  <si>
    <t>RBGL</t>
  </si>
  <si>
    <t>All Saints' CE Primary School (Bradford)</t>
  </si>
  <si>
    <t>RBFB</t>
  </si>
  <si>
    <t>All Saints' CE Primary School (Ilkley)</t>
  </si>
  <si>
    <t>RBIC</t>
  </si>
  <si>
    <t>Ashlands Primary School</t>
  </si>
  <si>
    <t>Atlas School</t>
  </si>
  <si>
    <t>RBEO</t>
  </si>
  <si>
    <t>Baildon CE Primary School</t>
  </si>
  <si>
    <t>RBKO</t>
  </si>
  <si>
    <t>Bankfoot Primary School</t>
  </si>
  <si>
    <t>Barkerend Primary Leadership Academy</t>
  </si>
  <si>
    <t>Beckfoot Allerton Primary Academy</t>
  </si>
  <si>
    <t>Beckfoot Heaton Primary Academy</t>
  </si>
  <si>
    <t>Beckfoot Priestthorpe Primary School</t>
  </si>
  <si>
    <t>RBGR</t>
  </si>
  <si>
    <t>Ben Rhydding Primary School</t>
  </si>
  <si>
    <t>RBFX</t>
  </si>
  <si>
    <t>Blakehill Primary School</t>
  </si>
  <si>
    <t>RBKU</t>
  </si>
  <si>
    <t>Bowling Park Primary School</t>
  </si>
  <si>
    <t>RBHR</t>
  </si>
  <si>
    <t>Brackenhill Primary School</t>
  </si>
  <si>
    <t>RBIF</t>
  </si>
  <si>
    <t>Burley &amp; Woodhead CE Primary School</t>
  </si>
  <si>
    <t>RBFP</t>
  </si>
  <si>
    <t>Burley Oaks Primary School</t>
  </si>
  <si>
    <t>Byron Primary Academy</t>
  </si>
  <si>
    <t>RBHL</t>
  </si>
  <si>
    <t>Carrwood Primary School</t>
  </si>
  <si>
    <t>RBJG</t>
  </si>
  <si>
    <t>Cavendish Primary School</t>
  </si>
  <si>
    <t>Christ Church Primary Academy</t>
  </si>
  <si>
    <t>Clayton St John's CE Primary Academy</t>
  </si>
  <si>
    <t>RBGA</t>
  </si>
  <si>
    <t>Clayton Village Primary School</t>
  </si>
  <si>
    <t>Copthorne Primary</t>
  </si>
  <si>
    <t>RBGN</t>
  </si>
  <si>
    <t>Cottingley Village Primary School</t>
  </si>
  <si>
    <t>RBHM</t>
  </si>
  <si>
    <t>Crossflatts Primary School</t>
  </si>
  <si>
    <t>Crossley Hall Primary School</t>
  </si>
  <si>
    <t>Denholme Primary</t>
  </si>
  <si>
    <t>Dixons Manningham Primary Academy</t>
  </si>
  <si>
    <t>Dixons Marchbank Academy</t>
  </si>
  <si>
    <t>Dixons Music Primary</t>
  </si>
  <si>
    <t>East Morton CE Primary Academy</t>
  </si>
  <si>
    <t>RBHB</t>
  </si>
  <si>
    <t>Eastburn Junior and Infant School</t>
  </si>
  <si>
    <t>RBJY</t>
  </si>
  <si>
    <t>Eldwick Primary School</t>
  </si>
  <si>
    <t>RBGB</t>
  </si>
  <si>
    <t>Fagley Primary School</t>
  </si>
  <si>
    <t>RBFN</t>
  </si>
  <si>
    <t>Farfield Primary</t>
  </si>
  <si>
    <t>Farnham Primary Academy</t>
  </si>
  <si>
    <t>Feversham Primary Academy</t>
  </si>
  <si>
    <t>RBFY</t>
  </si>
  <si>
    <t>Foxhill Primary School</t>
  </si>
  <si>
    <t>RBCY</t>
  </si>
  <si>
    <t>Frizinghall Primary School</t>
  </si>
  <si>
    <t>RBKF</t>
  </si>
  <si>
    <t>Girlington Primary School</t>
  </si>
  <si>
    <t>RBKC</t>
  </si>
  <si>
    <t>Glenaire Primary School</t>
  </si>
  <si>
    <t>Green Lane Primary</t>
  </si>
  <si>
    <t>Greengates Primary School</t>
  </si>
  <si>
    <t>RBEQ</t>
  </si>
  <si>
    <t>Grove House Primary School</t>
  </si>
  <si>
    <t>Harden Primary Academy</t>
  </si>
  <si>
    <t>Haworth Primary Academy</t>
  </si>
  <si>
    <t>RBHG</t>
  </si>
  <si>
    <t>Heaton St Barnabas' CE Primary School</t>
  </si>
  <si>
    <t>RBHJ</t>
  </si>
  <si>
    <t>High Crags Primary Leadership Academy</t>
  </si>
  <si>
    <t>RBFU</t>
  </si>
  <si>
    <t>Hill Top CE Primary School</t>
  </si>
  <si>
    <t>Hollingwood Primary Academy</t>
  </si>
  <si>
    <t>Holybrook Primary Academy</t>
  </si>
  <si>
    <t>RDQZ</t>
  </si>
  <si>
    <t>Home Farm Primary School</t>
  </si>
  <si>
    <t>Horton Grange Primary</t>
  </si>
  <si>
    <t>Horton Park Primary</t>
  </si>
  <si>
    <t>RBGF</t>
  </si>
  <si>
    <t>Hoyle Court Primary School</t>
  </si>
  <si>
    <t>RBDY</t>
  </si>
  <si>
    <t>Idle CE Primary School</t>
  </si>
  <si>
    <t>RBGX</t>
  </si>
  <si>
    <t>Ingrow Primary School</t>
  </si>
  <si>
    <t>Iqra Primary Academy</t>
  </si>
  <si>
    <t>RBDI</t>
  </si>
  <si>
    <t>Keelham Primary School</t>
  </si>
  <si>
    <t>RBDB</t>
  </si>
  <si>
    <t>Keighley St Andrew's CE Primary School</t>
  </si>
  <si>
    <t>RBHF</t>
  </si>
  <si>
    <t>Killinghall Primary School</t>
  </si>
  <si>
    <t>RBEE</t>
  </si>
  <si>
    <t>Knowleswood Primary School</t>
  </si>
  <si>
    <t>Lapage Primary School and Nursery</t>
  </si>
  <si>
    <t>Laycock Primary Academy</t>
  </si>
  <si>
    <t>Lees Primary Academy</t>
  </si>
  <si>
    <t>RBHZ</t>
  </si>
  <si>
    <t>Ley Top Primary School</t>
  </si>
  <si>
    <t>RBET</t>
  </si>
  <si>
    <t>Lidget Green Primary School</t>
  </si>
  <si>
    <t>Lilycroft Primary School</t>
  </si>
  <si>
    <t>RBJE</t>
  </si>
  <si>
    <t>Lister Primary School</t>
  </si>
  <si>
    <t>RBIZ</t>
  </si>
  <si>
    <t>Long Lee Primary School</t>
  </si>
  <si>
    <t>RBKE</t>
  </si>
  <si>
    <t>Low Ash Primary School</t>
  </si>
  <si>
    <t>RBKJ</t>
  </si>
  <si>
    <t>Low Moor CE Primary School</t>
  </si>
  <si>
    <t>Lower Fields Primary School</t>
  </si>
  <si>
    <t>Margaret McMillan Primary School</t>
  </si>
  <si>
    <t>RBHN</t>
  </si>
  <si>
    <t>Marshfield Primary School</t>
  </si>
  <si>
    <t>RBDX</t>
  </si>
  <si>
    <t>Menston Primary School</t>
  </si>
  <si>
    <t>Merlin Top Primary Academy</t>
  </si>
  <si>
    <t>RBGE</t>
  </si>
  <si>
    <t>Miriam Lord Community Primary School</t>
  </si>
  <si>
    <t>RBDK</t>
  </si>
  <si>
    <t>Myrtle Park Primary School</t>
  </si>
  <si>
    <t>RBES</t>
  </si>
  <si>
    <t>Newby Primary School</t>
  </si>
  <si>
    <t>RBEC</t>
  </si>
  <si>
    <t>Newhall Park Primary School</t>
  </si>
  <si>
    <t>Oakworth Primary Academy</t>
  </si>
  <si>
    <t>RBJH</t>
  </si>
  <si>
    <t>Oldfield Primary School</t>
  </si>
  <si>
    <t>RBFR</t>
  </si>
  <si>
    <t>Our Lady &amp; St Brendan's Catholic Primary School</t>
  </si>
  <si>
    <t>Our Lady of Victories Catholic Primary Academy</t>
  </si>
  <si>
    <t>Oxenhope CE Primary Academy</t>
  </si>
  <si>
    <t>Parkwood Primary School</t>
  </si>
  <si>
    <t>RBGW</t>
  </si>
  <si>
    <t>Peel Park Primary School</t>
  </si>
  <si>
    <t>RBFH</t>
  </si>
  <si>
    <t>Poplars Farm Primary School</t>
  </si>
  <si>
    <t>RBFG</t>
  </si>
  <si>
    <t>Princeville Primary School and Children's Centre</t>
  </si>
  <si>
    <t>Rainbow Primary Free School</t>
  </si>
  <si>
    <t>Reevy Hill Primary School</t>
  </si>
  <si>
    <t>RBCW</t>
  </si>
  <si>
    <t>Riddlesden St Mary's CE Primary</t>
  </si>
  <si>
    <t>RBEP</t>
  </si>
  <si>
    <t>Russell Hall Primary School</t>
  </si>
  <si>
    <t>Ryecroft Primary Academy</t>
  </si>
  <si>
    <t>RBEM</t>
  </si>
  <si>
    <t>Saltaire Primary School</t>
  </si>
  <si>
    <t>RBFE</t>
  </si>
  <si>
    <t>Sandal Primary School and Nursery</t>
  </si>
  <si>
    <t>RBGG</t>
  </si>
  <si>
    <t>Sandy Lane Primary School</t>
  </si>
  <si>
    <t>Shibden Head Primary Academy</t>
  </si>
  <si>
    <t>Shirley Manor Primary Academy</t>
  </si>
  <si>
    <t>RBKI</t>
  </si>
  <si>
    <t>Silsden Primary School</t>
  </si>
  <si>
    <t>Southmere Primary Academy</t>
  </si>
  <si>
    <t>St Anne's Catholic Primary Academy</t>
  </si>
  <si>
    <t>RBGI</t>
  </si>
  <si>
    <t>St Anthony's Catholic Primary School (Clayton)</t>
  </si>
  <si>
    <t>RBFZ</t>
  </si>
  <si>
    <t>St Anthony's Catholic Primary School (Shipley)</t>
  </si>
  <si>
    <t>RBKD</t>
  </si>
  <si>
    <t>St Clare's Catholic Primary School</t>
  </si>
  <si>
    <t>RBFF</t>
  </si>
  <si>
    <t>St Columba's Catholic Primary School</t>
  </si>
  <si>
    <t>RBGO</t>
  </si>
  <si>
    <t>St Cuthbert &amp; the First Martyrs' Catholic Primary</t>
  </si>
  <si>
    <t>RBEY</t>
  </si>
  <si>
    <t>St Francis' Catholic Primary School</t>
  </si>
  <si>
    <t>St James' Church Primary School</t>
  </si>
  <si>
    <t>St John The Evangelist Catholic Primary</t>
  </si>
  <si>
    <t>St John's CE Primary School</t>
  </si>
  <si>
    <t>RBJF</t>
  </si>
  <si>
    <t>St Joseph's Catholic Primary School (Bingley)</t>
  </si>
  <si>
    <t>RBGS</t>
  </si>
  <si>
    <t>St Joseph's Catholic Primary School (Bradford)</t>
  </si>
  <si>
    <t>St Joseph's Catholic Primary, Keighley</t>
  </si>
  <si>
    <t>RBIR</t>
  </si>
  <si>
    <t>St Luke's CE Primary School</t>
  </si>
  <si>
    <t>RBIL</t>
  </si>
  <si>
    <t xml:space="preserve">St Mary's and St Peter's Catholic </t>
  </si>
  <si>
    <t>RBFS</t>
  </si>
  <si>
    <t>St Matthew's Catholic Primary School</t>
  </si>
  <si>
    <t>RBJL</t>
  </si>
  <si>
    <t>St Matthew's CE Primary School</t>
  </si>
  <si>
    <t>St Oswald's CE Primary Academy</t>
  </si>
  <si>
    <t>RBGP</t>
  </si>
  <si>
    <t>St Paul's CE Primary School</t>
  </si>
  <si>
    <t>St Philip's CE Primary Academy</t>
  </si>
  <si>
    <t>RBIS</t>
  </si>
  <si>
    <t>St Stephen's CE Primary School</t>
  </si>
  <si>
    <t>St Walburga's Catholic Primary School</t>
  </si>
  <si>
    <t>RBGH</t>
  </si>
  <si>
    <t>St William's Catholic Primary School</t>
  </si>
  <si>
    <t>St Winefride's Catholic Primary</t>
  </si>
  <si>
    <t>RBDV</t>
  </si>
  <si>
    <t>Stanbury Village School</t>
  </si>
  <si>
    <t>RBGT</t>
  </si>
  <si>
    <t>Steeton Primary School</t>
  </si>
  <si>
    <t>RBIA</t>
  </si>
  <si>
    <t>Stocks Lane Primary School</t>
  </si>
  <si>
    <t>RBCV</t>
  </si>
  <si>
    <t>Swain House Primary School</t>
  </si>
  <si>
    <t>RBJA</t>
  </si>
  <si>
    <t>Thackley Primary School</t>
  </si>
  <si>
    <t>The Sacred Heart Catholic Primary Academy</t>
  </si>
  <si>
    <t>Thornbury Primary Leadership Academy</t>
  </si>
  <si>
    <t>Thornton Primary School</t>
  </si>
  <si>
    <t>RBEV</t>
  </si>
  <si>
    <t>Thorpe Primary School</t>
  </si>
  <si>
    <t>RBHC</t>
  </si>
  <si>
    <t>Trinity All Saints CE Primary School</t>
  </si>
  <si>
    <t>Victoria Primary School</t>
  </si>
  <si>
    <t>RBII</t>
  </si>
  <si>
    <t>Wellington Primary School</t>
  </si>
  <si>
    <t>Westbourne Primary School</t>
  </si>
  <si>
    <t>Westminster CE Primary Academy</t>
  </si>
  <si>
    <t>Whetley Primary Academy</t>
  </si>
  <si>
    <t>RBGJ</t>
  </si>
  <si>
    <t>Wibsey Primary School</t>
  </si>
  <si>
    <t>Wilsden Primary School</t>
  </si>
  <si>
    <t>Woodlands Primary Academy</t>
  </si>
  <si>
    <t>Woodside Academy</t>
  </si>
  <si>
    <t>Worth Valley Primary</t>
  </si>
  <si>
    <t>RBJJ</t>
  </si>
  <si>
    <t>Worthinghead Primary School</t>
  </si>
  <si>
    <t>Secondary</t>
  </si>
  <si>
    <t>Beckfoot Academy</t>
  </si>
  <si>
    <t>Beckfoot Oakbank Academy</t>
  </si>
  <si>
    <t>Beckfoot Thornton Academy</t>
  </si>
  <si>
    <t>Beckfoot Upper Heaton Academy</t>
  </si>
  <si>
    <t>Belle Vue Girls' Academy</t>
  </si>
  <si>
    <t>RBEG</t>
  </si>
  <si>
    <t>Bingley Grammar School</t>
  </si>
  <si>
    <t>Bradford Forster Academy</t>
  </si>
  <si>
    <t>Bronte Girls' Academy</t>
  </si>
  <si>
    <t>RBEW</t>
  </si>
  <si>
    <t>Carlton Bolling College</t>
  </si>
  <si>
    <t>Dixons City Academy</t>
  </si>
  <si>
    <t>Dixons Cottingley Academy</t>
  </si>
  <si>
    <t>Dixons Kings Academy</t>
  </si>
  <si>
    <t>Dixons McMillan Academy</t>
  </si>
  <si>
    <t>Dixons Trinity Academy</t>
  </si>
  <si>
    <t>Eden Boys Leadership Academy</t>
  </si>
  <si>
    <t>Feversham College</t>
  </si>
  <si>
    <t>Grange Technology College</t>
  </si>
  <si>
    <t>RBJZ</t>
  </si>
  <si>
    <t>Hanson School</t>
  </si>
  <si>
    <t>Ilkley Grammar School</t>
  </si>
  <si>
    <t>Immanuel College Academy</t>
  </si>
  <si>
    <t>Laisterdyke Leadership Academy</t>
  </si>
  <si>
    <t>Oasis Academy Lister Park</t>
  </si>
  <si>
    <t>One In A Million (Free School)</t>
  </si>
  <si>
    <t>RBCQ</t>
  </si>
  <si>
    <t>Parkside School</t>
  </si>
  <si>
    <t>Queensbury Academy</t>
  </si>
  <si>
    <t>RGYC</t>
  </si>
  <si>
    <t>St Bede's &amp; St Joseph's Catholic College</t>
  </si>
  <si>
    <t>RBDG</t>
  </si>
  <si>
    <t>The Holy Family Catholic School</t>
  </si>
  <si>
    <t>RBKB</t>
  </si>
  <si>
    <t>Titus Salt School</t>
  </si>
  <si>
    <t>Tong Leadership Academy</t>
  </si>
  <si>
    <t>University Academy Keighley</t>
  </si>
  <si>
    <t>Total</t>
  </si>
  <si>
    <t>Base Amount Per Pupil</t>
  </si>
  <si>
    <t>Deprivation FSM (flat)</t>
  </si>
  <si>
    <t>Deprivation Ever 6 FSM</t>
  </si>
  <si>
    <t>Pupil Mobility</t>
  </si>
  <si>
    <t>SEN Prior Attainment</t>
  </si>
  <si>
    <t>English as an Additional Language (EAL)</t>
  </si>
  <si>
    <t>Lump Sum</t>
  </si>
  <si>
    <t>Split Sites</t>
  </si>
  <si>
    <t>Total I05</t>
  </si>
  <si>
    <t>Diff</t>
  </si>
  <si>
    <t>Please Choose Your School / Academy</t>
  </si>
  <si>
    <t>2019/20 Actual</t>
  </si>
  <si>
    <t>Pupil Mobility (columns 6 and 12)</t>
  </si>
  <si>
    <t>Minimum Per Pupil Funding (Columns 5 and 11)</t>
  </si>
  <si>
    <t>Minimum Funding Guarantee (Columns 4 and 10)</t>
  </si>
  <si>
    <t>Funded Pupil Numbers</t>
  </si>
  <si>
    <t>Total (Columns 2 and 8)</t>
  </si>
  <si>
    <t>Total Funding Per Pupil (Columns 3 and 9)</t>
  </si>
  <si>
    <t>APPENDIX 1b</t>
  </si>
  <si>
    <t>Base Amount Per Pupil 2019/20</t>
  </si>
  <si>
    <t>Primary APP</t>
  </si>
  <si>
    <t>manual adjustment needed</t>
  </si>
  <si>
    <t>Secondary APP KS3</t>
  </si>
  <si>
    <t>check to APT</t>
  </si>
  <si>
    <t>OCT ACTUAL</t>
  </si>
  <si>
    <t>Secondary APP KS4</t>
  </si>
  <si>
    <t>added 7/12ths to APT no.s - careful to keep the formula in when change link to numbers</t>
  </si>
  <si>
    <t>careful of the formula here</t>
  </si>
  <si>
    <t>SAP Code</t>
  </si>
  <si>
    <t>DfE No.</t>
  </si>
  <si>
    <t>R- Y6 FTE Pupils</t>
  </si>
  <si>
    <t>Reception Uplift (Jan 17-Oct 16)</t>
  </si>
  <si>
    <t>TOTAL Primary FTE Pupils</t>
  </si>
  <si>
    <t>Key Stage 3 FTE Pupils</t>
  </si>
  <si>
    <t>Key Stage 4 FTE Pupils</t>
  </si>
  <si>
    <t>TOTAL Secondary FTE Pupils</t>
  </si>
  <si>
    <t>TOTAL BASE APP</t>
  </si>
  <si>
    <t>HNB 2017-18 AY Funded Places (PRIM)</t>
  </si>
  <si>
    <t>HN 2017-18 AY Funded Places (SEC)</t>
  </si>
  <si>
    <t>Add September 2019 Additional No.s Estimate</t>
  </si>
  <si>
    <t>RBA Numbers Adjustment for 2015/16  Estimate</t>
  </si>
  <si>
    <t>October 2018 Census Figure excluding Uplift</t>
  </si>
  <si>
    <t>2017/18 Funded No.s (for early APT)</t>
  </si>
  <si>
    <t>KS3</t>
  </si>
  <si>
    <t>KS4</t>
  </si>
  <si>
    <t>PRIMARY</t>
  </si>
  <si>
    <t>SECONDARY</t>
  </si>
  <si>
    <t>RECOUPMENT ACADEMY</t>
  </si>
  <si>
    <t>RECOUPMENT FREE SCH</t>
  </si>
  <si>
    <t xml:space="preserve">GRAND TOTAL </t>
  </si>
  <si>
    <t>Primary - for Schools Block Calc</t>
  </si>
  <si>
    <t>Minus Reception Uplift</t>
  </si>
  <si>
    <t>Minus Implicit growth</t>
  </si>
  <si>
    <t>Total Primary No.s</t>
  </si>
  <si>
    <t>Secondary - for Schools Block Calc</t>
  </si>
  <si>
    <t>Total Secondary No.s</t>
  </si>
  <si>
    <t>Add Reception Uplift No.s will be funded for</t>
  </si>
  <si>
    <t>will we be funded still for reception uplift? Assumed not</t>
  </si>
  <si>
    <t>Total Schools Block No.s</t>
  </si>
  <si>
    <t>6907 (P)</t>
  </si>
  <si>
    <t>6906 (P)</t>
  </si>
  <si>
    <t>6102 (P)</t>
  </si>
  <si>
    <t>Cullingworth Village Primary Academy</t>
  </si>
  <si>
    <t>6908 (P)</t>
  </si>
  <si>
    <t>Eastwood Primary Academy</t>
  </si>
  <si>
    <t>Fearnville Primary Academy</t>
  </si>
  <si>
    <t>Holycroft Primary Academy</t>
  </si>
  <si>
    <t>Beckfoot Nessfield Primary Academy</t>
  </si>
  <si>
    <t>The Co-op Academy Parkland</t>
  </si>
  <si>
    <t>Shipley CE Primary Academy</t>
  </si>
  <si>
    <t>Wycliffe CE Primary Academy</t>
  </si>
  <si>
    <t>Buttershaw Business &amp; Enterprise College Academy</t>
  </si>
  <si>
    <t>Individual School Totals - Primary Formula</t>
  </si>
  <si>
    <t>TM Dec</t>
  </si>
  <si>
    <t>To add</t>
  </si>
  <si>
    <t>2 Year Olds to the Right (so included in I01 for S251 Statements)</t>
  </si>
  <si>
    <t>careful with Apr2 rec - SEN floor is now in I01</t>
  </si>
  <si>
    <t>manual input</t>
  </si>
  <si>
    <t>CHECK mfg FOR THOSE ON mlf</t>
  </si>
  <si>
    <t>copy paste</t>
  </si>
  <si>
    <t>CHECK</t>
  </si>
  <si>
    <t>may be new ones</t>
  </si>
  <si>
    <t>update for further changes, remove SAP</t>
  </si>
  <si>
    <t>FUNDED FROM THE SCHOOLS BLOCK</t>
  </si>
  <si>
    <t>FUNDED FROM THE EARLY YEARS BLOCK</t>
  </si>
  <si>
    <t>FUNDED FROM THE HIGH NEEDS BLOCK</t>
  </si>
  <si>
    <t>De-Delegated Items and Contingencies</t>
  </si>
  <si>
    <t>Rates &amp; Split Sites for APT</t>
  </si>
  <si>
    <t>AWPU</t>
  </si>
  <si>
    <t>Deprivation FSM Ever 6</t>
  </si>
  <si>
    <t>Deprivation FSM Flat</t>
  </si>
  <si>
    <t>Deprivation IDACI</t>
  </si>
  <si>
    <t>EAL</t>
  </si>
  <si>
    <t>Rates</t>
  </si>
  <si>
    <t>PFI</t>
  </si>
  <si>
    <t>Sept 17 estimates RBAs</t>
  </si>
  <si>
    <t>Adjustment for De-Delegation</t>
  </si>
  <si>
    <t>Minimum level of £Per Pupil Funding £3,500</t>
  </si>
  <si>
    <t>Transitional Ceiling</t>
  </si>
  <si>
    <t>Total Schools Block Funding</t>
  </si>
  <si>
    <t>EYSFF Base Rate 3/4 Year Olds including one off</t>
  </si>
  <si>
    <t>EYSFF Deprivation 3 / 4 Year Olds &amp; Other Supplements</t>
  </si>
  <si>
    <t>Total EY Block Funding (includes 2 Year Olds (column to right)</t>
  </si>
  <si>
    <t>SEN EHCP</t>
  </si>
  <si>
    <t>DSPs PLACE Element Only £6k and £10k</t>
  </si>
  <si>
    <t>SEN Floor</t>
  </si>
  <si>
    <t>ARC PLACE Element Only</t>
  </si>
  <si>
    <t>Spare</t>
  </si>
  <si>
    <t>Total HN Block</t>
  </si>
  <si>
    <t>Total of DSG Funding 2019/20</t>
  </si>
  <si>
    <t>Pupil Premium</t>
  </si>
  <si>
    <t>Notional SEN Budget within Schools Block + EYSFF 6%</t>
  </si>
  <si>
    <t>Total I01</t>
  </si>
  <si>
    <t>Total I02</t>
  </si>
  <si>
    <t>Total I03</t>
  </si>
  <si>
    <t>Total I04</t>
  </si>
  <si>
    <t>Total E10</t>
  </si>
  <si>
    <t>Total E11</t>
  </si>
  <si>
    <t>Total E19</t>
  </si>
  <si>
    <t>Total E23</t>
  </si>
  <si>
    <t>Total E27</t>
  </si>
  <si>
    <t>Total E28</t>
  </si>
  <si>
    <t>Total CFR Formula Funding</t>
  </si>
  <si>
    <t>I01 - I05 here for IUB Threshold Calc</t>
  </si>
  <si>
    <t>Estimate of I03 HNB DSPs Only</t>
  </si>
  <si>
    <t>Estimate of Full Year Prim Behaviour Centres Budget</t>
  </si>
  <si>
    <t>Total for IUB Calc</t>
  </si>
  <si>
    <t>2 Year Old Allocations</t>
  </si>
  <si>
    <t>Recoupment Figure (for DSG Track)</t>
  </si>
  <si>
    <t>Value of De-delegation 2018/19</t>
  </si>
  <si>
    <t>Diff (VfM?)</t>
  </si>
  <si>
    <t>3806907 (P)</t>
  </si>
  <si>
    <t>3806906 (P)</t>
  </si>
  <si>
    <t>3806102 (P)</t>
  </si>
  <si>
    <t>3806908 (P)</t>
  </si>
  <si>
    <t>TOTAL</t>
  </si>
  <si>
    <t>GRAND TOTAL</t>
  </si>
  <si>
    <t>CHECK THIS LINE = 0</t>
  </si>
  <si>
    <t>Control Total</t>
  </si>
  <si>
    <t>Difference</t>
  </si>
  <si>
    <t>THESE TOTALS NOW INCLUDE 2 YEAR OLD FUNDING</t>
  </si>
  <si>
    <t>Vs 2017/18</t>
  </si>
  <si>
    <t>Additional cost of formula funding not including change in de-delegation</t>
  </si>
  <si>
    <t>main Schools Block cost levers</t>
  </si>
  <si>
    <t>Individual School Totals - Secondary Formula</t>
  </si>
  <si>
    <t>only need maintained in S251 now</t>
  </si>
  <si>
    <t>update maintained for oct 18 numbers</t>
  </si>
  <si>
    <t xml:space="preserve">update for further changes, remove SAP </t>
  </si>
  <si>
    <t>FUNDED FROM THE ESFA - POST 16</t>
  </si>
  <si>
    <t>PFI (BSF)</t>
  </si>
  <si>
    <t>Sept 18 estimates RBAs</t>
  </si>
  <si>
    <t>DfE's £4,800 £APP Guarantee</t>
  </si>
  <si>
    <t>MFG (includes combined)</t>
  </si>
  <si>
    <t>ESFA Main Allocation</t>
  </si>
  <si>
    <t>EFA
16-19 Bursary</t>
  </si>
  <si>
    <t>Mainstream HNB</t>
  </si>
  <si>
    <t>Total EFA Post 16 Funding</t>
  </si>
  <si>
    <t>Total of Funding 2019/20</t>
  </si>
  <si>
    <t>Notional SEN Budget within Schools Block</t>
  </si>
  <si>
    <t>I01 - I05 for IUB</t>
  </si>
  <si>
    <t>DSP I03</t>
  </si>
  <si>
    <t>Total for IUB</t>
  </si>
  <si>
    <t>Vs 2017/18 Secondary</t>
  </si>
  <si>
    <t>note for S251 in Feb we used an estimate (see separate sheet)</t>
  </si>
  <si>
    <t>Vs 2017/18 Primary (total only)</t>
  </si>
  <si>
    <t>for APR advance we used info from website through MF 8.3.17 (see analysis)</t>
  </si>
  <si>
    <t>Vs 2017/18 Total</t>
  </si>
  <si>
    <t>for full tracking purposes the figure was adjusted in here on 8.3.17 (after the Feb S251 were published)</t>
  </si>
  <si>
    <t>this means that this figure will be different from Feb S251 sheets the schools have seen</t>
  </si>
  <si>
    <t>Vs 2017/18 Secondary without change in de-delegation cost</t>
  </si>
  <si>
    <t>Vs 2017/18 P&amp;S total without de-delegation (true additional formula funding cost)</t>
  </si>
  <si>
    <t>Please Choose School or Academy</t>
  </si>
  <si>
    <t>2020/21 Illustrative</t>
  </si>
  <si>
    <t>By Factor Breakdown</t>
  </si>
  <si>
    <t>Base Amount Per Pupil 2020/21</t>
  </si>
  <si>
    <t>any more new sept 20 (NO)?</t>
  </si>
  <si>
    <t>Add September 2020 Additional No.s Estimate</t>
  </si>
  <si>
    <t>October 2019 Census Figure excluding Uplift</t>
  </si>
  <si>
    <t>Copthorne Primary Academy</t>
  </si>
  <si>
    <t>Denholme Primary Academy</t>
  </si>
  <si>
    <t>Green Lane Primary School</t>
  </si>
  <si>
    <t>Horton Grange Primary Academy</t>
  </si>
  <si>
    <t>Horton Park Primary Academy</t>
  </si>
  <si>
    <t>St James Primary Academy</t>
  </si>
  <si>
    <t>Worth Valley Primary Academy</t>
  </si>
  <si>
    <t>Co-op Academy Grange</t>
  </si>
  <si>
    <t>ANY MORE NEW FREE SCHOOLS?</t>
  </si>
  <si>
    <t>update</t>
  </si>
  <si>
    <t>NEEDS UPDATING</t>
  </si>
  <si>
    <t>Premises Costs for APT link</t>
  </si>
  <si>
    <t>Check to APT - MFG Baseline</t>
  </si>
  <si>
    <t>Link to APT - Pupil No.s</t>
  </si>
  <si>
    <t>Check to APT - MFG 20/21</t>
  </si>
  <si>
    <t>Check to APT - MFL 20/21</t>
  </si>
  <si>
    <t>Check to APT - Total 20/21 after De-Del</t>
  </si>
  <si>
    <t>Check to APT - Total 20/21 B4 De-Del</t>
  </si>
  <si>
    <t>Check to APT - Mobility 20/21</t>
  </si>
  <si>
    <t>Check to APT - Notional SEND 20/21</t>
  </si>
  <si>
    <t>RPA Deduction (negative)</t>
  </si>
  <si>
    <t>Minimum level of £Per Pupil Funding £3,750</t>
  </si>
  <si>
    <t>VI / HI ARC PLACE Element Only</t>
  </si>
  <si>
    <r>
      <t xml:space="preserve">ARC £4k </t>
    </r>
    <r>
      <rPr>
        <b/>
        <sz val="8"/>
        <color rgb="FFFF0000"/>
        <rFont val="Arial"/>
        <family val="2"/>
      </rPr>
      <t>do I add to add to Reports?</t>
    </r>
  </si>
  <si>
    <t>Value of De-delegation 2019/20</t>
  </si>
  <si>
    <t>Premises Costs - PFI and Split Sites for MFG</t>
  </si>
  <si>
    <t>19/20 Split Sites and PFI to remove from 19/20 MFG baseline</t>
  </si>
  <si>
    <t>Check 19/20 MFG baseline £APP to APT</t>
  </si>
  <si>
    <t>APT</t>
  </si>
  <si>
    <t>Primary No.s</t>
  </si>
  <si>
    <t>KS3 No.s</t>
  </si>
  <si>
    <t>KS4 No.s</t>
  </si>
  <si>
    <t>Check 20/21 MFG Allocation APT</t>
  </si>
  <si>
    <t>Check 20/21 MFL Allocation APT</t>
  </si>
  <si>
    <t>Check 20/21 Total Allocation APT</t>
  </si>
  <si>
    <t>Check 20/21 Mobility Allocation APT</t>
  </si>
  <si>
    <t>Check 20/21 Notional SEND Allocation APT</t>
  </si>
  <si>
    <t>bring out of APT new Primary Mobility</t>
  </si>
  <si>
    <t>bring out of APT new Secondary Mobility</t>
  </si>
  <si>
    <t>check</t>
  </si>
  <si>
    <t>update maintained for oct 19 numbers</t>
  </si>
  <si>
    <t>Sept 19 estimates RBAs</t>
  </si>
  <si>
    <t>DfE's £5,000 £APP Guarantee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</si>
</sst>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"/>
    <numFmt numFmtId="165" formatCode="&quot;£&quot;#,##0"/>
    <numFmt numFmtId="166" formatCode="#,##0.000"/>
    <numFmt numFmtId="167" formatCode="0.0%"/>
  </numFmts>
  <fonts count="2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rgb="FFFF000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i/>
      <sz val="8"/>
      <color rgb="FFFF0000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rgb="FF002060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indexed="2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22" fillId="0" borderId="0"/>
  </cellStyleXfs>
  <cellXfs count="379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4" fontId="10" fillId="0" borderId="0" xfId="0" applyNumberFormat="1" applyFont="1" applyFill="1" applyAlignment="1">
      <alignment horizontal="left"/>
    </xf>
    <xf numFmtId="4" fontId="9" fillId="4" borderId="0" xfId="0" applyNumberFormat="1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left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left"/>
    </xf>
    <xf numFmtId="4" fontId="11" fillId="0" borderId="0" xfId="0" applyNumberFormat="1" applyFont="1" applyFill="1" applyAlignment="1">
      <alignment horizontal="left"/>
    </xf>
    <xf numFmtId="4" fontId="11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horizontal="left"/>
    </xf>
    <xf numFmtId="0" fontId="9" fillId="0" borderId="0" xfId="0" applyFont="1"/>
    <xf numFmtId="4" fontId="13" fillId="8" borderId="0" xfId="0" applyNumberFormat="1" applyFont="1" applyFill="1" applyAlignment="1">
      <alignment horizontal="right"/>
    </xf>
    <xf numFmtId="164" fontId="10" fillId="4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left"/>
    </xf>
    <xf numFmtId="4" fontId="15" fillId="0" borderId="0" xfId="0" applyNumberFormat="1" applyFont="1" applyFill="1" applyAlignment="1">
      <alignment horizontal="left"/>
    </xf>
    <xf numFmtId="3" fontId="9" fillId="0" borderId="0" xfId="0" applyNumberFormat="1" applyFont="1" applyFill="1" applyAlignment="1">
      <alignment horizontal="right"/>
    </xf>
    <xf numFmtId="0" fontId="15" fillId="0" borderId="0" xfId="0" applyFont="1"/>
    <xf numFmtId="4" fontId="16" fillId="0" borderId="0" xfId="0" applyNumberFormat="1" applyFont="1" applyFill="1" applyAlignment="1">
      <alignment horizontal="right"/>
    </xf>
    <xf numFmtId="4" fontId="17" fillId="4" borderId="0" xfId="0" applyNumberFormat="1" applyFont="1" applyFill="1" applyAlignment="1">
      <alignment horizontal="left"/>
    </xf>
    <xf numFmtId="4" fontId="17" fillId="4" borderId="0" xfId="0" applyNumberFormat="1" applyFont="1" applyFill="1" applyAlignment="1">
      <alignment horizontal="right"/>
    </xf>
    <xf numFmtId="4" fontId="9" fillId="6" borderId="0" xfId="0" applyNumberFormat="1" applyFont="1" applyFill="1" applyAlignment="1">
      <alignment horizontal="right"/>
    </xf>
    <xf numFmtId="0" fontId="15" fillId="9" borderId="0" xfId="0" applyFont="1" applyFill="1"/>
    <xf numFmtId="0" fontId="9" fillId="9" borderId="0" xfId="0" applyFont="1" applyFill="1" applyAlignment="1">
      <alignment horizontal="center"/>
    </xf>
    <xf numFmtId="0" fontId="9" fillId="9" borderId="0" xfId="0" applyFont="1" applyFill="1"/>
    <xf numFmtId="4" fontId="11" fillId="0" borderId="0" xfId="0" applyNumberFormat="1" applyFont="1" applyFill="1" applyAlignment="1">
      <alignment horizontal="center"/>
    </xf>
    <xf numFmtId="4" fontId="11" fillId="2" borderId="0" xfId="0" applyNumberFormat="1" applyFont="1" applyFill="1" applyAlignment="1">
      <alignment horizontal="center"/>
    </xf>
    <xf numFmtId="3" fontId="9" fillId="0" borderId="0" xfId="0" applyNumberFormat="1" applyFont="1" applyAlignment="1">
      <alignment horizontal="right"/>
    </xf>
    <xf numFmtId="4" fontId="17" fillId="0" borderId="0" xfId="0" applyNumberFormat="1" applyFont="1" applyFill="1" applyAlignment="1">
      <alignment horizontal="center"/>
    </xf>
    <xf numFmtId="4" fontId="11" fillId="0" borderId="0" xfId="0" applyNumberFormat="1" applyFont="1" applyAlignment="1">
      <alignment horizontal="left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wrapText="1"/>
    </xf>
    <xf numFmtId="4" fontId="9" fillId="2" borderId="0" xfId="0" applyNumberFormat="1" applyFont="1" applyFill="1" applyAlignment="1">
      <alignment horizontal="right" wrapText="1"/>
    </xf>
    <xf numFmtId="4" fontId="9" fillId="4" borderId="0" xfId="0" applyNumberFormat="1" applyFont="1" applyFill="1" applyAlignment="1">
      <alignment horizontal="right" wrapText="1"/>
    </xf>
    <xf numFmtId="0" fontId="9" fillId="0" borderId="0" xfId="0" applyFont="1" applyAlignment="1">
      <alignment horizontal="right" wrapText="1"/>
    </xf>
    <xf numFmtId="4" fontId="18" fillId="2" borderId="0" xfId="0" applyNumberFormat="1" applyFont="1" applyFill="1" applyAlignment="1">
      <alignment horizontal="right" wrapText="1"/>
    </xf>
    <xf numFmtId="4" fontId="9" fillId="0" borderId="0" xfId="0" applyNumberFormat="1" applyFont="1" applyFill="1" applyAlignment="1">
      <alignment horizontal="right" wrapText="1"/>
    </xf>
    <xf numFmtId="3" fontId="9" fillId="10" borderId="0" xfId="0" applyNumberFormat="1" applyFont="1" applyFill="1" applyAlignment="1">
      <alignment horizontal="right" wrapText="1"/>
    </xf>
    <xf numFmtId="4" fontId="9" fillId="0" borderId="0" xfId="0" applyNumberFormat="1" applyFont="1" applyAlignment="1">
      <alignment horizontal="right" wrapText="1"/>
    </xf>
    <xf numFmtId="4" fontId="9" fillId="11" borderId="0" xfId="0" applyNumberFormat="1" applyFont="1" applyFill="1" applyAlignment="1">
      <alignment horizontal="right" wrapText="1"/>
    </xf>
    <xf numFmtId="4" fontId="9" fillId="8" borderId="0" xfId="0" applyNumberFormat="1" applyFont="1" applyFill="1" applyAlignment="1">
      <alignment horizontal="right" wrapText="1"/>
    </xf>
    <xf numFmtId="0" fontId="9" fillId="0" borderId="0" xfId="0" applyFont="1" applyAlignment="1">
      <alignment wrapText="1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4" fontId="19" fillId="2" borderId="0" xfId="0" applyNumberFormat="1" applyFont="1" applyFill="1" applyAlignment="1">
      <alignment horizontal="right"/>
    </xf>
    <xf numFmtId="4" fontId="13" fillId="0" borderId="0" xfId="0" applyNumberFormat="1" applyFont="1" applyAlignment="1">
      <alignment horizontal="right"/>
    </xf>
    <xf numFmtId="4" fontId="13" fillId="12" borderId="0" xfId="0" applyNumberFormat="1" applyFont="1" applyFill="1" applyAlignment="1">
      <alignment horizontal="right"/>
    </xf>
    <xf numFmtId="4" fontId="13" fillId="12" borderId="0" xfId="0" quotePrefix="1" applyNumberFormat="1" applyFont="1" applyFill="1" applyAlignment="1">
      <alignment horizontal="right"/>
    </xf>
    <xf numFmtId="4" fontId="13" fillId="0" borderId="0" xfId="0" applyNumberFormat="1" applyFont="1" applyFill="1" applyAlignment="1">
      <alignment horizontal="right"/>
    </xf>
    <xf numFmtId="3" fontId="9" fillId="10" borderId="0" xfId="0" applyNumberFormat="1" applyFont="1" applyFill="1" applyAlignment="1">
      <alignment horizontal="right"/>
    </xf>
    <xf numFmtId="4" fontId="13" fillId="0" borderId="0" xfId="0" applyNumberFormat="1" applyFont="1" applyAlignment="1">
      <alignment horizontal="left"/>
    </xf>
    <xf numFmtId="4" fontId="20" fillId="8" borderId="0" xfId="0" applyNumberFormat="1" applyFont="1" applyFill="1" applyAlignment="1">
      <alignment horizontal="right"/>
    </xf>
    <xf numFmtId="4" fontId="21" fillId="0" borderId="0" xfId="0" applyNumberFormat="1" applyFont="1" applyAlignment="1">
      <alignment horizontal="left"/>
    </xf>
    <xf numFmtId="4" fontId="21" fillId="0" borderId="0" xfId="0" applyNumberFormat="1" applyFont="1" applyFill="1" applyAlignment="1">
      <alignment horizontal="left"/>
    </xf>
    <xf numFmtId="4" fontId="13" fillId="13" borderId="0" xfId="0" applyNumberFormat="1" applyFont="1" applyFill="1" applyAlignment="1">
      <alignment horizontal="right"/>
    </xf>
    <xf numFmtId="0" fontId="13" fillId="13" borderId="0" xfId="0" applyFont="1" applyFill="1" applyBorder="1"/>
    <xf numFmtId="0" fontId="13" fillId="13" borderId="0" xfId="0" applyFont="1" applyFill="1" applyBorder="1" applyAlignment="1">
      <alignment horizontal="center"/>
    </xf>
    <xf numFmtId="4" fontId="19" fillId="13" borderId="0" xfId="0" applyNumberFormat="1" applyFont="1" applyFill="1" applyAlignment="1">
      <alignment horizontal="right"/>
    </xf>
    <xf numFmtId="4" fontId="19" fillId="14" borderId="0" xfId="0" applyNumberFormat="1" applyFont="1" applyFill="1" applyAlignment="1">
      <alignment horizontal="right"/>
    </xf>
    <xf numFmtId="4" fontId="13" fillId="14" borderId="0" xfId="0" applyNumberFormat="1" applyFont="1" applyFill="1" applyAlignment="1">
      <alignment horizontal="right"/>
    </xf>
    <xf numFmtId="4" fontId="13" fillId="14" borderId="0" xfId="0" quotePrefix="1" applyNumberFormat="1" applyFont="1" applyFill="1" applyAlignment="1">
      <alignment horizontal="right"/>
    </xf>
    <xf numFmtId="4" fontId="13" fillId="12" borderId="0" xfId="0" applyNumberFormat="1" applyFont="1" applyFill="1" applyAlignment="1">
      <alignment horizontal="left"/>
    </xf>
    <xf numFmtId="4" fontId="13" fillId="8" borderId="13" xfId="0" applyNumberFormat="1" applyFont="1" applyFill="1" applyBorder="1" applyAlignment="1">
      <alignment horizontal="right"/>
    </xf>
    <xf numFmtId="4" fontId="13" fillId="8" borderId="14" xfId="0" applyNumberFormat="1" applyFont="1" applyFill="1" applyBorder="1" applyAlignment="1">
      <alignment horizontal="right"/>
    </xf>
    <xf numFmtId="4" fontId="13" fillId="8" borderId="15" xfId="0" applyNumberFormat="1" applyFont="1" applyFill="1" applyBorder="1" applyAlignment="1">
      <alignment horizontal="right"/>
    </xf>
    <xf numFmtId="4" fontId="13" fillId="8" borderId="16" xfId="0" applyNumberFormat="1" applyFont="1" applyFill="1" applyBorder="1" applyAlignment="1">
      <alignment horizontal="right"/>
    </xf>
    <xf numFmtId="4" fontId="13" fillId="4" borderId="0" xfId="0" applyNumberFormat="1" applyFont="1" applyFill="1" applyAlignment="1">
      <alignment horizontal="right"/>
    </xf>
    <xf numFmtId="4" fontId="13" fillId="12" borderId="0" xfId="0" quotePrefix="1" applyNumberFormat="1" applyFont="1" applyFill="1" applyBorder="1" applyAlignment="1">
      <alignment horizontal="right"/>
    </xf>
    <xf numFmtId="4" fontId="13" fillId="0" borderId="0" xfId="0" quotePrefix="1" applyNumberFormat="1" applyFont="1" applyFill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2" applyFont="1" applyBorder="1"/>
    <xf numFmtId="0" fontId="9" fillId="0" borderId="0" xfId="2" applyFont="1" applyBorder="1" applyAlignment="1">
      <alignment horizontal="left"/>
    </xf>
    <xf numFmtId="0" fontId="9" fillId="0" borderId="0" xfId="2" applyFont="1" applyFill="1" applyBorder="1"/>
    <xf numFmtId="3" fontId="13" fillId="10" borderId="0" xfId="0" applyNumberFormat="1" applyFont="1" applyFill="1" applyAlignment="1">
      <alignment horizontal="right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Fill="1" applyAlignment="1">
      <alignment horizontal="right"/>
    </xf>
    <xf numFmtId="3" fontId="9" fillId="10" borderId="2" xfId="0" applyNumberFormat="1" applyFont="1" applyFill="1" applyBorder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/>
    </xf>
    <xf numFmtId="4" fontId="23" fillId="0" borderId="13" xfId="0" applyNumberFormat="1" applyFont="1" applyBorder="1" applyAlignment="1">
      <alignment horizontal="left"/>
    </xf>
    <xf numFmtId="4" fontId="13" fillId="0" borderId="17" xfId="0" applyNumberFormat="1" applyFont="1" applyBorder="1" applyAlignment="1">
      <alignment horizontal="right"/>
    </xf>
    <xf numFmtId="3" fontId="13" fillId="0" borderId="14" xfId="0" applyNumberFormat="1" applyFont="1" applyBorder="1" applyAlignment="1">
      <alignment horizontal="right"/>
    </xf>
    <xf numFmtId="4" fontId="13" fillId="0" borderId="15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4" fontId="23" fillId="0" borderId="15" xfId="0" applyNumberFormat="1" applyFont="1" applyBorder="1" applyAlignment="1">
      <alignment horizontal="left"/>
    </xf>
    <xf numFmtId="3" fontId="17" fillId="4" borderId="16" xfId="0" applyNumberFormat="1" applyFont="1" applyFill="1" applyBorder="1" applyAlignment="1">
      <alignment horizontal="right"/>
    </xf>
    <xf numFmtId="4" fontId="13" fillId="4" borderId="1" xfId="0" applyNumberFormat="1" applyFont="1" applyFill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4" fontId="13" fillId="0" borderId="5" xfId="0" applyNumberFormat="1" applyFont="1" applyBorder="1" applyAlignment="1">
      <alignment horizontal="right"/>
    </xf>
    <xf numFmtId="4" fontId="13" fillId="0" borderId="18" xfId="0" applyNumberFormat="1" applyFont="1" applyBorder="1" applyAlignment="1">
      <alignment horizontal="right"/>
    </xf>
    <xf numFmtId="3" fontId="13" fillId="0" borderId="19" xfId="0" applyNumberFormat="1" applyFont="1" applyBorder="1" applyAlignment="1">
      <alignment horizontal="right"/>
    </xf>
    <xf numFmtId="0" fontId="8" fillId="0" borderId="0" xfId="2" applyFont="1"/>
    <xf numFmtId="0" fontId="9" fillId="0" borderId="0" xfId="2" applyFont="1" applyAlignment="1">
      <alignment horizontal="center"/>
    </xf>
    <xf numFmtId="3" fontId="9" fillId="0" borderId="0" xfId="2" applyNumberFormat="1" applyFont="1" applyFill="1" applyAlignment="1">
      <alignment horizontal="right"/>
    </xf>
    <xf numFmtId="3" fontId="12" fillId="0" borderId="0" xfId="2" applyNumberFormat="1" applyFont="1" applyFill="1" applyAlignment="1">
      <alignment horizontal="right"/>
    </xf>
    <xf numFmtId="0" fontId="9" fillId="0" borderId="0" xfId="2" applyFont="1" applyAlignment="1">
      <alignment horizontal="left"/>
    </xf>
    <xf numFmtId="0" fontId="11" fillId="0" borderId="0" xfId="2" applyFont="1"/>
    <xf numFmtId="3" fontId="9" fillId="0" borderId="0" xfId="2" applyNumberFormat="1" applyFont="1" applyAlignment="1">
      <alignment horizontal="right"/>
    </xf>
    <xf numFmtId="4" fontId="9" fillId="0" borderId="0" xfId="2" applyNumberFormat="1" applyFont="1" applyAlignment="1">
      <alignment horizontal="right"/>
    </xf>
    <xf numFmtId="0" fontId="9" fillId="0" borderId="0" xfId="2" applyFont="1"/>
    <xf numFmtId="0" fontId="9" fillId="0" borderId="0" xfId="2" applyFont="1" applyFill="1"/>
    <xf numFmtId="3" fontId="17" fillId="0" borderId="0" xfId="2" applyNumberFormat="1" applyFont="1" applyFill="1" applyAlignment="1">
      <alignment horizontal="right"/>
    </xf>
    <xf numFmtId="3" fontId="9" fillId="4" borderId="0" xfId="2" applyNumberFormat="1" applyFont="1" applyFill="1" applyAlignment="1">
      <alignment horizontal="right"/>
    </xf>
    <xf numFmtId="3" fontId="11" fillId="4" borderId="0" xfId="2" applyNumberFormat="1" applyFont="1" applyFill="1" applyAlignment="1">
      <alignment horizontal="right"/>
    </xf>
    <xf numFmtId="3" fontId="12" fillId="0" borderId="20" xfId="2" applyNumberFormat="1" applyFont="1" applyFill="1" applyBorder="1" applyAlignment="1">
      <alignment horizontal="center"/>
    </xf>
    <xf numFmtId="3" fontId="10" fillId="0" borderId="0" xfId="2" applyNumberFormat="1" applyFont="1" applyFill="1" applyAlignment="1">
      <alignment horizontal="right"/>
    </xf>
    <xf numFmtId="3" fontId="12" fillId="0" borderId="0" xfId="2" applyNumberFormat="1" applyFont="1" applyFill="1" applyAlignment="1">
      <alignment horizontal="left"/>
    </xf>
    <xf numFmtId="3" fontId="13" fillId="0" borderId="0" xfId="2" applyNumberFormat="1" applyFont="1" applyFill="1" applyAlignment="1">
      <alignment horizontal="right"/>
    </xf>
    <xf numFmtId="3" fontId="17" fillId="4" borderId="0" xfId="2" applyNumberFormat="1" applyFont="1" applyFill="1" applyAlignment="1">
      <alignment horizontal="left"/>
    </xf>
    <xf numFmtId="3" fontId="9" fillId="0" borderId="0" xfId="2" applyNumberFormat="1" applyFont="1" applyAlignment="1">
      <alignment horizontal="left"/>
    </xf>
    <xf numFmtId="0" fontId="17" fillId="0" borderId="0" xfId="2" applyFont="1" applyFill="1"/>
    <xf numFmtId="0" fontId="10" fillId="0" borderId="0" xfId="2" applyFont="1" applyFill="1"/>
    <xf numFmtId="0" fontId="12" fillId="0" borderId="0" xfId="2" applyFont="1" applyFill="1" applyAlignment="1">
      <alignment horizontal="center"/>
    </xf>
    <xf numFmtId="3" fontId="16" fillId="15" borderId="21" xfId="2" applyNumberFormat="1" applyFont="1" applyFill="1" applyBorder="1" applyAlignment="1">
      <alignment horizontal="center"/>
    </xf>
    <xf numFmtId="3" fontId="16" fillId="15" borderId="22" xfId="2" applyNumberFormat="1" applyFont="1" applyFill="1" applyBorder="1" applyAlignment="1">
      <alignment horizontal="center"/>
    </xf>
    <xf numFmtId="3" fontId="16" fillId="15" borderId="23" xfId="2" applyNumberFormat="1" applyFont="1" applyFill="1" applyBorder="1" applyAlignment="1">
      <alignment horizontal="center"/>
    </xf>
    <xf numFmtId="3" fontId="16" fillId="16" borderId="21" xfId="2" applyNumberFormat="1" applyFont="1" applyFill="1" applyBorder="1" applyAlignment="1">
      <alignment horizontal="center"/>
    </xf>
    <xf numFmtId="3" fontId="16" fillId="16" borderId="22" xfId="2" applyNumberFormat="1" applyFont="1" applyFill="1" applyBorder="1" applyAlignment="1">
      <alignment horizontal="center"/>
    </xf>
    <xf numFmtId="3" fontId="16" fillId="16" borderId="23" xfId="2" applyNumberFormat="1" applyFont="1" applyFill="1" applyBorder="1" applyAlignment="1">
      <alignment horizontal="center"/>
    </xf>
    <xf numFmtId="3" fontId="16" fillId="17" borderId="21" xfId="2" applyNumberFormat="1" applyFont="1" applyFill="1" applyBorder="1" applyAlignment="1">
      <alignment horizontal="center"/>
    </xf>
    <xf numFmtId="3" fontId="16" fillId="17" borderId="22" xfId="2" applyNumberFormat="1" applyFont="1" applyFill="1" applyBorder="1" applyAlignment="1">
      <alignment horizontal="center"/>
    </xf>
    <xf numFmtId="3" fontId="16" fillId="17" borderId="23" xfId="2" applyNumberFormat="1" applyFont="1" applyFill="1" applyBorder="1" applyAlignment="1">
      <alignment horizontal="center"/>
    </xf>
    <xf numFmtId="3" fontId="13" fillId="0" borderId="0" xfId="2" applyNumberFormat="1" applyFont="1" applyAlignment="1">
      <alignment horizontal="right"/>
    </xf>
    <xf numFmtId="3" fontId="9" fillId="0" borderId="10" xfId="2" applyNumberFormat="1" applyFont="1" applyBorder="1" applyAlignment="1">
      <alignment horizontal="center"/>
    </xf>
    <xf numFmtId="3" fontId="9" fillId="0" borderId="11" xfId="2" applyNumberFormat="1" applyFont="1" applyBorder="1" applyAlignment="1">
      <alignment horizontal="center"/>
    </xf>
    <xf numFmtId="3" fontId="9" fillId="0" borderId="12" xfId="2" applyNumberFormat="1" applyFont="1" applyBorder="1" applyAlignment="1">
      <alignment horizontal="center"/>
    </xf>
    <xf numFmtId="4" fontId="17" fillId="0" borderId="0" xfId="2" applyNumberFormat="1" applyFont="1" applyAlignment="1">
      <alignment horizontal="left"/>
    </xf>
    <xf numFmtId="4" fontId="9" fillId="0" borderId="0" xfId="2" applyNumberFormat="1" applyFont="1" applyAlignment="1">
      <alignment horizontal="center"/>
    </xf>
    <xf numFmtId="0" fontId="9" fillId="4" borderId="0" xfId="2" applyFont="1" applyFill="1" applyAlignment="1">
      <alignment wrapText="1"/>
    </xf>
    <xf numFmtId="0" fontId="9" fillId="4" borderId="0" xfId="2" applyFont="1" applyFill="1" applyAlignment="1">
      <alignment horizontal="center" wrapText="1"/>
    </xf>
    <xf numFmtId="0" fontId="9" fillId="0" borderId="0" xfId="2" applyFont="1" applyFill="1" applyAlignment="1">
      <alignment wrapText="1"/>
    </xf>
    <xf numFmtId="3" fontId="9" fillId="18" borderId="9" xfId="2" applyNumberFormat="1" applyFont="1" applyFill="1" applyBorder="1" applyAlignment="1">
      <alignment horizontal="right" wrapText="1"/>
    </xf>
    <xf numFmtId="3" fontId="9" fillId="18" borderId="0" xfId="2" applyNumberFormat="1" applyFont="1" applyFill="1" applyBorder="1" applyAlignment="1">
      <alignment horizontal="right" wrapText="1"/>
    </xf>
    <xf numFmtId="3" fontId="9" fillId="14" borderId="0" xfId="2" applyNumberFormat="1" applyFont="1" applyFill="1" applyBorder="1" applyAlignment="1">
      <alignment horizontal="right" wrapText="1"/>
    </xf>
    <xf numFmtId="3" fontId="9" fillId="19" borderId="0" xfId="2" applyNumberFormat="1" applyFont="1" applyFill="1" applyBorder="1" applyAlignment="1">
      <alignment horizontal="right" wrapText="1"/>
    </xf>
    <xf numFmtId="3" fontId="9" fillId="4" borderId="0" xfId="2" applyNumberFormat="1" applyFont="1" applyFill="1" applyBorder="1" applyAlignment="1">
      <alignment horizontal="right" wrapText="1"/>
    </xf>
    <xf numFmtId="3" fontId="9" fillId="20" borderId="24" xfId="2" applyNumberFormat="1" applyFont="1" applyFill="1" applyBorder="1" applyAlignment="1">
      <alignment horizontal="right" wrapText="1"/>
    </xf>
    <xf numFmtId="3" fontId="9" fillId="0" borderId="0" xfId="2" applyNumberFormat="1" applyFont="1" applyFill="1" applyAlignment="1">
      <alignment horizontal="right" wrapText="1"/>
    </xf>
    <xf numFmtId="3" fontId="9" fillId="11" borderId="9" xfId="2" applyNumberFormat="1" applyFont="1" applyFill="1" applyBorder="1" applyAlignment="1">
      <alignment horizontal="right" wrapText="1"/>
    </xf>
    <xf numFmtId="3" fontId="9" fillId="11" borderId="0" xfId="2" applyNumberFormat="1" applyFont="1" applyFill="1" applyBorder="1" applyAlignment="1">
      <alignment horizontal="right" wrapText="1"/>
    </xf>
    <xf numFmtId="3" fontId="9" fillId="21" borderId="24" xfId="2" applyNumberFormat="1" applyFont="1" applyFill="1" applyBorder="1" applyAlignment="1">
      <alignment horizontal="right" wrapText="1"/>
    </xf>
    <xf numFmtId="3" fontId="9" fillId="22" borderId="24" xfId="2" applyNumberFormat="1" applyFont="1" applyFill="1" applyBorder="1" applyAlignment="1">
      <alignment horizontal="right" wrapText="1"/>
    </xf>
    <xf numFmtId="3" fontId="9" fillId="23" borderId="24" xfId="2" applyNumberFormat="1" applyFont="1" applyFill="1" applyBorder="1" applyAlignment="1">
      <alignment horizontal="right" wrapText="1"/>
    </xf>
    <xf numFmtId="3" fontId="9" fillId="0" borderId="21" xfId="2" applyNumberFormat="1" applyFont="1" applyFill="1" applyBorder="1" applyAlignment="1">
      <alignment horizontal="right" wrapText="1"/>
    </xf>
    <xf numFmtId="3" fontId="9" fillId="0" borderId="22" xfId="2" applyNumberFormat="1" applyFont="1" applyFill="1" applyBorder="1" applyAlignment="1">
      <alignment horizontal="right" wrapText="1"/>
    </xf>
    <xf numFmtId="3" fontId="9" fillId="5" borderId="22" xfId="2" applyNumberFormat="1" applyFont="1" applyFill="1" applyBorder="1" applyAlignment="1">
      <alignment horizontal="right" wrapText="1"/>
    </xf>
    <xf numFmtId="3" fontId="9" fillId="0" borderId="23" xfId="2" applyNumberFormat="1" applyFont="1" applyFill="1" applyBorder="1" applyAlignment="1">
      <alignment horizontal="right" wrapText="1"/>
    </xf>
    <xf numFmtId="3" fontId="9" fillId="0" borderId="0" xfId="2" applyNumberFormat="1" applyFont="1" applyAlignment="1">
      <alignment horizontal="right" wrapText="1"/>
    </xf>
    <xf numFmtId="4" fontId="9" fillId="0" borderId="0" xfId="2" applyNumberFormat="1" applyFont="1" applyAlignment="1">
      <alignment horizontal="right" wrapText="1"/>
    </xf>
    <xf numFmtId="4" fontId="9" fillId="11" borderId="0" xfId="2" applyNumberFormat="1" applyFont="1" applyFill="1" applyAlignment="1">
      <alignment horizontal="right" wrapText="1"/>
    </xf>
    <xf numFmtId="3" fontId="9" fillId="2" borderId="0" xfId="2" applyNumberFormat="1" applyFont="1" applyFill="1" applyAlignment="1">
      <alignment horizontal="right" wrapText="1"/>
    </xf>
    <xf numFmtId="3" fontId="9" fillId="24" borderId="0" xfId="2" applyNumberFormat="1" applyFont="1" applyFill="1" applyAlignment="1">
      <alignment horizontal="right" wrapText="1"/>
    </xf>
    <xf numFmtId="0" fontId="9" fillId="0" borderId="0" xfId="2" applyFont="1" applyAlignment="1">
      <alignment wrapText="1"/>
    </xf>
    <xf numFmtId="0" fontId="13" fillId="4" borderId="0" xfId="2" applyFont="1" applyFill="1" applyBorder="1"/>
    <xf numFmtId="0" fontId="13" fillId="4" borderId="0" xfId="2" applyFont="1" applyFill="1" applyBorder="1" applyAlignment="1">
      <alignment horizontal="center"/>
    </xf>
    <xf numFmtId="0" fontId="13" fillId="25" borderId="0" xfId="2" applyFont="1" applyFill="1" applyBorder="1"/>
    <xf numFmtId="0" fontId="13" fillId="0" borderId="0" xfId="2" applyFont="1" applyFill="1" applyBorder="1"/>
    <xf numFmtId="3" fontId="13" fillId="19" borderId="9" xfId="2" applyNumberFormat="1" applyFont="1" applyFill="1" applyBorder="1" applyAlignment="1">
      <alignment horizontal="right"/>
    </xf>
    <xf numFmtId="3" fontId="13" fillId="19" borderId="0" xfId="2" applyNumberFormat="1" applyFont="1" applyFill="1" applyBorder="1" applyAlignment="1">
      <alignment horizontal="right"/>
    </xf>
    <xf numFmtId="3" fontId="13" fillId="6" borderId="0" xfId="2" applyNumberFormat="1" applyFont="1" applyFill="1" applyBorder="1" applyAlignment="1">
      <alignment horizontal="right"/>
    </xf>
    <xf numFmtId="3" fontId="13" fillId="14" borderId="0" xfId="2" applyNumberFormat="1" applyFont="1" applyFill="1" applyBorder="1" applyAlignment="1">
      <alignment horizontal="right"/>
    </xf>
    <xf numFmtId="3" fontId="13" fillId="26" borderId="0" xfId="2" applyNumberFormat="1" applyFont="1" applyFill="1" applyBorder="1" applyAlignment="1">
      <alignment horizontal="right"/>
    </xf>
    <xf numFmtId="3" fontId="10" fillId="8" borderId="0" xfId="2" applyNumberFormat="1" applyFont="1" applyFill="1" applyBorder="1" applyAlignment="1">
      <alignment horizontal="right"/>
    </xf>
    <xf numFmtId="3" fontId="9" fillId="20" borderId="25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3" fillId="19" borderId="26" xfId="2" applyNumberFormat="1" applyFont="1" applyFill="1" applyBorder="1" applyAlignment="1">
      <alignment horizontal="right"/>
    </xf>
    <xf numFmtId="3" fontId="9" fillId="21" borderId="25" xfId="2" applyNumberFormat="1" applyFont="1" applyFill="1" applyBorder="1" applyAlignment="1">
      <alignment horizontal="right"/>
    </xf>
    <xf numFmtId="3" fontId="9" fillId="27" borderId="25" xfId="2" applyNumberFormat="1" applyFont="1" applyFill="1" applyBorder="1" applyAlignment="1">
      <alignment horizontal="right"/>
    </xf>
    <xf numFmtId="3" fontId="13" fillId="15" borderId="25" xfId="2" applyNumberFormat="1" applyFont="1" applyFill="1" applyBorder="1" applyAlignment="1">
      <alignment horizontal="right"/>
    </xf>
    <xf numFmtId="3" fontId="13" fillId="0" borderId="9" xfId="2" applyNumberFormat="1" applyFont="1" applyFill="1" applyBorder="1" applyAlignment="1">
      <alignment horizontal="right"/>
    </xf>
    <xf numFmtId="3" fontId="13" fillId="5" borderId="0" xfId="2" applyNumberFormat="1" applyFont="1" applyFill="1" applyBorder="1" applyAlignment="1">
      <alignment horizontal="right"/>
    </xf>
    <xf numFmtId="3" fontId="13" fillId="0" borderId="26" xfId="2" applyNumberFormat="1" applyFont="1" applyFill="1" applyBorder="1" applyAlignment="1">
      <alignment horizontal="right"/>
    </xf>
    <xf numFmtId="3" fontId="9" fillId="0" borderId="0" xfId="2" applyNumberFormat="1" applyFont="1" applyBorder="1" applyAlignment="1">
      <alignment horizontal="right"/>
    </xf>
    <xf numFmtId="3" fontId="13" fillId="0" borderId="26" xfId="2" applyNumberFormat="1" applyFont="1" applyBorder="1" applyAlignment="1">
      <alignment horizontal="right"/>
    </xf>
    <xf numFmtId="3" fontId="13" fillId="2" borderId="0" xfId="2" applyNumberFormat="1" applyFont="1" applyFill="1" applyAlignment="1">
      <alignment horizontal="right"/>
    </xf>
    <xf numFmtId="4" fontId="13" fillId="0" borderId="0" xfId="2" applyNumberFormat="1" applyFont="1" applyAlignment="1">
      <alignment horizontal="right"/>
    </xf>
    <xf numFmtId="3" fontId="13" fillId="11" borderId="0" xfId="2" applyNumberFormat="1" applyFont="1" applyFill="1" applyAlignment="1">
      <alignment horizontal="right"/>
    </xf>
    <xf numFmtId="3" fontId="13" fillId="24" borderId="0" xfId="2" applyNumberFormat="1" applyFont="1" applyFill="1" applyAlignment="1">
      <alignment horizontal="right"/>
    </xf>
    <xf numFmtId="3" fontId="9" fillId="24" borderId="0" xfId="2" applyNumberFormat="1" applyFont="1" applyFill="1" applyAlignment="1">
      <alignment horizontal="right"/>
    </xf>
    <xf numFmtId="0" fontId="13" fillId="0" borderId="0" xfId="2" applyNumberFormat="1" applyFont="1" applyAlignment="1">
      <alignment horizontal="right"/>
    </xf>
    <xf numFmtId="3" fontId="13" fillId="25" borderId="0" xfId="2" applyNumberFormat="1" applyFont="1" applyFill="1" applyBorder="1" applyAlignment="1">
      <alignment horizontal="right"/>
    </xf>
    <xf numFmtId="0" fontId="13" fillId="8" borderId="0" xfId="2" applyFont="1" applyFill="1" applyBorder="1"/>
    <xf numFmtId="0" fontId="13" fillId="8" borderId="0" xfId="2" applyFont="1" applyFill="1" applyBorder="1" applyAlignment="1">
      <alignment horizontal="center"/>
    </xf>
    <xf numFmtId="0" fontId="13" fillId="28" borderId="0" xfId="2" applyFont="1" applyFill="1" applyBorder="1"/>
    <xf numFmtId="3" fontId="10" fillId="14" borderId="0" xfId="2" applyNumberFormat="1" applyFont="1" applyFill="1" applyBorder="1" applyAlignment="1">
      <alignment horizontal="right"/>
    </xf>
    <xf numFmtId="0" fontId="13" fillId="8" borderId="0" xfId="2" applyFont="1" applyFill="1" applyAlignment="1">
      <alignment horizontal="center"/>
    </xf>
    <xf numFmtId="3" fontId="13" fillId="7" borderId="0" xfId="2" applyNumberFormat="1" applyFont="1" applyFill="1" applyBorder="1" applyAlignment="1">
      <alignment horizontal="right"/>
    </xf>
    <xf numFmtId="3" fontId="13" fillId="8" borderId="0" xfId="2" applyNumberFormat="1" applyFont="1" applyFill="1" applyBorder="1" applyAlignment="1">
      <alignment horizontal="right"/>
    </xf>
    <xf numFmtId="3" fontId="9" fillId="0" borderId="9" xfId="2" applyNumberFormat="1" applyFont="1" applyFill="1" applyBorder="1" applyAlignment="1">
      <alignment horizontal="right"/>
    </xf>
    <xf numFmtId="3" fontId="9" fillId="0" borderId="0" xfId="2" applyNumberFormat="1" applyFont="1" applyFill="1" applyBorder="1" applyAlignment="1">
      <alignment horizontal="right"/>
    </xf>
    <xf numFmtId="3" fontId="9" fillId="20" borderId="24" xfId="2" applyNumberFormat="1" applyFont="1" applyFill="1" applyBorder="1" applyAlignment="1">
      <alignment horizontal="right"/>
    </xf>
    <xf numFmtId="3" fontId="9" fillId="21" borderId="24" xfId="2" applyNumberFormat="1" applyFont="1" applyFill="1" applyBorder="1" applyAlignment="1">
      <alignment horizontal="right"/>
    </xf>
    <xf numFmtId="3" fontId="9" fillId="27" borderId="24" xfId="2" applyNumberFormat="1" applyFont="1" applyFill="1" applyBorder="1" applyAlignment="1">
      <alignment horizontal="right"/>
    </xf>
    <xf numFmtId="3" fontId="9" fillId="15" borderId="24" xfId="2" applyNumberFormat="1" applyFont="1" applyFill="1" applyBorder="1" applyAlignment="1">
      <alignment horizontal="right"/>
    </xf>
    <xf numFmtId="3" fontId="9" fillId="0" borderId="21" xfId="2" applyNumberFormat="1" applyFont="1" applyFill="1" applyBorder="1" applyAlignment="1">
      <alignment horizontal="right"/>
    </xf>
    <xf numFmtId="3" fontId="9" fillId="0" borderId="22" xfId="2" applyNumberFormat="1" applyFont="1" applyFill="1" applyBorder="1" applyAlignment="1">
      <alignment horizontal="right"/>
    </xf>
    <xf numFmtId="3" fontId="9" fillId="0" borderId="23" xfId="2" applyNumberFormat="1" applyFont="1" applyFill="1" applyBorder="1" applyAlignment="1">
      <alignment horizontal="right"/>
    </xf>
    <xf numFmtId="3" fontId="9" fillId="0" borderId="24" xfId="2" applyNumberFormat="1" applyFont="1" applyFill="1" applyBorder="1" applyAlignment="1">
      <alignment horizontal="right"/>
    </xf>
    <xf numFmtId="0" fontId="13" fillId="0" borderId="0" xfId="2" applyFont="1"/>
    <xf numFmtId="3" fontId="9" fillId="15" borderId="25" xfId="2" applyNumberFormat="1" applyFont="1" applyFill="1" applyBorder="1" applyAlignment="1">
      <alignment horizontal="right"/>
    </xf>
    <xf numFmtId="3" fontId="9" fillId="0" borderId="26" xfId="2" applyNumberFormat="1" applyFont="1" applyFill="1" applyBorder="1" applyAlignment="1">
      <alignment horizontal="right"/>
    </xf>
    <xf numFmtId="3" fontId="9" fillId="0" borderId="25" xfId="2" applyNumberFormat="1" applyFont="1" applyFill="1" applyBorder="1" applyAlignment="1">
      <alignment horizontal="right"/>
    </xf>
    <xf numFmtId="0" fontId="9" fillId="0" borderId="0" xfId="2" applyFont="1" applyFill="1" applyBorder="1" applyAlignment="1">
      <alignment horizontal="center"/>
    </xf>
    <xf numFmtId="3" fontId="9" fillId="20" borderId="8" xfId="2" applyNumberFormat="1" applyFont="1" applyFill="1" applyBorder="1" applyAlignment="1">
      <alignment horizontal="right"/>
    </xf>
    <xf numFmtId="3" fontId="9" fillId="21" borderId="8" xfId="2" applyNumberFormat="1" applyFont="1" applyFill="1" applyBorder="1" applyAlignment="1">
      <alignment horizontal="right"/>
    </xf>
    <xf numFmtId="3" fontId="9" fillId="27" borderId="8" xfId="2" applyNumberFormat="1" applyFont="1" applyFill="1" applyBorder="1" applyAlignment="1">
      <alignment horizontal="right"/>
    </xf>
    <xf numFmtId="3" fontId="9" fillId="15" borderId="8" xfId="2" applyNumberFormat="1" applyFont="1" applyFill="1" applyBorder="1" applyAlignment="1">
      <alignment horizontal="right"/>
    </xf>
    <xf numFmtId="3" fontId="9" fillId="0" borderId="27" xfId="2" applyNumberFormat="1" applyFont="1" applyFill="1" applyBorder="1" applyAlignment="1">
      <alignment horizontal="right"/>
    </xf>
    <xf numFmtId="3" fontId="9" fillId="0" borderId="20" xfId="2" applyNumberFormat="1" applyFont="1" applyFill="1" applyBorder="1" applyAlignment="1">
      <alignment horizontal="right"/>
    </xf>
    <xf numFmtId="3" fontId="9" fillId="0" borderId="28" xfId="2" applyNumberFormat="1" applyFont="1" applyFill="1" applyBorder="1" applyAlignment="1">
      <alignment horizontal="right"/>
    </xf>
    <xf numFmtId="3" fontId="9" fillId="0" borderId="8" xfId="2" applyNumberFormat="1" applyFont="1" applyFill="1" applyBorder="1" applyAlignment="1">
      <alignment horizontal="right"/>
    </xf>
    <xf numFmtId="3" fontId="17" fillId="0" borderId="1" xfId="2" applyNumberFormat="1" applyFont="1" applyBorder="1" applyAlignment="1">
      <alignment horizontal="right"/>
    </xf>
    <xf numFmtId="0" fontId="13" fillId="0" borderId="0" xfId="2" applyFont="1" applyFill="1"/>
    <xf numFmtId="4" fontId="13" fillId="0" borderId="0" xfId="2" applyNumberFormat="1" applyFont="1" applyFill="1" applyAlignment="1">
      <alignment horizontal="right"/>
    </xf>
    <xf numFmtId="3" fontId="13" fillId="0" borderId="0" xfId="2" applyNumberFormat="1" applyFont="1" applyFill="1"/>
    <xf numFmtId="0" fontId="11" fillId="4" borderId="0" xfId="2" applyFont="1" applyFill="1"/>
    <xf numFmtId="0" fontId="13" fillId="0" borderId="0" xfId="2" applyFont="1" applyAlignment="1">
      <alignment horizontal="center"/>
    </xf>
    <xf numFmtId="3" fontId="17" fillId="4" borderId="1" xfId="2" applyNumberFormat="1" applyFont="1" applyFill="1" applyBorder="1" applyAlignment="1">
      <alignment horizontal="right"/>
    </xf>
    <xf numFmtId="3" fontId="13" fillId="0" borderId="25" xfId="2" applyNumberFormat="1" applyFont="1" applyFill="1" applyBorder="1" applyAlignment="1">
      <alignment horizontal="right"/>
    </xf>
    <xf numFmtId="3" fontId="12" fillId="29" borderId="25" xfId="2" applyNumberFormat="1" applyFont="1" applyFill="1" applyBorder="1" applyAlignment="1">
      <alignment horizontal="right"/>
    </xf>
    <xf numFmtId="3" fontId="13" fillId="0" borderId="9" xfId="2" applyNumberFormat="1" applyFont="1" applyBorder="1" applyAlignment="1">
      <alignment horizontal="right"/>
    </xf>
    <xf numFmtId="3" fontId="13" fillId="0" borderId="0" xfId="2" applyNumberFormat="1" applyFont="1" applyBorder="1" applyAlignment="1">
      <alignment horizontal="right"/>
    </xf>
    <xf numFmtId="3" fontId="17" fillId="4" borderId="26" xfId="2" applyNumberFormat="1" applyFont="1" applyFill="1" applyBorder="1" applyAlignment="1">
      <alignment horizontal="right"/>
    </xf>
    <xf numFmtId="0" fontId="16" fillId="30" borderId="0" xfId="2" applyFont="1" applyFill="1"/>
    <xf numFmtId="3" fontId="10" fillId="29" borderId="1" xfId="2" applyNumberFormat="1" applyFont="1" applyFill="1" applyBorder="1" applyAlignment="1">
      <alignment horizontal="right"/>
    </xf>
    <xf numFmtId="3" fontId="9" fillId="11" borderId="2" xfId="2" applyNumberFormat="1" applyFont="1" applyFill="1" applyBorder="1" applyAlignment="1">
      <alignment horizontal="right"/>
    </xf>
    <xf numFmtId="0" fontId="16" fillId="30" borderId="9" xfId="2" applyFont="1" applyFill="1" applyBorder="1"/>
    <xf numFmtId="3" fontId="9" fillId="4" borderId="2" xfId="2" applyNumberFormat="1" applyFont="1" applyFill="1" applyBorder="1" applyAlignment="1">
      <alignment horizontal="right"/>
    </xf>
    <xf numFmtId="3" fontId="17" fillId="4" borderId="0" xfId="2" applyNumberFormat="1" applyFont="1" applyFill="1" applyAlignment="1">
      <alignment horizontal="right"/>
    </xf>
    <xf numFmtId="0" fontId="12" fillId="0" borderId="0" xfId="2" applyFont="1"/>
    <xf numFmtId="3" fontId="13" fillId="0" borderId="27" xfId="2" applyNumberFormat="1" applyFont="1" applyFill="1" applyBorder="1" applyAlignment="1">
      <alignment horizontal="right"/>
    </xf>
    <xf numFmtId="3" fontId="13" fillId="0" borderId="20" xfId="2" applyNumberFormat="1" applyFont="1" applyFill="1" applyBorder="1" applyAlignment="1">
      <alignment horizontal="right"/>
    </xf>
    <xf numFmtId="3" fontId="10" fillId="0" borderId="20" xfId="2" applyNumberFormat="1" applyFont="1" applyFill="1" applyBorder="1" applyAlignment="1">
      <alignment horizontal="right"/>
    </xf>
    <xf numFmtId="3" fontId="12" fillId="29" borderId="2" xfId="2" applyNumberFormat="1" applyFont="1" applyFill="1" applyBorder="1" applyAlignment="1">
      <alignment horizontal="right"/>
    </xf>
    <xf numFmtId="0" fontId="10" fillId="0" borderId="27" xfId="2" applyFont="1" applyBorder="1"/>
    <xf numFmtId="3" fontId="12" fillId="29" borderId="8" xfId="2" applyNumberFormat="1" applyFont="1" applyFill="1" applyBorder="1" applyAlignment="1">
      <alignment horizontal="right"/>
    </xf>
    <xf numFmtId="3" fontId="13" fillId="0" borderId="8" xfId="2" applyNumberFormat="1" applyFont="1" applyFill="1" applyBorder="1" applyAlignment="1">
      <alignment horizontal="right"/>
    </xf>
    <xf numFmtId="3" fontId="13" fillId="0" borderId="27" xfId="2" applyNumberFormat="1" applyFont="1" applyBorder="1" applyAlignment="1">
      <alignment horizontal="right"/>
    </xf>
    <xf numFmtId="3" fontId="13" fillId="0" borderId="20" xfId="2" applyNumberFormat="1" applyFont="1" applyBorder="1" applyAlignment="1">
      <alignment horizontal="right"/>
    </xf>
    <xf numFmtId="3" fontId="13" fillId="0" borderId="28" xfId="2" applyNumberFormat="1" applyFont="1" applyBorder="1" applyAlignment="1">
      <alignment horizontal="right"/>
    </xf>
    <xf numFmtId="3" fontId="10" fillId="0" borderId="0" xfId="2" applyNumberFormat="1" applyFont="1" applyFill="1" applyAlignment="1">
      <alignment horizontal="left"/>
    </xf>
    <xf numFmtId="3" fontId="13" fillId="0" borderId="0" xfId="0" applyNumberFormat="1" applyFont="1" applyAlignment="1">
      <alignment horizontal="left"/>
    </xf>
    <xf numFmtId="3" fontId="13" fillId="4" borderId="0" xfId="2" applyNumberFormat="1" applyFont="1" applyFill="1" applyAlignment="1">
      <alignment horizontal="right"/>
    </xf>
    <xf numFmtId="3" fontId="13" fillId="7" borderId="0" xfId="2" applyNumberFormat="1" applyFont="1" applyFill="1" applyAlignment="1">
      <alignment horizontal="right"/>
    </xf>
    <xf numFmtId="3" fontId="17" fillId="4" borderId="0" xfId="2" applyNumberFormat="1" applyFont="1" applyFill="1" applyAlignment="1">
      <alignment horizontal="center"/>
    </xf>
    <xf numFmtId="3" fontId="17" fillId="0" borderId="0" xfId="2" applyNumberFormat="1" applyFont="1" applyFill="1" applyAlignment="1">
      <alignment horizontal="left"/>
    </xf>
    <xf numFmtId="3" fontId="11" fillId="0" borderId="0" xfId="2" applyNumberFormat="1" applyFont="1" applyFill="1" applyAlignment="1">
      <alignment horizontal="left"/>
    </xf>
    <xf numFmtId="3" fontId="17" fillId="6" borderId="0" xfId="2" applyNumberFormat="1" applyFont="1" applyFill="1" applyAlignment="1">
      <alignment horizontal="left"/>
    </xf>
    <xf numFmtId="3" fontId="17" fillId="6" borderId="0" xfId="2" applyNumberFormat="1" applyFont="1" applyFill="1" applyAlignment="1">
      <alignment horizontal="right"/>
    </xf>
    <xf numFmtId="3" fontId="9" fillId="6" borderId="0" xfId="2" applyNumberFormat="1" applyFont="1" applyFill="1" applyAlignment="1">
      <alignment horizontal="right"/>
    </xf>
    <xf numFmtId="3" fontId="9" fillId="6" borderId="0" xfId="2" applyNumberFormat="1" applyFont="1" applyFill="1" applyBorder="1" applyAlignment="1">
      <alignment horizontal="right" wrapText="1"/>
    </xf>
    <xf numFmtId="3" fontId="9" fillId="8" borderId="22" xfId="2" applyNumberFormat="1" applyFont="1" applyFill="1" applyBorder="1" applyAlignment="1">
      <alignment horizontal="right" wrapText="1"/>
    </xf>
    <xf numFmtId="3" fontId="9" fillId="0" borderId="22" xfId="2" applyNumberFormat="1" applyFont="1" applyBorder="1" applyAlignment="1">
      <alignment horizontal="right" wrapText="1"/>
    </xf>
    <xf numFmtId="3" fontId="9" fillId="11" borderId="0" xfId="2" applyNumberFormat="1" applyFont="1" applyFill="1" applyAlignment="1">
      <alignment horizontal="right" wrapText="1"/>
    </xf>
    <xf numFmtId="3" fontId="13" fillId="31" borderId="0" xfId="2" applyNumberFormat="1" applyFont="1" applyFill="1" applyBorder="1" applyAlignment="1">
      <alignment horizontal="right"/>
    </xf>
    <xf numFmtId="3" fontId="13" fillId="14" borderId="9" xfId="2" applyNumberFormat="1" applyFont="1" applyFill="1" applyBorder="1" applyAlignment="1">
      <alignment horizontal="right"/>
    </xf>
    <xf numFmtId="3" fontId="26" fillId="12" borderId="0" xfId="2" applyNumberFormat="1" applyFont="1" applyFill="1" applyBorder="1" applyAlignment="1">
      <alignment horizontal="right"/>
    </xf>
    <xf numFmtId="3" fontId="9" fillId="2" borderId="0" xfId="2" applyNumberFormat="1" applyFont="1" applyFill="1" applyAlignment="1">
      <alignment horizontal="right"/>
    </xf>
    <xf numFmtId="3" fontId="13" fillId="18" borderId="9" xfId="2" applyNumberFormat="1" applyFont="1" applyFill="1" applyBorder="1" applyAlignment="1">
      <alignment horizontal="right"/>
    </xf>
    <xf numFmtId="3" fontId="13" fillId="18" borderId="0" xfId="2" applyNumberFormat="1" applyFont="1" applyFill="1" applyBorder="1" applyAlignment="1">
      <alignment horizontal="right"/>
    </xf>
    <xf numFmtId="3" fontId="13" fillId="11" borderId="9" xfId="2" applyNumberFormat="1" applyFont="1" applyFill="1" applyBorder="1" applyAlignment="1">
      <alignment horizontal="right"/>
    </xf>
    <xf numFmtId="3" fontId="13" fillId="11" borderId="0" xfId="2" applyNumberFormat="1" applyFont="1" applyFill="1" applyBorder="1" applyAlignment="1">
      <alignment horizontal="right"/>
    </xf>
    <xf numFmtId="0" fontId="13" fillId="3" borderId="0" xfId="2" applyFont="1" applyFill="1" applyBorder="1" applyAlignment="1">
      <alignment horizontal="center"/>
    </xf>
    <xf numFmtId="0" fontId="13" fillId="3" borderId="0" xfId="2" applyFont="1" applyFill="1" applyBorder="1"/>
    <xf numFmtId="3" fontId="13" fillId="4" borderId="0" xfId="2" applyNumberFormat="1" applyFont="1" applyFill="1" applyBorder="1" applyAlignment="1">
      <alignment horizontal="right"/>
    </xf>
    <xf numFmtId="3" fontId="13" fillId="26" borderId="20" xfId="2" applyNumberFormat="1" applyFont="1" applyFill="1" applyBorder="1" applyAlignment="1">
      <alignment horizontal="right"/>
    </xf>
    <xf numFmtId="3" fontId="13" fillId="0" borderId="28" xfId="2" applyNumberFormat="1" applyFont="1" applyFill="1" applyBorder="1" applyAlignment="1">
      <alignment horizontal="right"/>
    </xf>
    <xf numFmtId="0" fontId="13" fillId="25" borderId="0" xfId="2" applyFont="1" applyFill="1" applyBorder="1" applyAlignment="1">
      <alignment horizontal="center"/>
    </xf>
    <xf numFmtId="3" fontId="10" fillId="29" borderId="0" xfId="2" applyNumberFormat="1" applyFont="1" applyFill="1" applyBorder="1" applyAlignment="1">
      <alignment horizontal="right"/>
    </xf>
    <xf numFmtId="3" fontId="13" fillId="29" borderId="9" xfId="2" applyNumberFormat="1" applyFont="1" applyFill="1" applyBorder="1" applyAlignment="1">
      <alignment horizontal="right"/>
    </xf>
    <xf numFmtId="3" fontId="13" fillId="29" borderId="0" xfId="2" applyNumberFormat="1" applyFont="1" applyFill="1" applyBorder="1" applyAlignment="1">
      <alignment horizontal="right"/>
    </xf>
    <xf numFmtId="3" fontId="9" fillId="2" borderId="24" xfId="2" applyNumberFormat="1" applyFont="1" applyFill="1" applyBorder="1" applyAlignment="1">
      <alignment horizontal="right"/>
    </xf>
    <xf numFmtId="3" fontId="9" fillId="0" borderId="2" xfId="2" applyNumberFormat="1" applyFont="1" applyBorder="1" applyAlignment="1">
      <alignment horizontal="right"/>
    </xf>
    <xf numFmtId="3" fontId="9" fillId="2" borderId="25" xfId="2" applyNumberFormat="1" applyFont="1" applyFill="1" applyBorder="1" applyAlignment="1">
      <alignment horizontal="right"/>
    </xf>
    <xf numFmtId="3" fontId="9" fillId="2" borderId="8" xfId="2" applyNumberFormat="1" applyFont="1" applyFill="1" applyBorder="1" applyAlignment="1">
      <alignment horizontal="right"/>
    </xf>
    <xf numFmtId="3" fontId="13" fillId="0" borderId="21" xfId="2" applyNumberFormat="1" applyFont="1" applyBorder="1" applyAlignment="1">
      <alignment horizontal="right"/>
    </xf>
    <xf numFmtId="3" fontId="13" fillId="0" borderId="22" xfId="2" applyNumberFormat="1" applyFont="1" applyBorder="1" applyAlignment="1">
      <alignment horizontal="right"/>
    </xf>
    <xf numFmtId="3" fontId="13" fillId="0" borderId="22" xfId="2" applyNumberFormat="1" applyFont="1" applyFill="1" applyBorder="1" applyAlignment="1">
      <alignment horizontal="right"/>
    </xf>
    <xf numFmtId="3" fontId="13" fillId="0" borderId="23" xfId="2" applyNumberFormat="1" applyFont="1" applyBorder="1" applyAlignment="1">
      <alignment horizontal="right"/>
    </xf>
    <xf numFmtId="3" fontId="13" fillId="0" borderId="21" xfId="2" applyNumberFormat="1" applyFont="1" applyFill="1" applyBorder="1" applyAlignment="1">
      <alignment horizontal="right"/>
    </xf>
    <xf numFmtId="3" fontId="13" fillId="0" borderId="23" xfId="2" applyNumberFormat="1" applyFont="1" applyFill="1" applyBorder="1" applyAlignment="1">
      <alignment horizontal="right"/>
    </xf>
    <xf numFmtId="0" fontId="9" fillId="0" borderId="0" xfId="2" applyFont="1" applyFill="1" applyAlignment="1">
      <alignment horizontal="left"/>
    </xf>
    <xf numFmtId="3" fontId="17" fillId="4" borderId="4" xfId="2" applyNumberFormat="1" applyFont="1" applyFill="1" applyBorder="1" applyAlignment="1">
      <alignment horizontal="right"/>
    </xf>
    <xf numFmtId="3" fontId="12" fillId="4" borderId="0" xfId="2" applyNumberFormat="1" applyFont="1" applyFill="1" applyAlignment="1">
      <alignment horizontal="right"/>
    </xf>
    <xf numFmtId="3" fontId="12" fillId="4" borderId="26" xfId="2" applyNumberFormat="1" applyFont="1" applyFill="1" applyBorder="1" applyAlignment="1">
      <alignment horizontal="right"/>
    </xf>
    <xf numFmtId="3" fontId="15" fillId="0" borderId="0" xfId="2" applyNumberFormat="1" applyFont="1" applyFill="1" applyBorder="1" applyAlignment="1">
      <alignment horizontal="right"/>
    </xf>
    <xf numFmtId="3" fontId="9" fillId="11" borderId="12" xfId="2" applyNumberFormat="1" applyFont="1" applyFill="1" applyBorder="1" applyAlignment="1">
      <alignment horizontal="right"/>
    </xf>
    <xf numFmtId="3" fontId="9" fillId="11" borderId="8" xfId="2" applyNumberFormat="1" applyFont="1" applyFill="1" applyBorder="1" applyAlignment="1">
      <alignment horizontal="right"/>
    </xf>
    <xf numFmtId="3" fontId="9" fillId="0" borderId="2" xfId="2" applyNumberFormat="1" applyFont="1" applyFill="1" applyBorder="1" applyAlignment="1">
      <alignment horizontal="right"/>
    </xf>
    <xf numFmtId="3" fontId="17" fillId="4" borderId="0" xfId="2" applyNumberFormat="1" applyFont="1" applyFill="1" applyAlignment="1"/>
    <xf numFmtId="3" fontId="15" fillId="0" borderId="20" xfId="2" applyNumberFormat="1" applyFont="1" applyFill="1" applyBorder="1" applyAlignment="1">
      <alignment horizontal="right"/>
    </xf>
    <xf numFmtId="3" fontId="12" fillId="29" borderId="0" xfId="2" applyNumberFormat="1" applyFont="1" applyFill="1" applyAlignment="1">
      <alignment horizontal="right"/>
    </xf>
    <xf numFmtId="3" fontId="15" fillId="0" borderId="0" xfId="2" applyNumberFormat="1" applyFont="1" applyFill="1" applyAlignment="1">
      <alignment horizontal="right"/>
    </xf>
    <xf numFmtId="3" fontId="13" fillId="32" borderId="0" xfId="2" applyNumberFormat="1" applyFont="1" applyFill="1" applyAlignment="1">
      <alignment horizontal="left"/>
    </xf>
    <xf numFmtId="3" fontId="13" fillId="32" borderId="0" xfId="2" applyNumberFormat="1" applyFont="1" applyFill="1" applyAlignment="1">
      <alignment horizontal="right"/>
    </xf>
    <xf numFmtId="3" fontId="13" fillId="2" borderId="1" xfId="2" applyNumberFormat="1" applyFont="1" applyFill="1" applyBorder="1" applyAlignment="1">
      <alignment horizontal="right"/>
    </xf>
    <xf numFmtId="4" fontId="11" fillId="6" borderId="0" xfId="0" applyNumberFormat="1" applyFont="1" applyFill="1" applyAlignment="1">
      <alignment horizontal="left"/>
    </xf>
    <xf numFmtId="4" fontId="18" fillId="4" borderId="0" xfId="0" applyNumberFormat="1" applyFont="1" applyFill="1" applyAlignment="1">
      <alignment horizontal="right" wrapText="1"/>
    </xf>
    <xf numFmtId="4" fontId="9" fillId="6" borderId="0" xfId="0" applyNumberFormat="1" applyFont="1" applyFill="1" applyAlignment="1">
      <alignment horizontal="right" wrapText="1"/>
    </xf>
    <xf numFmtId="4" fontId="13" fillId="18" borderId="0" xfId="0" applyNumberFormat="1" applyFont="1" applyFill="1" applyAlignment="1">
      <alignment horizontal="right"/>
    </xf>
    <xf numFmtId="4" fontId="13" fillId="18" borderId="13" xfId="0" applyNumberFormat="1" applyFont="1" applyFill="1" applyBorder="1" applyAlignment="1">
      <alignment horizontal="right"/>
    </xf>
    <xf numFmtId="4" fontId="13" fillId="18" borderId="14" xfId="0" applyNumberFormat="1" applyFont="1" applyFill="1" applyBorder="1" applyAlignment="1">
      <alignment horizontal="right"/>
    </xf>
    <xf numFmtId="4" fontId="13" fillId="18" borderId="15" xfId="0" applyNumberFormat="1" applyFont="1" applyFill="1" applyBorder="1" applyAlignment="1">
      <alignment horizontal="right"/>
    </xf>
    <xf numFmtId="4" fontId="13" fillId="18" borderId="16" xfId="0" applyNumberFormat="1" applyFont="1" applyFill="1" applyBorder="1" applyAlignment="1">
      <alignment horizontal="right"/>
    </xf>
    <xf numFmtId="4" fontId="13" fillId="13" borderId="0" xfId="0" quotePrefix="1" applyNumberFormat="1" applyFont="1" applyFill="1" applyAlignment="1">
      <alignment horizontal="right"/>
    </xf>
    <xf numFmtId="4" fontId="13" fillId="18" borderId="5" xfId="0" applyNumberFormat="1" applyFont="1" applyFill="1" applyBorder="1" applyAlignment="1">
      <alignment horizontal="right"/>
    </xf>
    <xf numFmtId="4" fontId="13" fillId="18" borderId="19" xfId="0" applyNumberFormat="1" applyFont="1" applyFill="1" applyBorder="1" applyAlignment="1">
      <alignment horizontal="right"/>
    </xf>
    <xf numFmtId="0" fontId="11" fillId="4" borderId="0" xfId="2" applyFont="1" applyFill="1" applyAlignment="1">
      <alignment horizontal="center"/>
    </xf>
    <xf numFmtId="3" fontId="17" fillId="4" borderId="0" xfId="2" applyNumberFormat="1" applyFont="1" applyFill="1" applyAlignment="1">
      <alignment horizontal="center"/>
    </xf>
    <xf numFmtId="3" fontId="10" fillId="4" borderId="0" xfId="2" applyNumberFormat="1" applyFont="1" applyFill="1" applyAlignment="1">
      <alignment horizontal="right"/>
    </xf>
    <xf numFmtId="4" fontId="9" fillId="0" borderId="3" xfId="2" applyNumberFormat="1" applyFont="1" applyBorder="1" applyAlignment="1">
      <alignment horizontal="center"/>
    </xf>
    <xf numFmtId="4" fontId="9" fillId="0" borderId="6" xfId="2" applyNumberFormat="1" applyFont="1" applyBorder="1" applyAlignment="1">
      <alignment horizontal="center"/>
    </xf>
    <xf numFmtId="4" fontId="9" fillId="0" borderId="7" xfId="2" applyNumberFormat="1" applyFont="1" applyBorder="1" applyAlignment="1">
      <alignment horizontal="center"/>
    </xf>
    <xf numFmtId="4" fontId="9" fillId="0" borderId="1" xfId="2" applyNumberFormat="1" applyFont="1" applyBorder="1" applyAlignment="1">
      <alignment horizontal="center"/>
    </xf>
    <xf numFmtId="3" fontId="9" fillId="34" borderId="9" xfId="2" applyNumberFormat="1" applyFont="1" applyFill="1" applyBorder="1" applyAlignment="1">
      <alignment horizontal="right" wrapText="1"/>
    </xf>
    <xf numFmtId="3" fontId="9" fillId="34" borderId="0" xfId="2" applyNumberFormat="1" applyFont="1" applyFill="1" applyBorder="1" applyAlignment="1">
      <alignment horizontal="right" wrapText="1"/>
    </xf>
    <xf numFmtId="3" fontId="9" fillId="31" borderId="0" xfId="2" applyNumberFormat="1" applyFont="1" applyFill="1" applyBorder="1" applyAlignment="1">
      <alignment horizontal="right" wrapText="1"/>
    </xf>
    <xf numFmtId="3" fontId="9" fillId="8" borderId="0" xfId="2" applyNumberFormat="1" applyFont="1" applyFill="1" applyBorder="1" applyAlignment="1">
      <alignment horizontal="right" wrapText="1"/>
    </xf>
    <xf numFmtId="3" fontId="9" fillId="31" borderId="9" xfId="2" applyNumberFormat="1" applyFont="1" applyFill="1" applyBorder="1" applyAlignment="1">
      <alignment horizontal="right" wrapText="1"/>
    </xf>
    <xf numFmtId="3" fontId="9" fillId="4" borderId="9" xfId="2" applyNumberFormat="1" applyFont="1" applyFill="1" applyBorder="1" applyAlignment="1">
      <alignment horizontal="right" wrapText="1"/>
    </xf>
    <xf numFmtId="3" fontId="9" fillId="4" borderId="22" xfId="2" applyNumberFormat="1" applyFont="1" applyFill="1" applyBorder="1" applyAlignment="1">
      <alignment horizontal="right" wrapText="1"/>
    </xf>
    <xf numFmtId="3" fontId="9" fillId="4" borderId="0" xfId="2" applyNumberFormat="1" applyFont="1" applyFill="1" applyAlignment="1">
      <alignment horizontal="right" wrapText="1"/>
    </xf>
    <xf numFmtId="4" fontId="9" fillId="4" borderId="0" xfId="2" applyNumberFormat="1" applyFont="1" applyFill="1" applyAlignment="1">
      <alignment horizontal="right" wrapText="1"/>
    </xf>
    <xf numFmtId="4" fontId="9" fillId="6" borderId="0" xfId="2" applyNumberFormat="1" applyFont="1" applyFill="1" applyAlignment="1">
      <alignment horizontal="right" wrapText="1"/>
    </xf>
    <xf numFmtId="4" fontId="13" fillId="18" borderId="0" xfId="2" applyNumberFormat="1" applyFont="1" applyFill="1" applyAlignment="1">
      <alignment horizontal="right"/>
    </xf>
    <xf numFmtId="166" fontId="17" fillId="0" borderId="0" xfId="2" applyNumberFormat="1" applyFont="1" applyAlignment="1">
      <alignment horizontal="right"/>
    </xf>
    <xf numFmtId="3" fontId="17" fillId="0" borderId="0" xfId="2" applyNumberFormat="1" applyFont="1" applyAlignment="1">
      <alignment horizontal="right"/>
    </xf>
    <xf numFmtId="4" fontId="13" fillId="6" borderId="0" xfId="2" applyNumberFormat="1" applyFont="1" applyFill="1" applyAlignment="1">
      <alignment horizontal="right"/>
    </xf>
    <xf numFmtId="0" fontId="13" fillId="4" borderId="0" xfId="2" applyNumberFormat="1" applyFont="1" applyFill="1" applyAlignment="1">
      <alignment horizontal="right"/>
    </xf>
    <xf numFmtId="4" fontId="9" fillId="18" borderId="0" xfId="2" applyNumberFormat="1" applyFont="1" applyFill="1" applyAlignment="1">
      <alignment horizontal="right"/>
    </xf>
    <xf numFmtId="4" fontId="9" fillId="6" borderId="0" xfId="2" applyNumberFormat="1" applyFont="1" applyFill="1" applyAlignment="1">
      <alignment horizontal="right"/>
    </xf>
    <xf numFmtId="3" fontId="10" fillId="29" borderId="25" xfId="2" applyNumberFormat="1" applyFont="1" applyFill="1" applyBorder="1" applyAlignment="1">
      <alignment horizontal="right"/>
    </xf>
    <xf numFmtId="0" fontId="17" fillId="4" borderId="0" xfId="2" applyFont="1" applyFill="1" applyAlignment="1">
      <alignment horizontal="center"/>
    </xf>
    <xf numFmtId="4" fontId="13" fillId="0" borderId="0" xfId="2" applyNumberFormat="1" applyFont="1" applyAlignment="1">
      <alignment horizontal="left"/>
    </xf>
    <xf numFmtId="3" fontId="13" fillId="0" borderId="0" xfId="2" applyNumberFormat="1" applyFont="1" applyAlignment="1">
      <alignment horizontal="left"/>
    </xf>
    <xf numFmtId="4" fontId="17" fillId="0" borderId="0" xfId="2" applyNumberFormat="1" applyFont="1" applyAlignment="1">
      <alignment horizontal="right"/>
    </xf>
    <xf numFmtId="167" fontId="13" fillId="0" borderId="0" xfId="1" applyNumberFormat="1" applyFont="1" applyAlignment="1">
      <alignment horizontal="right"/>
    </xf>
    <xf numFmtId="3" fontId="9" fillId="27" borderId="24" xfId="2" applyNumberFormat="1" applyFont="1" applyFill="1" applyBorder="1" applyAlignment="1">
      <alignment horizontal="right" wrapText="1"/>
    </xf>
    <xf numFmtId="3" fontId="9" fillId="24" borderId="24" xfId="2" applyNumberFormat="1" applyFont="1" applyFill="1" applyBorder="1" applyAlignment="1">
      <alignment horizontal="right" wrapText="1"/>
    </xf>
    <xf numFmtId="3" fontId="9" fillId="18" borderId="0" xfId="2" applyNumberFormat="1" applyFont="1" applyFill="1" applyAlignment="1">
      <alignment horizontal="right" wrapText="1"/>
    </xf>
    <xf numFmtId="3" fontId="13" fillId="4" borderId="9" xfId="2" applyNumberFormat="1" applyFont="1" applyFill="1" applyBorder="1" applyAlignment="1">
      <alignment horizontal="right"/>
    </xf>
    <xf numFmtId="3" fontId="13" fillId="34" borderId="9" xfId="2" applyNumberFormat="1" applyFont="1" applyFill="1" applyBorder="1" applyAlignment="1">
      <alignment horizontal="right"/>
    </xf>
    <xf numFmtId="3" fontId="13" fillId="34" borderId="0" xfId="2" applyNumberFormat="1" applyFont="1" applyFill="1" applyBorder="1" applyAlignment="1">
      <alignment horizontal="right"/>
    </xf>
    <xf numFmtId="3" fontId="13" fillId="7" borderId="9" xfId="2" applyNumberFormat="1" applyFont="1" applyFill="1" applyBorder="1" applyAlignment="1">
      <alignment horizontal="right"/>
    </xf>
    <xf numFmtId="3" fontId="13" fillId="18" borderId="0" xfId="2" applyNumberFormat="1" applyFont="1" applyFill="1" applyAlignment="1">
      <alignment horizontal="right"/>
    </xf>
    <xf numFmtId="3" fontId="10" fillId="4" borderId="26" xfId="2" applyNumberFormat="1" applyFont="1" applyFill="1" applyBorder="1" applyAlignment="1">
      <alignment horizontal="right"/>
    </xf>
    <xf numFmtId="0" fontId="2" fillId="0" borderId="0" xfId="0" applyFont="1" applyProtection="1">
      <protection hidden="1"/>
    </xf>
    <xf numFmtId="3" fontId="0" fillId="0" borderId="0" xfId="0" applyNumberFormat="1" applyAlignment="1" applyProtection="1">
      <alignment horizontal="right"/>
      <protection hidden="1"/>
    </xf>
    <xf numFmtId="3" fontId="0" fillId="0" borderId="0" xfId="0" applyNumberForma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3" fontId="5" fillId="0" borderId="1" xfId="0" applyNumberFormat="1" applyFont="1" applyBorder="1" applyAlignment="1" applyProtection="1">
      <alignment horizontal="center"/>
      <protection hidden="1"/>
    </xf>
    <xf numFmtId="3" fontId="4" fillId="0" borderId="1" xfId="0" applyNumberFormat="1" applyFont="1" applyBorder="1" applyAlignment="1" applyProtection="1">
      <alignment horizontal="center"/>
      <protection hidden="1"/>
    </xf>
    <xf numFmtId="3" fontId="2" fillId="0" borderId="1" xfId="0" quotePrefix="1" applyNumberFormat="1" applyFont="1" applyBorder="1" applyAlignment="1" applyProtection="1">
      <alignment horizontal="right"/>
      <protection hidden="1"/>
    </xf>
    <xf numFmtId="0" fontId="2" fillId="0" borderId="1" xfId="0" applyFont="1" applyBorder="1" applyAlignment="1" applyProtection="1">
      <alignment horizontal="right"/>
      <protection hidden="1"/>
    </xf>
    <xf numFmtId="3" fontId="4" fillId="0" borderId="1" xfId="0" quotePrefix="1" applyNumberFormat="1" applyFont="1" applyBorder="1" applyAlignment="1" applyProtection="1">
      <alignment horizontal="right"/>
      <protection hidden="1"/>
    </xf>
    <xf numFmtId="0" fontId="4" fillId="0" borderId="1" xfId="0" applyFont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3" fontId="0" fillId="6" borderId="1" xfId="0" applyNumberFormat="1" applyFill="1" applyBorder="1" applyAlignment="1" applyProtection="1">
      <alignment horizontal="right"/>
      <protection hidden="1"/>
    </xf>
    <xf numFmtId="3" fontId="1" fillId="6" borderId="1" xfId="0" applyNumberFormat="1" applyFont="1" applyFill="1" applyBorder="1" applyAlignment="1" applyProtection="1">
      <alignment horizontal="right"/>
      <protection hidden="1"/>
    </xf>
    <xf numFmtId="3" fontId="1" fillId="0" borderId="0" xfId="0" applyNumberFormat="1" applyFont="1" applyAlignment="1" applyProtection="1">
      <alignment horizontal="right"/>
      <protection hidden="1"/>
    </xf>
    <xf numFmtId="165" fontId="0" fillId="0" borderId="1" xfId="0" applyNumberFormat="1" applyBorder="1" applyAlignment="1" applyProtection="1">
      <alignment horizontal="right"/>
      <protection hidden="1"/>
    </xf>
    <xf numFmtId="165" fontId="1" fillId="0" borderId="1" xfId="0" applyNumberFormat="1" applyFont="1" applyBorder="1" applyAlignment="1" applyProtection="1">
      <alignment horizontal="right"/>
      <protection hidden="1"/>
    </xf>
    <xf numFmtId="165" fontId="0" fillId="0" borderId="0" xfId="0" applyNumberFormat="1" applyAlignment="1" applyProtection="1">
      <alignment horizontal="right"/>
      <protection hidden="1"/>
    </xf>
    <xf numFmtId="165" fontId="1" fillId="0" borderId="0" xfId="0" applyNumberFormat="1" applyFont="1" applyAlignment="1" applyProtection="1">
      <alignment horizontal="right"/>
      <protection hidden="1"/>
    </xf>
    <xf numFmtId="0" fontId="2" fillId="0" borderId="1" xfId="0" applyFont="1" applyBorder="1" applyProtection="1">
      <protection hidden="1"/>
    </xf>
    <xf numFmtId="165" fontId="2" fillId="0" borderId="1" xfId="0" applyNumberFormat="1" applyFont="1" applyBorder="1" applyAlignment="1" applyProtection="1">
      <alignment horizontal="right"/>
      <protection hidden="1"/>
    </xf>
    <xf numFmtId="165" fontId="4" fillId="0" borderId="1" xfId="0" applyNumberFormat="1" applyFont="1" applyBorder="1" applyAlignment="1" applyProtection="1">
      <alignment horizontal="right"/>
      <protection hidden="1"/>
    </xf>
    <xf numFmtId="3" fontId="4" fillId="33" borderId="10" xfId="0" applyNumberFormat="1" applyFont="1" applyFill="1" applyBorder="1" applyAlignment="1" applyProtection="1">
      <alignment horizontal="left"/>
      <protection locked="0"/>
    </xf>
    <xf numFmtId="3" fontId="4" fillId="33" borderId="11" xfId="0" applyNumberFormat="1" applyFont="1" applyFill="1" applyBorder="1" applyAlignment="1" applyProtection="1">
      <alignment horizontal="left"/>
      <protection locked="0"/>
    </xf>
    <xf numFmtId="3" fontId="4" fillId="33" borderId="12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hidden="1"/>
    </xf>
  </cellXfs>
  <cellStyles count="3">
    <cellStyle name="%" xfId="2"/>
    <cellStyle name="Normal" xfId="0" builtinId="0"/>
    <cellStyle name="Percent" xfId="1" builtinId="5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  <pageSetUpPr fitToPage="1"/>
  </sheetPr>
  <dimension ref="A1:J82"/>
  <sheetViews>
    <sheetView tabSelected="1" workbookViewId="0">
      <selection activeCell="E16" sqref="E16"/>
    </sheetView>
  </sheetViews>
  <sheetFormatPr defaultRowHeight="15" x14ac:dyDescent="0.25"/>
  <cols>
    <col min="1" max="1" width="45.5703125" style="356" customWidth="1"/>
    <col min="2" max="2" width="15.7109375" style="353" customWidth="1"/>
    <col min="3" max="3" width="15.5703125" style="353" customWidth="1"/>
    <col min="4" max="4" width="3" style="353" customWidth="1"/>
    <col min="5" max="5" width="15.7109375" style="354" customWidth="1"/>
    <col min="6" max="6" width="15.7109375" style="356" customWidth="1"/>
    <col min="7" max="7" width="2.42578125" style="356" customWidth="1"/>
    <col min="8" max="8" width="12" style="356" hidden="1" customWidth="1"/>
    <col min="9" max="9" width="15.7109375" style="354" customWidth="1"/>
    <col min="10" max="10" width="15.7109375" style="356" customWidth="1"/>
    <col min="11" max="16384" width="9.140625" style="356"/>
  </cols>
  <sheetData>
    <row r="1" spans="1:10" x14ac:dyDescent="0.25">
      <c r="A1" s="352" t="s">
        <v>454</v>
      </c>
      <c r="F1" s="355"/>
      <c r="J1" s="355" t="s">
        <v>299</v>
      </c>
    </row>
    <row r="2" spans="1:10" ht="15.75" thickBot="1" x14ac:dyDescent="0.3"/>
    <row r="3" spans="1:10" ht="15.75" thickBot="1" x14ac:dyDescent="0.3">
      <c r="A3" s="352" t="s">
        <v>291</v>
      </c>
      <c r="B3" s="375" t="s">
        <v>452</v>
      </c>
      <c r="C3" s="376"/>
      <c r="D3" s="376"/>
      <c r="E3" s="376"/>
      <c r="F3" s="377"/>
      <c r="H3" s="357" t="e">
        <f>VLOOKUP(B3,'School List'!$A$3:$B$219,2,FALSE)</f>
        <v>#N/A</v>
      </c>
      <c r="I3" s="356"/>
    </row>
    <row r="4" spans="1:10" x14ac:dyDescent="0.25">
      <c r="A4" s="352"/>
      <c r="C4" s="356"/>
      <c r="D4" s="356"/>
      <c r="E4" s="356"/>
      <c r="I4" s="356"/>
    </row>
    <row r="5" spans="1:10" x14ac:dyDescent="0.25">
      <c r="B5" s="358" t="s">
        <v>292</v>
      </c>
      <c r="C5" s="358"/>
      <c r="D5" s="356"/>
      <c r="E5" s="358" t="s">
        <v>453</v>
      </c>
      <c r="F5" s="358"/>
      <c r="I5" s="359" t="s">
        <v>420</v>
      </c>
      <c r="J5" s="359"/>
    </row>
    <row r="6" spans="1:10" x14ac:dyDescent="0.25">
      <c r="B6" s="360" t="s">
        <v>8</v>
      </c>
      <c r="C6" s="361" t="s">
        <v>242</v>
      </c>
      <c r="D6" s="356"/>
      <c r="E6" s="360" t="s">
        <v>8</v>
      </c>
      <c r="F6" s="361" t="s">
        <v>242</v>
      </c>
      <c r="I6" s="362" t="s">
        <v>8</v>
      </c>
      <c r="J6" s="363" t="s">
        <v>242</v>
      </c>
    </row>
    <row r="7" spans="1:10" ht="6.75" customHeight="1" x14ac:dyDescent="0.25">
      <c r="C7" s="356"/>
      <c r="D7" s="356"/>
      <c r="E7" s="356"/>
      <c r="I7" s="364"/>
      <c r="J7" s="364"/>
    </row>
    <row r="8" spans="1:10" x14ac:dyDescent="0.25">
      <c r="A8" s="357" t="s">
        <v>296</v>
      </c>
      <c r="B8" s="365" t="e">
        <f>IF($H$3="SECONDARY",0,VLOOKUP($B$3,'2019-20 Pupils'!$D$8:$E$167,2,FALSE))</f>
        <v>#N/A</v>
      </c>
      <c r="C8" s="365" t="e">
        <f>IF($H$3="PRIMARY",0,VLOOKUP($B$3,'2019-20 Pupils'!$D$168:$J$248,7,FALSE))</f>
        <v>#N/A</v>
      </c>
      <c r="E8" s="365" t="e">
        <f>IF($H$3="SECONDARY",0,VLOOKUP($B$3,'2020-21 Pupils'!$D$8:$E$167,2,FALSE))</f>
        <v>#N/A</v>
      </c>
      <c r="F8" s="365" t="e">
        <f>IF($H$3="PRIMARY",0,VLOOKUP($B$3,'2020-21 Pupils'!$D$168:$J$248,7,FALSE))</f>
        <v>#N/A</v>
      </c>
      <c r="G8" s="378"/>
      <c r="H8" s="378"/>
      <c r="I8" s="366" t="e">
        <f>E8-B8</f>
        <v>#N/A</v>
      </c>
      <c r="J8" s="366" t="e">
        <f>F8-C8</f>
        <v>#N/A</v>
      </c>
    </row>
    <row r="9" spans="1:10" ht="8.25" customHeight="1" x14ac:dyDescent="0.25">
      <c r="E9" s="353"/>
      <c r="F9" s="353"/>
      <c r="G9" s="378"/>
      <c r="H9" s="378"/>
      <c r="I9" s="367"/>
      <c r="J9" s="367"/>
    </row>
    <row r="10" spans="1:10" x14ac:dyDescent="0.25">
      <c r="A10" s="357" t="s">
        <v>281</v>
      </c>
      <c r="B10" s="368" t="e">
        <f>IF($H$3="SECONDARY",0,VLOOKUP($B$3,'2019-20 IST P'!$D$5:$V$291,3,FALSE))</f>
        <v>#N/A</v>
      </c>
      <c r="C10" s="368" t="e">
        <f>IF($H$3="PRIMARY",0,VLOOKUP($B$3,'2019-20 IST S'!$D$5:$V$51,3,FALSE))</f>
        <v>#N/A</v>
      </c>
      <c r="D10" s="370"/>
      <c r="E10" s="368" t="e">
        <f>IF($H$3="SECONDARY",0,VLOOKUP($B$3,'2020-21 IST P'!$D$5:$V$291,3,FALSE))</f>
        <v>#N/A</v>
      </c>
      <c r="F10" s="368" t="e">
        <f>IF($H$3="PRIMARY",0,VLOOKUP($B$3,'2020-21 IST S'!$D$5:$V$51,3,FALSE))</f>
        <v>#N/A</v>
      </c>
      <c r="G10" s="378"/>
      <c r="H10" s="378"/>
      <c r="I10" s="369" t="e">
        <f>E10-B10</f>
        <v>#N/A</v>
      </c>
      <c r="J10" s="369" t="e">
        <f>F10-C10</f>
        <v>#N/A</v>
      </c>
    </row>
    <row r="11" spans="1:10" ht="6.75" customHeight="1" x14ac:dyDescent="0.25">
      <c r="B11" s="370"/>
      <c r="C11" s="370"/>
      <c r="D11" s="370"/>
      <c r="E11" s="370"/>
      <c r="F11" s="370"/>
      <c r="G11" s="378"/>
      <c r="H11" s="378"/>
      <c r="I11" s="371"/>
      <c r="J11" s="371"/>
    </row>
    <row r="12" spans="1:10" x14ac:dyDescent="0.25">
      <c r="A12" s="357" t="s">
        <v>282</v>
      </c>
      <c r="B12" s="368" t="e">
        <f>IF($H$3="SECONDARY",0,VLOOKUP($B$3,'2019-20 IST P'!$D$5:$V$291,5,FALSE))</f>
        <v>#N/A</v>
      </c>
      <c r="C12" s="368" t="e">
        <f>IF($H$3="PRIMARY",0,VLOOKUP($B$3,'2019-20 IST S'!$D$5:$V$51,5,FALSE))</f>
        <v>#N/A</v>
      </c>
      <c r="D12" s="370"/>
      <c r="E12" s="368" t="e">
        <f>IF($H$3="SECONDARY",0,VLOOKUP($B$3,'2020-21 IST P'!$D$5:$V$291,5,FALSE))</f>
        <v>#N/A</v>
      </c>
      <c r="F12" s="368" t="e">
        <f>IF($H$3="PRIMARY",0,VLOOKUP($B$3,'2020-21 IST S'!$D$5:$V$51,5,FALSE))</f>
        <v>#N/A</v>
      </c>
      <c r="G12" s="378"/>
      <c r="H12" s="378"/>
      <c r="I12" s="369" t="e">
        <f>E12-B12</f>
        <v>#N/A</v>
      </c>
      <c r="J12" s="369" t="e">
        <f>F12-C12</f>
        <v>#N/A</v>
      </c>
    </row>
    <row r="13" spans="1:10" ht="6.75" customHeight="1" x14ac:dyDescent="0.25">
      <c r="B13" s="370"/>
      <c r="C13" s="370"/>
      <c r="D13" s="370"/>
      <c r="E13" s="370"/>
      <c r="F13" s="370"/>
      <c r="G13" s="378"/>
      <c r="H13" s="378"/>
      <c r="I13" s="371"/>
      <c r="J13" s="371"/>
    </row>
    <row r="14" spans="1:10" x14ac:dyDescent="0.25">
      <c r="A14" s="357" t="s">
        <v>283</v>
      </c>
      <c r="B14" s="368" t="e">
        <f>IF($H$3="SECONDARY",0,VLOOKUP($B$3,'2019-20 IST P'!$D$5:$V$291,4,FALSE))</f>
        <v>#N/A</v>
      </c>
      <c r="C14" s="368" t="e">
        <f>IF($H$3="PRIMARY",0,VLOOKUP($B$3,'2019-20 IST S'!$D$5:$V$51,4,FALSE))</f>
        <v>#N/A</v>
      </c>
      <c r="D14" s="370"/>
      <c r="E14" s="368" t="e">
        <f>IF($H$3="SECONDARY",0,VLOOKUP($B$3,'2020-21 IST P'!$D$5:$V$291,4,FALSE))</f>
        <v>#N/A</v>
      </c>
      <c r="F14" s="368" t="e">
        <f>IF($H$3="PRIMARY",0,VLOOKUP($B$3,'2020-21 IST S'!$D$5:$V$51,4,FALSE))</f>
        <v>#N/A</v>
      </c>
      <c r="G14" s="378"/>
      <c r="H14" s="378"/>
      <c r="I14" s="369" t="e">
        <f>E14-B14</f>
        <v>#N/A</v>
      </c>
      <c r="J14" s="369" t="e">
        <f>F14-C14</f>
        <v>#N/A</v>
      </c>
    </row>
    <row r="15" spans="1:10" ht="6" customHeight="1" x14ac:dyDescent="0.25">
      <c r="B15" s="370"/>
      <c r="C15" s="370"/>
      <c r="D15" s="370"/>
      <c r="E15" s="370"/>
      <c r="F15" s="370"/>
      <c r="G15" s="378"/>
      <c r="H15" s="378"/>
      <c r="I15" s="371"/>
      <c r="J15" s="371"/>
    </row>
    <row r="16" spans="1:10" x14ac:dyDescent="0.25">
      <c r="A16" s="357" t="s">
        <v>372</v>
      </c>
      <c r="B16" s="368" t="e">
        <f>IF($H$3="SECONDARY",0,VLOOKUP($B$3,'2019-20 IST P'!$D$5:$V$291,6,FALSE))</f>
        <v>#N/A</v>
      </c>
      <c r="C16" s="368" t="e">
        <f>IF($H$3="PRIMARY",0,VLOOKUP($B$3,'2019-20 IST S'!$D$5:$V$51,6,FALSE))</f>
        <v>#N/A</v>
      </c>
      <c r="D16" s="370"/>
      <c r="E16" s="368" t="e">
        <f>IF($H$3="SECONDARY",0,VLOOKUP($B$3,'2020-21 IST P'!$D$5:$V$291,6,FALSE))</f>
        <v>#N/A</v>
      </c>
      <c r="F16" s="368" t="e">
        <f>IF($H$3="PRIMARY",0,VLOOKUP($B$3,'2020-21 IST S'!$D$5:$V$51,6,FALSE))</f>
        <v>#N/A</v>
      </c>
      <c r="G16" s="378"/>
      <c r="H16" s="378"/>
      <c r="I16" s="369" t="e">
        <f>E16-B16</f>
        <v>#N/A</v>
      </c>
      <c r="J16" s="369" t="e">
        <f>F16-C16</f>
        <v>#N/A</v>
      </c>
    </row>
    <row r="17" spans="1:10" ht="5.25" customHeight="1" x14ac:dyDescent="0.25">
      <c r="B17" s="370"/>
      <c r="C17" s="370"/>
      <c r="D17" s="370"/>
      <c r="E17" s="370"/>
      <c r="F17" s="370"/>
      <c r="G17" s="378"/>
      <c r="H17" s="378"/>
      <c r="I17" s="371"/>
      <c r="J17" s="371"/>
    </row>
    <row r="18" spans="1:10" x14ac:dyDescent="0.25">
      <c r="A18" s="357" t="s">
        <v>293</v>
      </c>
      <c r="B18" s="368" t="e">
        <f>IF($H$3="SECONDARY",0,VLOOKUP($B$3,'2019-20 IST P'!$D$5:$V$291,7,FALSE))</f>
        <v>#N/A</v>
      </c>
      <c r="C18" s="368" t="e">
        <f>IF($H$3="PRIMARY",0,VLOOKUP($B$3,'2019-20 IST S'!$D$5:$V$51,7,FALSE))</f>
        <v>#N/A</v>
      </c>
      <c r="D18" s="370"/>
      <c r="E18" s="368" t="e">
        <f>IF($H$3="SECONDARY",0,VLOOKUP($B$3,'2020-21 IST P'!$D$5:$V$291,7,FALSE))</f>
        <v>#N/A</v>
      </c>
      <c r="F18" s="368" t="e">
        <f>IF($H$3="PRIMARY",0,VLOOKUP($B$3,'2020-21 IST S'!$D$5:$V$51,7,FALSE))</f>
        <v>#N/A</v>
      </c>
      <c r="G18" s="378"/>
      <c r="H18" s="378"/>
      <c r="I18" s="369" t="e">
        <f>E18-B18</f>
        <v>#N/A</v>
      </c>
      <c r="J18" s="369" t="e">
        <f>F18-C18</f>
        <v>#N/A</v>
      </c>
    </row>
    <row r="19" spans="1:10" ht="5.25" customHeight="1" x14ac:dyDescent="0.25">
      <c r="B19" s="370"/>
      <c r="C19" s="370"/>
      <c r="D19" s="370"/>
      <c r="E19" s="370"/>
      <c r="F19" s="370"/>
      <c r="G19" s="378"/>
      <c r="H19" s="378"/>
      <c r="I19" s="371"/>
      <c r="J19" s="371"/>
    </row>
    <row r="20" spans="1:10" x14ac:dyDescent="0.25">
      <c r="A20" s="357" t="s">
        <v>285</v>
      </c>
      <c r="B20" s="368" t="e">
        <f>IF($H$3="SECONDARY",0,VLOOKUP($B$3,'2019-20 IST P'!$D$5:$V$291,8,FALSE))</f>
        <v>#N/A</v>
      </c>
      <c r="C20" s="368" t="e">
        <f>IF($H$3="PRIMARY",0,VLOOKUP($B$3,'2019-20 IST S'!$D$5:$V$51,8,FALSE))</f>
        <v>#N/A</v>
      </c>
      <c r="D20" s="370"/>
      <c r="E20" s="368" t="e">
        <f>IF($H$3="SECONDARY",0,VLOOKUP($B$3,'2020-21 IST P'!$D$5:$V$291,8,FALSE))</f>
        <v>#N/A</v>
      </c>
      <c r="F20" s="368" t="e">
        <f>IF($H$3="PRIMARY",0,VLOOKUP($B$3,'2020-21 IST S'!$D$5:$V$51,8,FALSE))</f>
        <v>#N/A</v>
      </c>
      <c r="G20" s="378"/>
      <c r="H20" s="378"/>
      <c r="I20" s="369" t="e">
        <f>E20-B20</f>
        <v>#N/A</v>
      </c>
      <c r="J20" s="369" t="e">
        <f>F20-C20</f>
        <v>#N/A</v>
      </c>
    </row>
    <row r="21" spans="1:10" ht="5.25" customHeight="1" x14ac:dyDescent="0.25">
      <c r="B21" s="370"/>
      <c r="C21" s="370"/>
      <c r="D21" s="370"/>
      <c r="E21" s="370"/>
      <c r="F21" s="370"/>
      <c r="G21" s="378"/>
      <c r="H21" s="378"/>
      <c r="I21" s="371"/>
      <c r="J21" s="371"/>
    </row>
    <row r="22" spans="1:10" x14ac:dyDescent="0.25">
      <c r="A22" s="357" t="s">
        <v>286</v>
      </c>
      <c r="B22" s="368" t="e">
        <f>IF($H$3="SECONDARY",0,VLOOKUP($B$3,'2019-20 IST P'!$D$5:$V$291,9,FALSE))</f>
        <v>#N/A</v>
      </c>
      <c r="C22" s="368" t="e">
        <f>IF($H$3="PRIMARY",0,VLOOKUP($B$3,'2019-20 IST S'!$D$5:$V$51,9,FALSE))</f>
        <v>#N/A</v>
      </c>
      <c r="D22" s="370"/>
      <c r="E22" s="368" t="e">
        <f>IF($H$3="SECONDARY",0,VLOOKUP($B$3,'2020-21 IST P'!$D$5:$V$291,9,FALSE))</f>
        <v>#N/A</v>
      </c>
      <c r="F22" s="368" t="e">
        <f>IF($H$3="PRIMARY",0,VLOOKUP($B$3,'2020-21 IST S'!$D$5:$V$51,9,FALSE))</f>
        <v>#N/A</v>
      </c>
      <c r="G22" s="378"/>
      <c r="H22" s="378"/>
      <c r="I22" s="369" t="e">
        <f>E22-B22</f>
        <v>#N/A</v>
      </c>
      <c r="J22" s="369" t="e">
        <f>F22-C22</f>
        <v>#N/A</v>
      </c>
    </row>
    <row r="23" spans="1:10" ht="6" customHeight="1" x14ac:dyDescent="0.25">
      <c r="B23" s="370"/>
      <c r="C23" s="370"/>
      <c r="D23" s="370"/>
      <c r="E23" s="370"/>
      <c r="F23" s="370"/>
      <c r="G23" s="378"/>
      <c r="H23" s="378"/>
      <c r="I23" s="371"/>
      <c r="J23" s="371"/>
    </row>
    <row r="24" spans="1:10" x14ac:dyDescent="0.25">
      <c r="A24" s="357" t="s">
        <v>287</v>
      </c>
      <c r="B24" s="368" t="e">
        <f>IF($H$3="SECONDARY",0,VLOOKUP($B$3,'2019-20 IST P'!$D$5:$V$291,10,FALSE))</f>
        <v>#N/A</v>
      </c>
      <c r="C24" s="368" t="e">
        <f>IF($H$3="PRIMARY",0,VLOOKUP($B$3,'2019-20 IST S'!$D$5:$V$51,10,FALSE))</f>
        <v>#N/A</v>
      </c>
      <c r="D24" s="370"/>
      <c r="E24" s="368" t="e">
        <f>IF($H$3="SECONDARY",0,VLOOKUP($B$3,'2020-21 IST P'!$D$5:$V$291,10,FALSE))</f>
        <v>#N/A</v>
      </c>
      <c r="F24" s="368" t="e">
        <f>IF($H$3="PRIMARY",0,VLOOKUP($B$3,'2020-21 IST S'!$D$5:$V$51,10,FALSE))</f>
        <v>#N/A</v>
      </c>
      <c r="G24" s="378"/>
      <c r="H24" s="378"/>
      <c r="I24" s="369" t="e">
        <f>E24-B24</f>
        <v>#N/A</v>
      </c>
      <c r="J24" s="369" t="e">
        <f>F24-C24</f>
        <v>#N/A</v>
      </c>
    </row>
    <row r="25" spans="1:10" ht="6.75" customHeight="1" x14ac:dyDescent="0.25">
      <c r="B25" s="370"/>
      <c r="C25" s="370"/>
      <c r="D25" s="370"/>
      <c r="E25" s="370"/>
      <c r="F25" s="370"/>
      <c r="G25" s="378"/>
      <c r="H25" s="378"/>
      <c r="I25" s="371"/>
      <c r="J25" s="371"/>
    </row>
    <row r="26" spans="1:10" x14ac:dyDescent="0.25">
      <c r="A26" s="357" t="s">
        <v>294</v>
      </c>
      <c r="B26" s="368" t="e">
        <f>IF($H$3="SECONDARY",0,VLOOKUP($B$3,'2019-20 IST P'!$D$5:$V$291,17,FALSE))</f>
        <v>#N/A</v>
      </c>
      <c r="C26" s="368" t="e">
        <f>IF($H$3="PRIMARY",0,VLOOKUP($B$3,'2019-20 IST S'!$D$5:$V$51,17,FALSE))</f>
        <v>#N/A</v>
      </c>
      <c r="D26" s="370"/>
      <c r="E26" s="368" t="e">
        <f>IF($H$3="SECONDARY",0,VLOOKUP($B$3,'2020-21 IST P'!$D$5:$V$291,17,FALSE))</f>
        <v>#N/A</v>
      </c>
      <c r="F26" s="368" t="e">
        <f>IF($H$3="PRIMARY",0,VLOOKUP($B$3,'2020-21 IST S'!$D$5:$V$51,17,FALSE))</f>
        <v>#N/A</v>
      </c>
      <c r="G26" s="378"/>
      <c r="H26" s="378"/>
      <c r="I26" s="369" t="e">
        <f>E26-B26</f>
        <v>#N/A</v>
      </c>
      <c r="J26" s="369" t="e">
        <f>F26-C26</f>
        <v>#N/A</v>
      </c>
    </row>
    <row r="27" spans="1:10" ht="6.75" customHeight="1" x14ac:dyDescent="0.25">
      <c r="B27" s="370"/>
      <c r="C27" s="370"/>
      <c r="D27" s="370"/>
      <c r="E27" s="370"/>
      <c r="F27" s="370"/>
      <c r="G27" s="378"/>
      <c r="H27" s="378"/>
      <c r="I27" s="371"/>
      <c r="J27" s="371"/>
    </row>
    <row r="28" spans="1:10" x14ac:dyDescent="0.25">
      <c r="A28" s="357" t="s">
        <v>295</v>
      </c>
      <c r="B28" s="368" t="e">
        <f>IF($H$3="SECONDARY",0,VLOOKUP($B$3,'2019-20 IST P'!$D$5:$V$291,18,FALSE))</f>
        <v>#N/A</v>
      </c>
      <c r="C28" s="368" t="e">
        <f>IF($H$3="PRIMARY",0,VLOOKUP($B$3,'2019-20 IST S'!$D$5:$V$51,18,FALSE))</f>
        <v>#N/A</v>
      </c>
      <c r="D28" s="370"/>
      <c r="E28" s="368" t="e">
        <f>IF($H$3="SECONDARY",0,VLOOKUP($B$3,'2020-21 IST P'!$D$5:$V$291,18,FALSE))</f>
        <v>#N/A</v>
      </c>
      <c r="F28" s="368" t="e">
        <f>IF($H$3="PRIMARY",0,VLOOKUP($B$3,'2020-21 IST S'!$D$5:$V$51,18,FALSE))</f>
        <v>#N/A</v>
      </c>
      <c r="G28" s="378"/>
      <c r="H28" s="378"/>
      <c r="I28" s="369" t="e">
        <f>E28-B28</f>
        <v>#N/A</v>
      </c>
      <c r="J28" s="369" t="e">
        <f>F28-C28</f>
        <v>#N/A</v>
      </c>
    </row>
    <row r="29" spans="1:10" ht="6.75" customHeight="1" x14ac:dyDescent="0.25">
      <c r="B29" s="370"/>
      <c r="C29" s="370"/>
      <c r="D29" s="370"/>
      <c r="E29" s="370"/>
      <c r="F29" s="370"/>
      <c r="G29" s="378"/>
      <c r="H29" s="378"/>
      <c r="I29" s="371"/>
      <c r="J29" s="371"/>
    </row>
    <row r="30" spans="1:10" x14ac:dyDescent="0.25">
      <c r="A30" s="372" t="s">
        <v>297</v>
      </c>
      <c r="B30" s="373" t="e">
        <f>SUM(B10:B29)</f>
        <v>#N/A</v>
      </c>
      <c r="C30" s="373" t="e">
        <f>SUM(C10:C29)</f>
        <v>#N/A</v>
      </c>
      <c r="D30" s="370"/>
      <c r="E30" s="373" t="e">
        <f>SUM(E10:E29)</f>
        <v>#N/A</v>
      </c>
      <c r="F30" s="373" t="e">
        <f>SUM(F10:F29)</f>
        <v>#N/A</v>
      </c>
      <c r="G30" s="378"/>
      <c r="H30" s="378"/>
      <c r="I30" s="374" t="e">
        <f>E30-B30</f>
        <v>#N/A</v>
      </c>
      <c r="J30" s="374" t="e">
        <f>F30-C30</f>
        <v>#N/A</v>
      </c>
    </row>
    <row r="31" spans="1:10" ht="17.25" customHeight="1" x14ac:dyDescent="0.25">
      <c r="A31" s="372" t="s">
        <v>298</v>
      </c>
      <c r="B31" s="373" t="e">
        <f>IF(B30=0,0,B30/B8)</f>
        <v>#N/A</v>
      </c>
      <c r="C31" s="373" t="e">
        <f>IF(C30=0,0,C30/C8)</f>
        <v>#N/A</v>
      </c>
      <c r="D31" s="370"/>
      <c r="E31" s="373" t="e">
        <f>IF(E30=0,0,E30/E8)</f>
        <v>#N/A</v>
      </c>
      <c r="F31" s="373" t="e">
        <f>IF(F30=0,0,F30/F8)</f>
        <v>#N/A</v>
      </c>
      <c r="G31" s="378"/>
      <c r="H31" s="378"/>
      <c r="I31" s="374" t="e">
        <f>E31-B31</f>
        <v>#N/A</v>
      </c>
      <c r="J31" s="374" t="e">
        <f>F31-C31</f>
        <v>#N/A</v>
      </c>
    </row>
    <row r="32" spans="1:10" x14ac:dyDescent="0.25">
      <c r="B32" s="356"/>
      <c r="C32" s="356"/>
      <c r="D32" s="356"/>
      <c r="E32" s="356"/>
      <c r="I32" s="356"/>
    </row>
    <row r="33" spans="2:9" x14ac:dyDescent="0.25">
      <c r="B33" s="356"/>
      <c r="C33" s="356"/>
      <c r="D33" s="356"/>
      <c r="E33" s="356"/>
      <c r="I33" s="356"/>
    </row>
    <row r="34" spans="2:9" x14ac:dyDescent="0.25">
      <c r="B34" s="356"/>
      <c r="C34" s="356"/>
      <c r="D34" s="356"/>
      <c r="E34" s="356"/>
      <c r="I34" s="356"/>
    </row>
    <row r="35" spans="2:9" x14ac:dyDescent="0.25">
      <c r="B35" s="356"/>
      <c r="C35" s="356"/>
      <c r="D35" s="356"/>
      <c r="E35" s="356"/>
      <c r="I35" s="356"/>
    </row>
    <row r="36" spans="2:9" x14ac:dyDescent="0.25">
      <c r="B36" s="356"/>
      <c r="C36" s="356"/>
      <c r="D36" s="356"/>
      <c r="E36" s="356"/>
      <c r="I36" s="356"/>
    </row>
    <row r="37" spans="2:9" x14ac:dyDescent="0.25">
      <c r="B37" s="356"/>
      <c r="C37" s="356"/>
      <c r="D37" s="356"/>
      <c r="E37" s="356"/>
      <c r="I37" s="356"/>
    </row>
    <row r="38" spans="2:9" x14ac:dyDescent="0.25">
      <c r="B38" s="356"/>
      <c r="C38" s="356"/>
      <c r="D38" s="356"/>
      <c r="E38" s="356"/>
      <c r="I38" s="356"/>
    </row>
    <row r="39" spans="2:9" x14ac:dyDescent="0.25">
      <c r="B39" s="356"/>
      <c r="C39" s="356"/>
      <c r="D39" s="356"/>
      <c r="E39" s="356"/>
      <c r="I39" s="356"/>
    </row>
    <row r="40" spans="2:9" x14ac:dyDescent="0.25">
      <c r="B40" s="356"/>
      <c r="C40" s="356"/>
      <c r="D40" s="356"/>
      <c r="E40" s="356"/>
      <c r="I40" s="356"/>
    </row>
    <row r="41" spans="2:9" x14ac:dyDescent="0.25">
      <c r="B41" s="356"/>
      <c r="C41" s="356"/>
      <c r="D41" s="356"/>
      <c r="E41" s="356"/>
      <c r="I41" s="356"/>
    </row>
    <row r="42" spans="2:9" x14ac:dyDescent="0.25">
      <c r="B42" s="356"/>
      <c r="C42" s="356"/>
      <c r="D42" s="356"/>
      <c r="E42" s="356"/>
      <c r="I42" s="356"/>
    </row>
    <row r="43" spans="2:9" x14ac:dyDescent="0.25">
      <c r="B43" s="356"/>
      <c r="C43" s="356"/>
      <c r="D43" s="356"/>
      <c r="E43" s="356"/>
      <c r="I43" s="356"/>
    </row>
    <row r="44" spans="2:9" x14ac:dyDescent="0.25">
      <c r="B44" s="356"/>
      <c r="C44" s="356"/>
      <c r="D44" s="356"/>
      <c r="E44" s="356"/>
      <c r="I44" s="356"/>
    </row>
    <row r="45" spans="2:9" x14ac:dyDescent="0.25">
      <c r="B45" s="356"/>
      <c r="C45" s="356"/>
      <c r="D45" s="356"/>
      <c r="E45" s="356"/>
      <c r="I45" s="356"/>
    </row>
    <row r="46" spans="2:9" x14ac:dyDescent="0.25">
      <c r="B46" s="356"/>
      <c r="C46" s="356"/>
      <c r="D46" s="356"/>
      <c r="E46" s="356"/>
      <c r="I46" s="356"/>
    </row>
    <row r="47" spans="2:9" x14ac:dyDescent="0.25">
      <c r="B47" s="356"/>
      <c r="C47" s="356"/>
      <c r="D47" s="356"/>
      <c r="E47" s="356"/>
      <c r="I47" s="356"/>
    </row>
    <row r="48" spans="2:9" x14ac:dyDescent="0.25">
      <c r="B48" s="356"/>
      <c r="C48" s="356"/>
      <c r="D48" s="356"/>
      <c r="E48" s="356"/>
      <c r="I48" s="356"/>
    </row>
    <row r="49" spans="2:9" x14ac:dyDescent="0.25">
      <c r="B49" s="356"/>
      <c r="C49" s="356"/>
      <c r="D49" s="356"/>
      <c r="E49" s="356"/>
      <c r="I49" s="356"/>
    </row>
    <row r="50" spans="2:9" x14ac:dyDescent="0.25">
      <c r="B50" s="356"/>
      <c r="C50" s="356"/>
      <c r="D50" s="356"/>
      <c r="E50" s="356"/>
      <c r="I50" s="356"/>
    </row>
    <row r="51" spans="2:9" x14ac:dyDescent="0.25">
      <c r="B51" s="356"/>
      <c r="C51" s="356"/>
      <c r="D51" s="356"/>
      <c r="E51" s="356"/>
      <c r="I51" s="356"/>
    </row>
    <row r="52" spans="2:9" x14ac:dyDescent="0.25">
      <c r="B52" s="356"/>
      <c r="C52" s="356"/>
      <c r="D52" s="356"/>
      <c r="E52" s="356"/>
      <c r="I52" s="356"/>
    </row>
    <row r="53" spans="2:9" x14ac:dyDescent="0.25">
      <c r="B53" s="356"/>
      <c r="C53" s="356"/>
      <c r="D53" s="356"/>
      <c r="E53" s="356"/>
      <c r="I53" s="356"/>
    </row>
    <row r="54" spans="2:9" x14ac:dyDescent="0.25">
      <c r="B54" s="356"/>
      <c r="C54" s="356"/>
      <c r="D54" s="356"/>
      <c r="E54" s="356"/>
      <c r="I54" s="356"/>
    </row>
    <row r="55" spans="2:9" x14ac:dyDescent="0.25">
      <c r="B55" s="356"/>
      <c r="C55" s="356"/>
      <c r="D55" s="356"/>
      <c r="E55" s="356"/>
      <c r="I55" s="356"/>
    </row>
    <row r="56" spans="2:9" x14ac:dyDescent="0.25">
      <c r="B56" s="356"/>
      <c r="C56" s="356"/>
      <c r="D56" s="356"/>
      <c r="E56" s="356"/>
      <c r="I56" s="356"/>
    </row>
    <row r="57" spans="2:9" x14ac:dyDescent="0.25">
      <c r="B57" s="356"/>
      <c r="C57" s="356"/>
      <c r="D57" s="356"/>
      <c r="E57" s="356"/>
      <c r="I57" s="356"/>
    </row>
    <row r="58" spans="2:9" x14ac:dyDescent="0.25">
      <c r="B58" s="356"/>
      <c r="C58" s="356"/>
      <c r="D58" s="356"/>
      <c r="E58" s="356"/>
      <c r="I58" s="356"/>
    </row>
    <row r="59" spans="2:9" x14ac:dyDescent="0.25">
      <c r="B59" s="356"/>
      <c r="C59" s="356"/>
      <c r="D59" s="356"/>
      <c r="E59" s="356"/>
      <c r="I59" s="356"/>
    </row>
    <row r="60" spans="2:9" x14ac:dyDescent="0.25">
      <c r="B60" s="356"/>
      <c r="C60" s="356"/>
      <c r="D60" s="356"/>
      <c r="E60" s="356"/>
      <c r="I60" s="356"/>
    </row>
    <row r="61" spans="2:9" x14ac:dyDescent="0.25">
      <c r="B61" s="356"/>
      <c r="C61" s="356"/>
      <c r="D61" s="356"/>
      <c r="E61" s="356"/>
      <c r="I61" s="356"/>
    </row>
    <row r="62" spans="2:9" x14ac:dyDescent="0.25">
      <c r="B62" s="356"/>
      <c r="C62" s="356"/>
      <c r="D62" s="356"/>
      <c r="E62" s="356"/>
      <c r="I62" s="356"/>
    </row>
    <row r="63" spans="2:9" x14ac:dyDescent="0.25">
      <c r="B63" s="356"/>
      <c r="C63" s="356"/>
      <c r="D63" s="356"/>
      <c r="E63" s="356"/>
      <c r="I63" s="356"/>
    </row>
    <row r="64" spans="2:9" x14ac:dyDescent="0.25">
      <c r="B64" s="356"/>
      <c r="C64" s="356"/>
      <c r="D64" s="356"/>
      <c r="E64" s="356"/>
      <c r="I64" s="356"/>
    </row>
    <row r="65" spans="2:9" x14ac:dyDescent="0.25">
      <c r="B65" s="356"/>
      <c r="C65" s="356"/>
      <c r="D65" s="356"/>
      <c r="E65" s="356"/>
      <c r="I65" s="356"/>
    </row>
    <row r="66" spans="2:9" x14ac:dyDescent="0.25">
      <c r="B66" s="356"/>
      <c r="C66" s="356"/>
      <c r="D66" s="356"/>
      <c r="E66" s="356"/>
      <c r="I66" s="356"/>
    </row>
    <row r="67" spans="2:9" x14ac:dyDescent="0.25">
      <c r="B67" s="356"/>
      <c r="C67" s="356"/>
      <c r="D67" s="356"/>
      <c r="E67" s="356"/>
      <c r="I67" s="356"/>
    </row>
    <row r="68" spans="2:9" x14ac:dyDescent="0.25">
      <c r="B68" s="356"/>
      <c r="C68" s="356"/>
      <c r="D68" s="356"/>
      <c r="E68" s="356"/>
      <c r="I68" s="356"/>
    </row>
    <row r="69" spans="2:9" x14ac:dyDescent="0.25">
      <c r="B69" s="356"/>
      <c r="C69" s="356"/>
      <c r="D69" s="356"/>
      <c r="E69" s="356"/>
      <c r="I69" s="356"/>
    </row>
    <row r="70" spans="2:9" x14ac:dyDescent="0.25">
      <c r="B70" s="356"/>
      <c r="C70" s="356"/>
      <c r="D70" s="356"/>
      <c r="E70" s="356"/>
      <c r="I70" s="356"/>
    </row>
    <row r="71" spans="2:9" x14ac:dyDescent="0.25">
      <c r="B71" s="356"/>
      <c r="C71" s="356"/>
      <c r="D71" s="356"/>
      <c r="E71" s="356"/>
      <c r="I71" s="356"/>
    </row>
    <row r="72" spans="2:9" x14ac:dyDescent="0.25">
      <c r="B72" s="356"/>
      <c r="C72" s="356"/>
      <c r="D72" s="356"/>
      <c r="E72" s="356"/>
      <c r="I72" s="356"/>
    </row>
    <row r="73" spans="2:9" x14ac:dyDescent="0.25">
      <c r="B73" s="356"/>
      <c r="C73" s="356"/>
      <c r="D73" s="356"/>
      <c r="E73" s="356"/>
      <c r="I73" s="356"/>
    </row>
    <row r="74" spans="2:9" x14ac:dyDescent="0.25">
      <c r="B74" s="356"/>
      <c r="C74" s="356"/>
      <c r="D74" s="356"/>
      <c r="E74" s="356"/>
      <c r="I74" s="356"/>
    </row>
    <row r="75" spans="2:9" x14ac:dyDescent="0.25">
      <c r="B75" s="356"/>
      <c r="C75" s="356"/>
      <c r="D75" s="356"/>
      <c r="E75" s="356"/>
      <c r="I75" s="356"/>
    </row>
    <row r="76" spans="2:9" x14ac:dyDescent="0.25">
      <c r="B76" s="356"/>
      <c r="C76" s="356"/>
      <c r="D76" s="356"/>
      <c r="E76" s="356"/>
      <c r="I76" s="356"/>
    </row>
    <row r="77" spans="2:9" x14ac:dyDescent="0.25">
      <c r="B77" s="356"/>
      <c r="C77" s="356"/>
      <c r="D77" s="356"/>
      <c r="E77" s="356"/>
      <c r="I77" s="356"/>
    </row>
    <row r="78" spans="2:9" x14ac:dyDescent="0.25">
      <c r="B78" s="356"/>
      <c r="C78" s="356"/>
      <c r="D78" s="356"/>
      <c r="E78" s="356"/>
      <c r="I78" s="356"/>
    </row>
    <row r="79" spans="2:9" x14ac:dyDescent="0.25">
      <c r="B79" s="356"/>
      <c r="C79" s="356"/>
      <c r="D79" s="356"/>
      <c r="E79" s="356"/>
      <c r="I79" s="356"/>
    </row>
    <row r="80" spans="2:9" x14ac:dyDescent="0.25">
      <c r="B80" s="356"/>
      <c r="C80" s="356"/>
      <c r="D80" s="356"/>
      <c r="E80" s="356"/>
      <c r="I80" s="356"/>
    </row>
    <row r="81" spans="2:9" x14ac:dyDescent="0.25">
      <c r="B81" s="356"/>
      <c r="C81" s="356"/>
      <c r="D81" s="356"/>
      <c r="E81" s="356"/>
      <c r="I81" s="356"/>
    </row>
    <row r="82" spans="2:9" x14ac:dyDescent="0.25">
      <c r="B82" s="356"/>
      <c r="C82" s="356"/>
      <c r="D82" s="356"/>
      <c r="E82" s="356"/>
      <c r="I82" s="356"/>
    </row>
  </sheetData>
  <sheetProtection password="8719" sheet="1" objects="1" scenarios="1"/>
  <mergeCells count="4">
    <mergeCell ref="B3:F3"/>
    <mergeCell ref="B5:C5"/>
    <mergeCell ref="E5:F5"/>
    <mergeCell ref="I5:J5"/>
  </mergeCells>
  <pageMargins left="0.25" right="0.25" top="0.75" bottom="0.75" header="0.3" footer="0.3"/>
  <pageSetup paperSize="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'School List'!$A$2:$A$193</xm:f>
          </x14:formula1>
          <xm:sqref>B3:F3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193"/>
  <sheetViews>
    <sheetView topLeftCell="A217" workbookViewId="0">
      <selection activeCell="E179" sqref="E179"/>
    </sheetView>
  </sheetViews>
  <sheetFormatPr defaultRowHeight="15" x14ac:dyDescent="0.25"/>
  <cols>
    <col min="1" max="1" width="47.7109375" bestFit="1" customWidth="1"/>
  </cols>
  <sheetData>
    <row r="2" spans="1:2" x14ac:dyDescent="0.25">
      <c r="A2" t="s">
        <v>452</v>
      </c>
    </row>
    <row r="3" spans="1:2" x14ac:dyDescent="0.25">
      <c r="A3" t="s">
        <v>10</v>
      </c>
      <c r="B3" t="s">
        <v>8</v>
      </c>
    </row>
    <row r="4" spans="1:2" x14ac:dyDescent="0.25">
      <c r="A4" t="s">
        <v>12</v>
      </c>
      <c r="B4" t="s">
        <v>8</v>
      </c>
    </row>
    <row r="5" spans="1:2" x14ac:dyDescent="0.25">
      <c r="A5" t="s">
        <v>14</v>
      </c>
      <c r="B5" t="s">
        <v>8</v>
      </c>
    </row>
    <row r="6" spans="1:2" x14ac:dyDescent="0.25">
      <c r="A6" t="s">
        <v>4</v>
      </c>
      <c r="B6" t="s">
        <v>3</v>
      </c>
    </row>
    <row r="7" spans="1:2" x14ac:dyDescent="0.25">
      <c r="A7" t="s">
        <v>16</v>
      </c>
      <c r="B7" t="s">
        <v>8</v>
      </c>
    </row>
    <row r="8" spans="1:2" x14ac:dyDescent="0.25">
      <c r="A8" t="s">
        <v>17</v>
      </c>
      <c r="B8" t="s">
        <v>8</v>
      </c>
    </row>
    <row r="9" spans="1:2" x14ac:dyDescent="0.25">
      <c r="A9" t="s">
        <v>19</v>
      </c>
      <c r="B9" t="s">
        <v>8</v>
      </c>
    </row>
    <row r="10" spans="1:2" x14ac:dyDescent="0.25">
      <c r="A10" t="s">
        <v>21</v>
      </c>
      <c r="B10" t="s">
        <v>8</v>
      </c>
    </row>
    <row r="11" spans="1:2" x14ac:dyDescent="0.25">
      <c r="A11" t="s">
        <v>22</v>
      </c>
      <c r="B11" t="s">
        <v>8</v>
      </c>
    </row>
    <row r="12" spans="1:2" x14ac:dyDescent="0.25">
      <c r="A12" t="s">
        <v>243</v>
      </c>
      <c r="B12" t="s">
        <v>242</v>
      </c>
    </row>
    <row r="13" spans="1:2" x14ac:dyDescent="0.25">
      <c r="A13" t="s">
        <v>23</v>
      </c>
      <c r="B13" t="s">
        <v>8</v>
      </c>
    </row>
    <row r="14" spans="1:2" x14ac:dyDescent="0.25">
      <c r="A14" t="s">
        <v>24</v>
      </c>
      <c r="B14" t="s">
        <v>8</v>
      </c>
    </row>
    <row r="15" spans="1:2" x14ac:dyDescent="0.25">
      <c r="A15" t="s">
        <v>348</v>
      </c>
      <c r="B15" t="s">
        <v>8</v>
      </c>
    </row>
    <row r="16" spans="1:2" x14ac:dyDescent="0.25">
      <c r="A16" t="s">
        <v>244</v>
      </c>
      <c r="B16" t="s">
        <v>242</v>
      </c>
    </row>
    <row r="17" spans="1:2" x14ac:dyDescent="0.25">
      <c r="A17" t="s">
        <v>25</v>
      </c>
      <c r="B17" t="s">
        <v>8</v>
      </c>
    </row>
    <row r="18" spans="1:2" x14ac:dyDescent="0.25">
      <c r="A18" t="s">
        <v>245</v>
      </c>
      <c r="B18" t="s">
        <v>242</v>
      </c>
    </row>
    <row r="19" spans="1:2" x14ac:dyDescent="0.25">
      <c r="A19" t="s">
        <v>246</v>
      </c>
      <c r="B19" t="s">
        <v>242</v>
      </c>
    </row>
    <row r="20" spans="1:2" x14ac:dyDescent="0.25">
      <c r="A20" t="s">
        <v>247</v>
      </c>
      <c r="B20" t="s">
        <v>242</v>
      </c>
    </row>
    <row r="21" spans="1:2" x14ac:dyDescent="0.25">
      <c r="A21" t="s">
        <v>27</v>
      </c>
      <c r="B21" t="s">
        <v>8</v>
      </c>
    </row>
    <row r="22" spans="1:2" x14ac:dyDescent="0.25">
      <c r="A22" t="s">
        <v>249</v>
      </c>
      <c r="B22" t="s">
        <v>242</v>
      </c>
    </row>
    <row r="23" spans="1:2" x14ac:dyDescent="0.25">
      <c r="A23" t="s">
        <v>29</v>
      </c>
      <c r="B23" t="s">
        <v>8</v>
      </c>
    </row>
    <row r="24" spans="1:2" x14ac:dyDescent="0.25">
      <c r="A24" t="s">
        <v>31</v>
      </c>
      <c r="B24" t="s">
        <v>8</v>
      </c>
    </row>
    <row r="25" spans="1:2" x14ac:dyDescent="0.25">
      <c r="A25" t="s">
        <v>33</v>
      </c>
      <c r="B25" t="s">
        <v>8</v>
      </c>
    </row>
    <row r="26" spans="1:2" x14ac:dyDescent="0.25">
      <c r="A26" t="s">
        <v>5</v>
      </c>
      <c r="B26" t="s">
        <v>3</v>
      </c>
    </row>
    <row r="27" spans="1:2" x14ac:dyDescent="0.25">
      <c r="A27" t="s">
        <v>250</v>
      </c>
      <c r="B27" t="s">
        <v>242</v>
      </c>
    </row>
    <row r="28" spans="1:2" x14ac:dyDescent="0.25">
      <c r="A28" t="s">
        <v>6</v>
      </c>
      <c r="B28" t="s">
        <v>3</v>
      </c>
    </row>
    <row r="29" spans="1:2" x14ac:dyDescent="0.25">
      <c r="A29" t="s">
        <v>251</v>
      </c>
      <c r="B29" t="s">
        <v>242</v>
      </c>
    </row>
    <row r="30" spans="1:2" x14ac:dyDescent="0.25">
      <c r="A30" t="s">
        <v>35</v>
      </c>
      <c r="B30" t="s">
        <v>8</v>
      </c>
    </row>
    <row r="31" spans="1:2" x14ac:dyDescent="0.25">
      <c r="A31" t="s">
        <v>37</v>
      </c>
      <c r="B31" t="s">
        <v>8</v>
      </c>
    </row>
    <row r="32" spans="1:2" x14ac:dyDescent="0.25">
      <c r="A32" t="s">
        <v>352</v>
      </c>
      <c r="B32" t="s">
        <v>242</v>
      </c>
    </row>
    <row r="33" spans="1:2" x14ac:dyDescent="0.25">
      <c r="A33" t="s">
        <v>38</v>
      </c>
      <c r="B33" t="s">
        <v>8</v>
      </c>
    </row>
    <row r="34" spans="1:2" x14ac:dyDescent="0.25">
      <c r="A34" t="s">
        <v>253</v>
      </c>
      <c r="B34" t="s">
        <v>242</v>
      </c>
    </row>
    <row r="35" spans="1:2" x14ac:dyDescent="0.25">
      <c r="A35" t="s">
        <v>40</v>
      </c>
      <c r="B35" t="s">
        <v>8</v>
      </c>
    </row>
    <row r="36" spans="1:2" x14ac:dyDescent="0.25">
      <c r="A36" t="s">
        <v>42</v>
      </c>
      <c r="B36" t="s">
        <v>8</v>
      </c>
    </row>
    <row r="37" spans="1:2" x14ac:dyDescent="0.25">
      <c r="A37" t="s">
        <v>43</v>
      </c>
      <c r="B37" t="s">
        <v>8</v>
      </c>
    </row>
    <row r="38" spans="1:2" x14ac:dyDescent="0.25">
      <c r="A38" t="s">
        <v>44</v>
      </c>
      <c r="B38" t="s">
        <v>8</v>
      </c>
    </row>
    <row r="39" spans="1:2" x14ac:dyDescent="0.25">
      <c r="A39" t="s">
        <v>46</v>
      </c>
      <c r="B39" t="s">
        <v>8</v>
      </c>
    </row>
    <row r="40" spans="1:2" x14ac:dyDescent="0.25">
      <c r="A40" t="s">
        <v>47</v>
      </c>
      <c r="B40" t="s">
        <v>8</v>
      </c>
    </row>
    <row r="41" spans="1:2" x14ac:dyDescent="0.25">
      <c r="A41" t="s">
        <v>49</v>
      </c>
      <c r="B41" t="s">
        <v>8</v>
      </c>
    </row>
    <row r="42" spans="1:2" x14ac:dyDescent="0.25">
      <c r="A42" t="s">
        <v>51</v>
      </c>
      <c r="B42" t="s">
        <v>8</v>
      </c>
    </row>
    <row r="43" spans="1:2" x14ac:dyDescent="0.25">
      <c r="A43" t="s">
        <v>52</v>
      </c>
      <c r="B43" t="s">
        <v>8</v>
      </c>
    </row>
    <row r="44" spans="1:2" x14ac:dyDescent="0.25">
      <c r="A44" t="s">
        <v>343</v>
      </c>
      <c r="B44" t="s">
        <v>8</v>
      </c>
    </row>
    <row r="45" spans="1:2" x14ac:dyDescent="0.25">
      <c r="A45" t="s">
        <v>53</v>
      </c>
      <c r="B45" t="s">
        <v>8</v>
      </c>
    </row>
    <row r="46" spans="1:2" x14ac:dyDescent="0.25">
      <c r="A46" t="s">
        <v>7</v>
      </c>
      <c r="B46" t="s">
        <v>3</v>
      </c>
    </row>
    <row r="47" spans="1:2" x14ac:dyDescent="0.25">
      <c r="A47" t="s">
        <v>254</v>
      </c>
      <c r="B47" t="s">
        <v>242</v>
      </c>
    </row>
    <row r="48" spans="1:2" x14ac:dyDescent="0.25">
      <c r="A48" t="s">
        <v>255</v>
      </c>
      <c r="B48" t="s">
        <v>242</v>
      </c>
    </row>
    <row r="49" spans="1:2" x14ac:dyDescent="0.25">
      <c r="A49" t="s">
        <v>256</v>
      </c>
      <c r="B49" t="s">
        <v>242</v>
      </c>
    </row>
    <row r="50" spans="1:2" x14ac:dyDescent="0.25">
      <c r="A50" t="s">
        <v>54</v>
      </c>
      <c r="B50" t="s">
        <v>8</v>
      </c>
    </row>
    <row r="51" spans="1:2" x14ac:dyDescent="0.25">
      <c r="A51" t="s">
        <v>55</v>
      </c>
      <c r="B51" t="s">
        <v>8</v>
      </c>
    </row>
    <row r="52" spans="1:2" x14ac:dyDescent="0.25">
      <c r="A52" t="s">
        <v>257</v>
      </c>
      <c r="B52" t="s">
        <v>242</v>
      </c>
    </row>
    <row r="53" spans="1:2" x14ac:dyDescent="0.25">
      <c r="A53" t="s">
        <v>56</v>
      </c>
      <c r="B53" t="s">
        <v>8</v>
      </c>
    </row>
    <row r="54" spans="1:2" x14ac:dyDescent="0.25">
      <c r="A54" t="s">
        <v>258</v>
      </c>
      <c r="B54" t="s">
        <v>242</v>
      </c>
    </row>
    <row r="55" spans="1:2" x14ac:dyDescent="0.25">
      <c r="A55" t="s">
        <v>57</v>
      </c>
      <c r="B55" t="s">
        <v>8</v>
      </c>
    </row>
    <row r="56" spans="1:2" x14ac:dyDescent="0.25">
      <c r="A56" t="s">
        <v>59</v>
      </c>
      <c r="B56" t="s">
        <v>8</v>
      </c>
    </row>
    <row r="57" spans="1:2" x14ac:dyDescent="0.25">
      <c r="A57" t="s">
        <v>345</v>
      </c>
      <c r="B57" t="s">
        <v>8</v>
      </c>
    </row>
    <row r="58" spans="1:2" x14ac:dyDescent="0.25">
      <c r="A58" t="s">
        <v>259</v>
      </c>
      <c r="B58" t="s">
        <v>242</v>
      </c>
    </row>
    <row r="59" spans="1:2" x14ac:dyDescent="0.25">
      <c r="A59" t="s">
        <v>61</v>
      </c>
      <c r="B59" t="s">
        <v>8</v>
      </c>
    </row>
    <row r="60" spans="1:2" x14ac:dyDescent="0.25">
      <c r="A60" t="s">
        <v>63</v>
      </c>
      <c r="B60" t="s">
        <v>8</v>
      </c>
    </row>
    <row r="61" spans="1:2" x14ac:dyDescent="0.25">
      <c r="A61" t="s">
        <v>65</v>
      </c>
      <c r="B61" t="s">
        <v>8</v>
      </c>
    </row>
    <row r="62" spans="1:2" x14ac:dyDescent="0.25">
      <c r="A62" t="s">
        <v>66</v>
      </c>
      <c r="B62" t="s">
        <v>8</v>
      </c>
    </row>
    <row r="63" spans="1:2" x14ac:dyDescent="0.25">
      <c r="A63" t="s">
        <v>346</v>
      </c>
      <c r="B63" t="s">
        <v>8</v>
      </c>
    </row>
    <row r="64" spans="1:2" x14ac:dyDescent="0.25">
      <c r="A64" t="s">
        <v>260</v>
      </c>
      <c r="B64" t="s">
        <v>242</v>
      </c>
    </row>
    <row r="65" spans="1:2" x14ac:dyDescent="0.25">
      <c r="A65" t="s">
        <v>67</v>
      </c>
      <c r="B65" t="s">
        <v>8</v>
      </c>
    </row>
    <row r="66" spans="1:2" x14ac:dyDescent="0.25">
      <c r="A66" t="s">
        <v>69</v>
      </c>
      <c r="B66" t="s">
        <v>8</v>
      </c>
    </row>
    <row r="67" spans="1:2" x14ac:dyDescent="0.25">
      <c r="A67" t="s">
        <v>71</v>
      </c>
      <c r="B67" t="s">
        <v>8</v>
      </c>
    </row>
    <row r="68" spans="1:2" x14ac:dyDescent="0.25">
      <c r="A68" t="s">
        <v>73</v>
      </c>
      <c r="B68" t="s">
        <v>8</v>
      </c>
    </row>
    <row r="69" spans="1:2" x14ac:dyDescent="0.25">
      <c r="A69" t="s">
        <v>75</v>
      </c>
      <c r="B69" t="s">
        <v>8</v>
      </c>
    </row>
    <row r="70" spans="1:2" x14ac:dyDescent="0.25">
      <c r="A70" t="s">
        <v>261</v>
      </c>
      <c r="B70" t="s">
        <v>242</v>
      </c>
    </row>
    <row r="71" spans="1:2" x14ac:dyDescent="0.25">
      <c r="A71" t="s">
        <v>76</v>
      </c>
      <c r="B71" t="s">
        <v>8</v>
      </c>
    </row>
    <row r="72" spans="1:2" x14ac:dyDescent="0.25">
      <c r="A72" t="s">
        <v>77</v>
      </c>
      <c r="B72" t="s">
        <v>8</v>
      </c>
    </row>
    <row r="73" spans="1:2" x14ac:dyDescent="0.25">
      <c r="A73" t="s">
        <v>79</v>
      </c>
      <c r="B73" t="s">
        <v>8</v>
      </c>
    </row>
    <row r="74" spans="1:2" x14ac:dyDescent="0.25">
      <c r="A74" t="s">
        <v>263</v>
      </c>
      <c r="B74" t="s">
        <v>242</v>
      </c>
    </row>
    <row r="75" spans="1:2" x14ac:dyDescent="0.25">
      <c r="A75" t="s">
        <v>80</v>
      </c>
      <c r="B75" t="s">
        <v>8</v>
      </c>
    </row>
    <row r="76" spans="1:2" x14ac:dyDescent="0.25">
      <c r="A76" t="s">
        <v>81</v>
      </c>
      <c r="B76" t="s">
        <v>8</v>
      </c>
    </row>
    <row r="77" spans="1:2" x14ac:dyDescent="0.25">
      <c r="A77" t="s">
        <v>83</v>
      </c>
      <c r="B77" t="s">
        <v>8</v>
      </c>
    </row>
    <row r="78" spans="1:2" x14ac:dyDescent="0.25">
      <c r="A78" t="s">
        <v>85</v>
      </c>
      <c r="B78" t="s">
        <v>8</v>
      </c>
    </row>
    <row r="79" spans="1:2" x14ac:dyDescent="0.25">
      <c r="A79" t="s">
        <v>87</v>
      </c>
      <c r="B79" t="s">
        <v>8</v>
      </c>
    </row>
    <row r="80" spans="1:2" x14ac:dyDescent="0.25">
      <c r="A80" t="s">
        <v>88</v>
      </c>
      <c r="B80" t="s">
        <v>8</v>
      </c>
    </row>
    <row r="81" spans="1:2" x14ac:dyDescent="0.25">
      <c r="A81" t="s">
        <v>89</v>
      </c>
      <c r="B81" t="s">
        <v>8</v>
      </c>
    </row>
    <row r="82" spans="1:2" x14ac:dyDescent="0.25">
      <c r="A82" t="s">
        <v>347</v>
      </c>
      <c r="B82" t="s">
        <v>8</v>
      </c>
    </row>
    <row r="83" spans="1:2" x14ac:dyDescent="0.25">
      <c r="A83" t="s">
        <v>91</v>
      </c>
      <c r="B83" t="s">
        <v>8</v>
      </c>
    </row>
    <row r="84" spans="1:2" x14ac:dyDescent="0.25">
      <c r="A84" t="s">
        <v>92</v>
      </c>
      <c r="B84" t="s">
        <v>8</v>
      </c>
    </row>
    <row r="85" spans="1:2" x14ac:dyDescent="0.25">
      <c r="A85" t="s">
        <v>93</v>
      </c>
      <c r="B85" t="s">
        <v>8</v>
      </c>
    </row>
    <row r="86" spans="1:2" x14ac:dyDescent="0.25">
      <c r="A86" t="s">
        <v>95</v>
      </c>
      <c r="B86" t="s">
        <v>8</v>
      </c>
    </row>
    <row r="87" spans="1:2" x14ac:dyDescent="0.25">
      <c r="A87" t="s">
        <v>97</v>
      </c>
      <c r="B87" t="s">
        <v>8</v>
      </c>
    </row>
    <row r="88" spans="1:2" x14ac:dyDescent="0.25">
      <c r="A88" t="s">
        <v>264</v>
      </c>
      <c r="B88" t="s">
        <v>242</v>
      </c>
    </row>
    <row r="89" spans="1:2" x14ac:dyDescent="0.25">
      <c r="A89" t="s">
        <v>265</v>
      </c>
      <c r="B89" t="s">
        <v>242</v>
      </c>
    </row>
    <row r="90" spans="1:2" x14ac:dyDescent="0.25">
      <c r="A90" t="s">
        <v>99</v>
      </c>
      <c r="B90" t="s">
        <v>8</v>
      </c>
    </row>
    <row r="91" spans="1:2" x14ac:dyDescent="0.25">
      <c r="A91" t="s">
        <v>100</v>
      </c>
      <c r="B91" t="s">
        <v>8</v>
      </c>
    </row>
    <row r="92" spans="1:2" x14ac:dyDescent="0.25">
      <c r="A92" t="s">
        <v>102</v>
      </c>
      <c r="B92" t="s">
        <v>8</v>
      </c>
    </row>
    <row r="93" spans="1:2" x14ac:dyDescent="0.25">
      <c r="A93" t="s">
        <v>104</v>
      </c>
      <c r="B93" t="s">
        <v>8</v>
      </c>
    </row>
    <row r="94" spans="1:2" x14ac:dyDescent="0.25">
      <c r="A94" t="s">
        <v>106</v>
      </c>
      <c r="B94" t="s">
        <v>8</v>
      </c>
    </row>
    <row r="95" spans="1:2" x14ac:dyDescent="0.25">
      <c r="A95" t="s">
        <v>108</v>
      </c>
      <c r="B95" t="s">
        <v>8</v>
      </c>
    </row>
    <row r="96" spans="1:2" x14ac:dyDescent="0.25">
      <c r="A96" t="s">
        <v>266</v>
      </c>
      <c r="B96" t="s">
        <v>242</v>
      </c>
    </row>
    <row r="97" spans="1:2" x14ac:dyDescent="0.25">
      <c r="A97" t="s">
        <v>109</v>
      </c>
      <c r="B97" t="s">
        <v>8</v>
      </c>
    </row>
    <row r="98" spans="1:2" x14ac:dyDescent="0.25">
      <c r="A98" t="s">
        <v>110</v>
      </c>
      <c r="B98" t="s">
        <v>8</v>
      </c>
    </row>
    <row r="99" spans="1:2" x14ac:dyDescent="0.25">
      <c r="A99" t="s">
        <v>111</v>
      </c>
      <c r="B99" t="s">
        <v>8</v>
      </c>
    </row>
    <row r="100" spans="1:2" x14ac:dyDescent="0.25">
      <c r="A100" t="s">
        <v>113</v>
      </c>
      <c r="B100" t="s">
        <v>8</v>
      </c>
    </row>
    <row r="101" spans="1:2" x14ac:dyDescent="0.25">
      <c r="A101" t="s">
        <v>115</v>
      </c>
      <c r="B101" t="s">
        <v>8</v>
      </c>
    </row>
    <row r="102" spans="1:2" x14ac:dyDescent="0.25">
      <c r="A102" t="s">
        <v>116</v>
      </c>
      <c r="B102" t="s">
        <v>8</v>
      </c>
    </row>
    <row r="103" spans="1:2" x14ac:dyDescent="0.25">
      <c r="A103" t="s">
        <v>118</v>
      </c>
      <c r="B103" t="s">
        <v>8</v>
      </c>
    </row>
    <row r="104" spans="1:2" x14ac:dyDescent="0.25">
      <c r="A104" t="s">
        <v>120</v>
      </c>
      <c r="B104" t="s">
        <v>8</v>
      </c>
    </row>
    <row r="105" spans="1:2" x14ac:dyDescent="0.25">
      <c r="A105" t="s">
        <v>122</v>
      </c>
      <c r="B105" t="s">
        <v>8</v>
      </c>
    </row>
    <row r="106" spans="1:2" x14ac:dyDescent="0.25">
      <c r="A106" t="s">
        <v>124</v>
      </c>
      <c r="B106" t="s">
        <v>8</v>
      </c>
    </row>
    <row r="107" spans="1:2" x14ac:dyDescent="0.25">
      <c r="A107" t="s">
        <v>125</v>
      </c>
      <c r="B107" t="s">
        <v>8</v>
      </c>
    </row>
    <row r="108" spans="1:2" x14ac:dyDescent="0.25">
      <c r="A108" t="s">
        <v>126</v>
      </c>
      <c r="B108" t="s">
        <v>8</v>
      </c>
    </row>
    <row r="109" spans="1:2" x14ac:dyDescent="0.25">
      <c r="A109" t="s">
        <v>128</v>
      </c>
      <c r="B109" t="s">
        <v>8</v>
      </c>
    </row>
    <row r="110" spans="1:2" x14ac:dyDescent="0.25">
      <c r="A110" t="s">
        <v>130</v>
      </c>
      <c r="B110" t="s">
        <v>8</v>
      </c>
    </row>
    <row r="111" spans="1:2" x14ac:dyDescent="0.25">
      <c r="A111" t="s">
        <v>131</v>
      </c>
      <c r="B111" t="s">
        <v>8</v>
      </c>
    </row>
    <row r="112" spans="1:2" x14ac:dyDescent="0.25">
      <c r="A112" t="s">
        <v>133</v>
      </c>
      <c r="B112" t="s">
        <v>8</v>
      </c>
    </row>
    <row r="113" spans="1:2" x14ac:dyDescent="0.25">
      <c r="A113" t="s">
        <v>135</v>
      </c>
      <c r="B113" t="s">
        <v>8</v>
      </c>
    </row>
    <row r="114" spans="1:2" x14ac:dyDescent="0.25">
      <c r="A114" t="s">
        <v>137</v>
      </c>
      <c r="B114" t="s">
        <v>8</v>
      </c>
    </row>
    <row r="115" spans="1:2" x14ac:dyDescent="0.25">
      <c r="A115" t="s">
        <v>139</v>
      </c>
      <c r="B115" t="s">
        <v>8</v>
      </c>
    </row>
    <row r="116" spans="1:2" x14ac:dyDescent="0.25">
      <c r="A116" t="s">
        <v>140</v>
      </c>
      <c r="B116" t="s">
        <v>8</v>
      </c>
    </row>
    <row r="117" spans="1:2" x14ac:dyDescent="0.25">
      <c r="A117" t="s">
        <v>267</v>
      </c>
      <c r="B117" t="s">
        <v>242</v>
      </c>
    </row>
    <row r="118" spans="1:2" x14ac:dyDescent="0.25">
      <c r="A118" t="s">
        <v>142</v>
      </c>
      <c r="B118" t="s">
        <v>8</v>
      </c>
    </row>
    <row r="119" spans="1:2" x14ac:dyDescent="0.25">
      <c r="A119" t="s">
        <v>268</v>
      </c>
      <c r="B119" t="s">
        <v>242</v>
      </c>
    </row>
    <row r="120" spans="1:2" x14ac:dyDescent="0.25">
      <c r="A120" t="s">
        <v>144</v>
      </c>
      <c r="B120" t="s">
        <v>8</v>
      </c>
    </row>
    <row r="121" spans="1:2" x14ac:dyDescent="0.25">
      <c r="A121" t="s">
        <v>145</v>
      </c>
      <c r="B121" t="s">
        <v>8</v>
      </c>
    </row>
    <row r="122" spans="1:2" x14ac:dyDescent="0.25">
      <c r="A122" t="s">
        <v>146</v>
      </c>
      <c r="B122" t="s">
        <v>8</v>
      </c>
    </row>
    <row r="123" spans="1:2" x14ac:dyDescent="0.25">
      <c r="A123" t="s">
        <v>270</v>
      </c>
      <c r="B123" t="s">
        <v>242</v>
      </c>
    </row>
    <row r="124" spans="1:2" x14ac:dyDescent="0.25">
      <c r="A124" t="s">
        <v>147</v>
      </c>
      <c r="B124" t="s">
        <v>8</v>
      </c>
    </row>
    <row r="125" spans="1:2" x14ac:dyDescent="0.25">
      <c r="A125" t="s">
        <v>149</v>
      </c>
      <c r="B125" t="s">
        <v>8</v>
      </c>
    </row>
    <row r="126" spans="1:2" x14ac:dyDescent="0.25">
      <c r="A126" t="s">
        <v>151</v>
      </c>
      <c r="B126" t="s">
        <v>8</v>
      </c>
    </row>
    <row r="127" spans="1:2" x14ac:dyDescent="0.25">
      <c r="A127" t="s">
        <v>153</v>
      </c>
      <c r="B127" t="s">
        <v>8</v>
      </c>
    </row>
    <row r="128" spans="1:2" x14ac:dyDescent="0.25">
      <c r="A128" t="s">
        <v>271</v>
      </c>
      <c r="B128" t="s">
        <v>242</v>
      </c>
    </row>
    <row r="129" spans="1:2" x14ac:dyDescent="0.25">
      <c r="A129" t="s">
        <v>154</v>
      </c>
      <c r="B129" t="s">
        <v>8</v>
      </c>
    </row>
    <row r="130" spans="1:2" x14ac:dyDescent="0.25">
      <c r="A130" t="s">
        <v>155</v>
      </c>
      <c r="B130" t="s">
        <v>8</v>
      </c>
    </row>
    <row r="131" spans="1:2" x14ac:dyDescent="0.25">
      <c r="A131" t="s">
        <v>157</v>
      </c>
      <c r="B131" t="s">
        <v>8</v>
      </c>
    </row>
    <row r="132" spans="1:2" x14ac:dyDescent="0.25">
      <c r="A132" t="s">
        <v>159</v>
      </c>
      <c r="B132" t="s">
        <v>8</v>
      </c>
    </row>
    <row r="133" spans="1:2" x14ac:dyDescent="0.25">
      <c r="A133" t="s">
        <v>160</v>
      </c>
      <c r="B133" t="s">
        <v>8</v>
      </c>
    </row>
    <row r="134" spans="1:2" x14ac:dyDescent="0.25">
      <c r="A134" t="s">
        <v>162</v>
      </c>
      <c r="B134" t="s">
        <v>8</v>
      </c>
    </row>
    <row r="135" spans="1:2" x14ac:dyDescent="0.25">
      <c r="A135" t="s">
        <v>164</v>
      </c>
      <c r="B135" t="s">
        <v>8</v>
      </c>
    </row>
    <row r="136" spans="1:2" x14ac:dyDescent="0.25">
      <c r="A136" t="s">
        <v>166</v>
      </c>
      <c r="B136" t="s">
        <v>8</v>
      </c>
    </row>
    <row r="137" spans="1:2" x14ac:dyDescent="0.25">
      <c r="A137" t="s">
        <v>167</v>
      </c>
      <c r="B137" t="s">
        <v>8</v>
      </c>
    </row>
    <row r="138" spans="1:2" x14ac:dyDescent="0.25">
      <c r="A138" t="s">
        <v>350</v>
      </c>
      <c r="B138" t="s">
        <v>8</v>
      </c>
    </row>
    <row r="139" spans="1:2" x14ac:dyDescent="0.25">
      <c r="A139" t="s">
        <v>168</v>
      </c>
      <c r="B139" t="s">
        <v>8</v>
      </c>
    </row>
    <row r="140" spans="1:2" x14ac:dyDescent="0.25">
      <c r="A140" t="s">
        <v>170</v>
      </c>
      <c r="B140" t="s">
        <v>8</v>
      </c>
    </row>
    <row r="141" spans="1:2" x14ac:dyDescent="0.25">
      <c r="A141" t="s">
        <v>171</v>
      </c>
      <c r="B141" t="s">
        <v>8</v>
      </c>
    </row>
    <row r="142" spans="1:2" x14ac:dyDescent="0.25">
      <c r="A142" t="s">
        <v>172</v>
      </c>
      <c r="B142" t="s">
        <v>8</v>
      </c>
    </row>
    <row r="143" spans="1:2" x14ac:dyDescent="0.25">
      <c r="A143" t="s">
        <v>174</v>
      </c>
      <c r="B143" t="s">
        <v>8</v>
      </c>
    </row>
    <row r="144" spans="1:2" x14ac:dyDescent="0.25">
      <c r="A144" t="s">
        <v>176</v>
      </c>
      <c r="B144" t="s">
        <v>8</v>
      </c>
    </row>
    <row r="145" spans="1:2" x14ac:dyDescent="0.25">
      <c r="A145" t="s">
        <v>273</v>
      </c>
      <c r="B145" t="s">
        <v>242</v>
      </c>
    </row>
    <row r="146" spans="1:2" x14ac:dyDescent="0.25">
      <c r="A146" t="s">
        <v>178</v>
      </c>
      <c r="B146" t="s">
        <v>8</v>
      </c>
    </row>
    <row r="147" spans="1:2" x14ac:dyDescent="0.25">
      <c r="A147" t="s">
        <v>180</v>
      </c>
      <c r="B147" t="s">
        <v>8</v>
      </c>
    </row>
    <row r="148" spans="1:2" x14ac:dyDescent="0.25">
      <c r="A148" t="s">
        <v>182</v>
      </c>
      <c r="B148" t="s">
        <v>8</v>
      </c>
    </row>
    <row r="149" spans="1:2" x14ac:dyDescent="0.25">
      <c r="A149" t="s">
        <v>184</v>
      </c>
      <c r="B149" t="s">
        <v>8</v>
      </c>
    </row>
    <row r="150" spans="1:2" x14ac:dyDescent="0.25">
      <c r="A150" t="s">
        <v>185</v>
      </c>
      <c r="B150" t="s">
        <v>8</v>
      </c>
    </row>
    <row r="151" spans="1:2" x14ac:dyDescent="0.25">
      <c r="A151" t="s">
        <v>186</v>
      </c>
      <c r="B151" t="s">
        <v>8</v>
      </c>
    </row>
    <row r="152" spans="1:2" x14ac:dyDescent="0.25">
      <c r="A152" t="s">
        <v>187</v>
      </c>
      <c r="B152" t="s">
        <v>8</v>
      </c>
    </row>
    <row r="153" spans="1:2" x14ac:dyDescent="0.25">
      <c r="A153" t="s">
        <v>189</v>
      </c>
      <c r="B153" t="s">
        <v>8</v>
      </c>
    </row>
    <row r="154" spans="1:2" x14ac:dyDescent="0.25">
      <c r="A154" t="s">
        <v>191</v>
      </c>
      <c r="B154" t="s">
        <v>8</v>
      </c>
    </row>
    <row r="155" spans="1:2" x14ac:dyDescent="0.25">
      <c r="A155" t="s">
        <v>192</v>
      </c>
      <c r="B155" t="s">
        <v>8</v>
      </c>
    </row>
    <row r="156" spans="1:2" x14ac:dyDescent="0.25">
      <c r="A156" t="s">
        <v>194</v>
      </c>
      <c r="B156" t="s">
        <v>8</v>
      </c>
    </row>
    <row r="157" spans="1:2" x14ac:dyDescent="0.25">
      <c r="A157" t="s">
        <v>196</v>
      </c>
      <c r="B157" t="s">
        <v>8</v>
      </c>
    </row>
    <row r="158" spans="1:2" x14ac:dyDescent="0.25">
      <c r="A158" t="s">
        <v>198</v>
      </c>
      <c r="B158" t="s">
        <v>8</v>
      </c>
    </row>
    <row r="159" spans="1:2" x14ac:dyDescent="0.25">
      <c r="A159" t="s">
        <v>200</v>
      </c>
      <c r="B159" t="s">
        <v>8</v>
      </c>
    </row>
    <row r="160" spans="1:2" x14ac:dyDescent="0.25">
      <c r="A160" t="s">
        <v>201</v>
      </c>
      <c r="B160" t="s">
        <v>8</v>
      </c>
    </row>
    <row r="161" spans="1:2" x14ac:dyDescent="0.25">
      <c r="A161" t="s">
        <v>203</v>
      </c>
      <c r="B161" t="s">
        <v>8</v>
      </c>
    </row>
    <row r="162" spans="1:2" x14ac:dyDescent="0.25">
      <c r="A162" t="s">
        <v>204</v>
      </c>
      <c r="B162" t="s">
        <v>8</v>
      </c>
    </row>
    <row r="163" spans="1:2" x14ac:dyDescent="0.25">
      <c r="A163" t="s">
        <v>206</v>
      </c>
      <c r="B163" t="s">
        <v>8</v>
      </c>
    </row>
    <row r="164" spans="1:2" x14ac:dyDescent="0.25">
      <c r="A164" t="s">
        <v>207</v>
      </c>
      <c r="B164" t="s">
        <v>8</v>
      </c>
    </row>
    <row r="165" spans="1:2" x14ac:dyDescent="0.25">
      <c r="A165" t="s">
        <v>209</v>
      </c>
      <c r="B165" t="s">
        <v>8</v>
      </c>
    </row>
    <row r="166" spans="1:2" x14ac:dyDescent="0.25">
      <c r="A166" t="s">
        <v>210</v>
      </c>
      <c r="B166" t="s">
        <v>8</v>
      </c>
    </row>
    <row r="167" spans="1:2" x14ac:dyDescent="0.25">
      <c r="A167" t="s">
        <v>212</v>
      </c>
      <c r="B167" t="s">
        <v>8</v>
      </c>
    </row>
    <row r="168" spans="1:2" x14ac:dyDescent="0.25">
      <c r="A168" t="s">
        <v>214</v>
      </c>
      <c r="B168" t="s">
        <v>8</v>
      </c>
    </row>
    <row r="169" spans="1:2" x14ac:dyDescent="0.25">
      <c r="A169" t="s">
        <v>216</v>
      </c>
      <c r="B169" t="s">
        <v>8</v>
      </c>
    </row>
    <row r="170" spans="1:2" x14ac:dyDescent="0.25">
      <c r="A170" t="s">
        <v>218</v>
      </c>
      <c r="B170" t="s">
        <v>8</v>
      </c>
    </row>
    <row r="171" spans="1:2" x14ac:dyDescent="0.25">
      <c r="A171" t="s">
        <v>220</v>
      </c>
      <c r="B171" t="s">
        <v>8</v>
      </c>
    </row>
    <row r="172" spans="1:2" x14ac:dyDescent="0.25">
      <c r="A172" t="s">
        <v>349</v>
      </c>
      <c r="B172" t="s">
        <v>8</v>
      </c>
    </row>
    <row r="173" spans="1:2" x14ac:dyDescent="0.25">
      <c r="A173" t="s">
        <v>275</v>
      </c>
      <c r="B173" t="s">
        <v>242</v>
      </c>
    </row>
    <row r="174" spans="1:2" x14ac:dyDescent="0.25">
      <c r="A174" t="s">
        <v>221</v>
      </c>
      <c r="B174" t="s">
        <v>8</v>
      </c>
    </row>
    <row r="175" spans="1:2" x14ac:dyDescent="0.25">
      <c r="A175" t="s">
        <v>222</v>
      </c>
      <c r="B175" t="s">
        <v>8</v>
      </c>
    </row>
    <row r="176" spans="1:2" x14ac:dyDescent="0.25">
      <c r="A176" t="s">
        <v>223</v>
      </c>
      <c r="B176" t="s">
        <v>8</v>
      </c>
    </row>
    <row r="177" spans="1:2" x14ac:dyDescent="0.25">
      <c r="A177" t="s">
        <v>225</v>
      </c>
      <c r="B177" t="s">
        <v>8</v>
      </c>
    </row>
    <row r="178" spans="1:2" x14ac:dyDescent="0.25">
      <c r="A178" t="s">
        <v>277</v>
      </c>
      <c r="B178" t="s">
        <v>242</v>
      </c>
    </row>
    <row r="179" spans="1:2" x14ac:dyDescent="0.25">
      <c r="A179" t="s">
        <v>278</v>
      </c>
      <c r="B179" t="s">
        <v>242</v>
      </c>
    </row>
    <row r="180" spans="1:2" x14ac:dyDescent="0.25">
      <c r="A180" t="s">
        <v>227</v>
      </c>
      <c r="B180" t="s">
        <v>8</v>
      </c>
    </row>
    <row r="181" spans="1:2" x14ac:dyDescent="0.25">
      <c r="A181" t="s">
        <v>279</v>
      </c>
      <c r="B181" t="s">
        <v>242</v>
      </c>
    </row>
    <row r="182" spans="1:2" x14ac:dyDescent="0.25">
      <c r="A182" t="s">
        <v>228</v>
      </c>
      <c r="B182" t="s">
        <v>8</v>
      </c>
    </row>
    <row r="183" spans="1:2" x14ac:dyDescent="0.25">
      <c r="A183" t="s">
        <v>230</v>
      </c>
      <c r="B183" t="s">
        <v>8</v>
      </c>
    </row>
    <row r="184" spans="1:2" x14ac:dyDescent="0.25">
      <c r="A184" t="s">
        <v>231</v>
      </c>
      <c r="B184" t="s">
        <v>8</v>
      </c>
    </row>
    <row r="185" spans="1:2" x14ac:dyDescent="0.25">
      <c r="A185" t="s">
        <v>232</v>
      </c>
      <c r="B185" t="s">
        <v>8</v>
      </c>
    </row>
    <row r="186" spans="1:2" x14ac:dyDescent="0.25">
      <c r="A186" t="s">
        <v>233</v>
      </c>
      <c r="B186" t="s">
        <v>8</v>
      </c>
    </row>
    <row r="187" spans="1:2" x14ac:dyDescent="0.25">
      <c r="A187" t="s">
        <v>235</v>
      </c>
      <c r="B187" t="s">
        <v>8</v>
      </c>
    </row>
    <row r="188" spans="1:2" x14ac:dyDescent="0.25">
      <c r="A188" t="s">
        <v>236</v>
      </c>
      <c r="B188" t="s">
        <v>8</v>
      </c>
    </row>
    <row r="189" spans="1:2" x14ac:dyDescent="0.25">
      <c r="A189" t="s">
        <v>237</v>
      </c>
      <c r="B189" t="s">
        <v>8</v>
      </c>
    </row>
    <row r="190" spans="1:2" x14ac:dyDescent="0.25">
      <c r="A190" t="s">
        <v>238</v>
      </c>
      <c r="B190" t="s">
        <v>8</v>
      </c>
    </row>
    <row r="191" spans="1:2" x14ac:dyDescent="0.25">
      <c r="A191" t="s">
        <v>239</v>
      </c>
      <c r="B191" t="s">
        <v>8</v>
      </c>
    </row>
    <row r="192" spans="1:2" x14ac:dyDescent="0.25">
      <c r="A192" t="s">
        <v>241</v>
      </c>
      <c r="B192" t="s">
        <v>8</v>
      </c>
    </row>
    <row r="193" spans="1:2" x14ac:dyDescent="0.25">
      <c r="A193" t="s">
        <v>351</v>
      </c>
      <c r="B193" t="s">
        <v>8</v>
      </c>
    </row>
  </sheetData>
  <sortState ref="A3:A197">
    <sortCondition ref="A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CT232"/>
  <sheetViews>
    <sheetView topLeftCell="A141" workbookViewId="0">
      <selection activeCell="D167" sqref="D167"/>
    </sheetView>
  </sheetViews>
  <sheetFormatPr defaultRowHeight="11.25" x14ac:dyDescent="0.2"/>
  <cols>
    <col min="1" max="1" width="18.5703125" style="81" customWidth="1"/>
    <col min="2" max="2" width="5.5703125" style="81" bestFit="1" customWidth="1"/>
    <col min="3" max="3" width="6.85546875" style="82" customWidth="1"/>
    <col min="4" max="4" width="40.5703125" style="81" customWidth="1"/>
    <col min="5" max="5" width="9.7109375" style="49" customWidth="1"/>
    <col min="6" max="6" width="8.85546875" style="49" hidden="1" customWidth="1"/>
    <col min="7" max="7" width="10" style="49" bestFit="1" customWidth="1"/>
    <col min="8" max="8" width="12.7109375" style="49" customWidth="1"/>
    <col min="9" max="9" width="11.42578125" style="49" customWidth="1"/>
    <col min="10" max="10" width="9.28515625" style="49" bestFit="1" customWidth="1"/>
    <col min="11" max="11" width="1.42578125" style="49" customWidth="1"/>
    <col min="12" max="12" width="10.7109375" style="78" bestFit="1" customWidth="1"/>
    <col min="13" max="13" width="1.42578125" style="49" customWidth="1"/>
    <col min="14" max="14" width="10" style="49" hidden="1" customWidth="1"/>
    <col min="15" max="15" width="10.5703125" style="49" hidden="1" customWidth="1"/>
    <col min="16" max="16" width="12.7109375" style="49" bestFit="1" customWidth="1"/>
    <col min="17" max="17" width="13.85546875" style="49" hidden="1" customWidth="1"/>
    <col min="18" max="18" width="1.5703125" style="49" customWidth="1"/>
    <col min="19" max="19" width="13.140625" style="49" bestFit="1" customWidth="1"/>
    <col min="20" max="20" width="11.5703125" style="49" customWidth="1"/>
    <col min="21" max="21" width="4.140625" style="52" customWidth="1"/>
    <col min="22" max="25" width="0" style="49" hidden="1" customWidth="1"/>
    <col min="26" max="16384" width="9.140625" style="49"/>
  </cols>
  <sheetData>
    <row r="1" spans="1:98" s="2" customFormat="1" x14ac:dyDescent="0.2">
      <c r="A1" s="1" t="s">
        <v>300</v>
      </c>
      <c r="B1" s="1"/>
      <c r="D1" s="3"/>
      <c r="E1" s="3"/>
      <c r="F1" s="4"/>
      <c r="G1" s="3"/>
      <c r="H1" s="3"/>
      <c r="I1" s="5"/>
      <c r="J1" s="5"/>
      <c r="K1" s="5"/>
      <c r="L1" s="6"/>
      <c r="M1" s="5"/>
      <c r="N1" s="7"/>
      <c r="O1" s="7"/>
      <c r="P1" s="7"/>
      <c r="Q1" s="7"/>
      <c r="R1" s="7"/>
      <c r="S1" s="7"/>
      <c r="T1" s="7"/>
      <c r="U1" s="5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</row>
    <row r="2" spans="1:98" s="2" customFormat="1" x14ac:dyDescent="0.2">
      <c r="A2" s="1"/>
      <c r="B2" s="1"/>
      <c r="D2" s="3"/>
      <c r="E2" s="3"/>
      <c r="F2" s="5"/>
      <c r="G2" s="8"/>
      <c r="H2" s="9"/>
      <c r="I2" s="9"/>
      <c r="J2" s="5"/>
      <c r="K2" s="5"/>
      <c r="L2" s="10"/>
      <c r="M2" s="5"/>
      <c r="N2" s="11"/>
      <c r="O2" s="12"/>
      <c r="P2" s="12"/>
      <c r="Q2" s="7"/>
      <c r="R2" s="7"/>
      <c r="S2" s="13"/>
      <c r="T2" s="7"/>
      <c r="U2" s="5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</row>
    <row r="3" spans="1:98" s="2" customFormat="1" x14ac:dyDescent="0.2">
      <c r="A3" s="14" t="s">
        <v>301</v>
      </c>
      <c r="B3" s="1"/>
      <c r="D3" s="15">
        <v>2747.43952235709</v>
      </c>
      <c r="E3" s="16">
        <v>0</v>
      </c>
      <c r="F3" s="17" t="s">
        <v>302</v>
      </c>
      <c r="G3" s="17" t="s">
        <v>302</v>
      </c>
      <c r="H3" s="18"/>
      <c r="I3" s="5"/>
      <c r="J3" s="5"/>
      <c r="K3" s="5"/>
      <c r="L3" s="19"/>
      <c r="M3" s="5"/>
      <c r="N3" s="7"/>
      <c r="O3" s="7"/>
      <c r="P3" s="7"/>
      <c r="Q3" s="7"/>
      <c r="R3" s="7"/>
      <c r="S3" s="7"/>
      <c r="T3" s="7"/>
      <c r="U3" s="5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</row>
    <row r="4" spans="1:98" s="2" customFormat="1" x14ac:dyDescent="0.2">
      <c r="A4" s="14" t="s">
        <v>303</v>
      </c>
      <c r="B4" s="20"/>
      <c r="D4" s="15">
        <v>3863.6180772586099</v>
      </c>
      <c r="E4" s="16">
        <v>0</v>
      </c>
      <c r="F4" s="17" t="s">
        <v>302</v>
      </c>
      <c r="G4" s="17" t="s">
        <v>302</v>
      </c>
      <c r="H4" s="21"/>
      <c r="I4" s="5"/>
      <c r="J4" s="5"/>
      <c r="K4" s="5"/>
      <c r="L4" s="19"/>
      <c r="M4" s="5"/>
      <c r="N4" s="22" t="s">
        <v>304</v>
      </c>
      <c r="O4" s="22" t="s">
        <v>304</v>
      </c>
      <c r="P4" s="23" t="s">
        <v>304</v>
      </c>
      <c r="Q4" s="7"/>
      <c r="R4" s="7"/>
      <c r="S4" s="24" t="s">
        <v>305</v>
      </c>
      <c r="T4" s="7"/>
      <c r="U4" s="5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</row>
    <row r="5" spans="1:98" s="2" customFormat="1" x14ac:dyDescent="0.2">
      <c r="A5" s="14" t="s">
        <v>306</v>
      </c>
      <c r="B5" s="20"/>
      <c r="D5" s="15">
        <v>4386.7017559198002</v>
      </c>
      <c r="E5" s="16">
        <v>0</v>
      </c>
      <c r="F5" s="17" t="s">
        <v>302</v>
      </c>
      <c r="G5" s="17" t="s">
        <v>302</v>
      </c>
      <c r="H5" s="21"/>
      <c r="I5" s="5"/>
      <c r="J5" s="5"/>
      <c r="K5" s="5"/>
      <c r="L5" s="5"/>
      <c r="M5" s="5"/>
      <c r="N5" s="7"/>
      <c r="O5" s="7"/>
      <c r="P5" s="7"/>
      <c r="Q5" s="7"/>
      <c r="R5" s="7"/>
      <c r="S5" s="7"/>
      <c r="T5" s="5"/>
      <c r="U5" s="5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</row>
    <row r="6" spans="1:98" s="2" customFormat="1" ht="11.25" customHeight="1" x14ac:dyDescent="0.2">
      <c r="A6" s="25" t="s">
        <v>307</v>
      </c>
      <c r="B6" s="25"/>
      <c r="C6" s="26"/>
      <c r="D6" s="27"/>
      <c r="E6" s="28" t="s">
        <v>308</v>
      </c>
      <c r="F6" s="28"/>
      <c r="G6" s="5"/>
      <c r="H6" s="29" t="s">
        <v>308</v>
      </c>
      <c r="I6" s="29"/>
      <c r="J6" s="5"/>
      <c r="K6" s="5"/>
      <c r="L6" s="30"/>
      <c r="M6" s="7"/>
      <c r="N6" s="31"/>
      <c r="O6" s="31"/>
      <c r="P6" s="7"/>
      <c r="Q6" s="32"/>
      <c r="R6" s="7"/>
      <c r="S6" s="11"/>
      <c r="T6" s="13"/>
      <c r="U6" s="13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</row>
    <row r="7" spans="1:98" s="45" customFormat="1" ht="57.75" customHeight="1" x14ac:dyDescent="0.2">
      <c r="A7" s="33" t="s">
        <v>0</v>
      </c>
      <c r="B7" s="34" t="s">
        <v>309</v>
      </c>
      <c r="C7" s="35" t="s">
        <v>310</v>
      </c>
      <c r="D7" s="33" t="s">
        <v>1</v>
      </c>
      <c r="E7" s="36" t="s">
        <v>311</v>
      </c>
      <c r="F7" s="37" t="s">
        <v>312</v>
      </c>
      <c r="G7" s="38" t="s">
        <v>313</v>
      </c>
      <c r="H7" s="39" t="s">
        <v>314</v>
      </c>
      <c r="I7" s="39" t="s">
        <v>315</v>
      </c>
      <c r="J7" s="38" t="s">
        <v>316</v>
      </c>
      <c r="K7" s="40"/>
      <c r="L7" s="41" t="s">
        <v>317</v>
      </c>
      <c r="M7" s="42"/>
      <c r="N7" s="43" t="s">
        <v>318</v>
      </c>
      <c r="O7" s="43" t="s">
        <v>319</v>
      </c>
      <c r="P7" s="44" t="s">
        <v>320</v>
      </c>
      <c r="Q7" s="44" t="s">
        <v>321</v>
      </c>
      <c r="R7" s="42"/>
      <c r="S7" s="44" t="s">
        <v>322</v>
      </c>
      <c r="T7" s="42"/>
      <c r="U7" s="40"/>
      <c r="V7" s="42"/>
      <c r="W7" s="44" t="s">
        <v>323</v>
      </c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</row>
    <row r="8" spans="1:98" x14ac:dyDescent="0.2">
      <c r="A8" s="46" t="s">
        <v>326</v>
      </c>
      <c r="B8" s="47" t="s">
        <v>9</v>
      </c>
      <c r="C8" s="47">
        <v>2173</v>
      </c>
      <c r="D8" s="46" t="s">
        <v>10</v>
      </c>
      <c r="E8" s="48">
        <v>216</v>
      </c>
      <c r="F8" s="15"/>
      <c r="G8" s="49">
        <v>216</v>
      </c>
      <c r="H8" s="50"/>
      <c r="I8" s="51"/>
      <c r="J8" s="49">
        <v>0</v>
      </c>
      <c r="K8" s="52"/>
      <c r="L8" s="53">
        <v>593446.93682913145</v>
      </c>
      <c r="N8" s="51"/>
      <c r="O8" s="51"/>
      <c r="P8" s="51"/>
      <c r="Q8" s="51"/>
      <c r="S8" s="15">
        <v>216</v>
      </c>
      <c r="T8" s="54"/>
      <c r="U8" s="13"/>
      <c r="W8" s="55">
        <v>222</v>
      </c>
    </row>
    <row r="9" spans="1:98" x14ac:dyDescent="0.2">
      <c r="A9" s="46" t="s">
        <v>326</v>
      </c>
      <c r="B9" s="47" t="s">
        <v>11</v>
      </c>
      <c r="C9" s="47">
        <v>3000</v>
      </c>
      <c r="D9" s="46" t="s">
        <v>12</v>
      </c>
      <c r="E9" s="48">
        <v>613</v>
      </c>
      <c r="F9" s="15"/>
      <c r="G9" s="49">
        <v>613</v>
      </c>
      <c r="H9" s="50"/>
      <c r="I9" s="51"/>
      <c r="J9" s="49">
        <v>0</v>
      </c>
      <c r="K9" s="52"/>
      <c r="L9" s="53">
        <v>1684180.4272048962</v>
      </c>
      <c r="N9" s="51"/>
      <c r="O9" s="51"/>
      <c r="P9" s="51"/>
      <c r="Q9" s="51"/>
      <c r="S9" s="15">
        <v>613</v>
      </c>
      <c r="W9" s="55">
        <v>619</v>
      </c>
    </row>
    <row r="10" spans="1:98" x14ac:dyDescent="0.2">
      <c r="A10" s="46" t="s">
        <v>326</v>
      </c>
      <c r="B10" s="47" t="s">
        <v>13</v>
      </c>
      <c r="C10" s="47">
        <v>3026</v>
      </c>
      <c r="D10" s="46" t="s">
        <v>14</v>
      </c>
      <c r="E10" s="48">
        <v>327</v>
      </c>
      <c r="F10" s="15"/>
      <c r="G10" s="49">
        <v>327</v>
      </c>
      <c r="H10" s="50"/>
      <c r="I10" s="51"/>
      <c r="J10" s="49">
        <v>0</v>
      </c>
      <c r="K10" s="52"/>
      <c r="L10" s="53">
        <v>898412.72381076845</v>
      </c>
      <c r="N10" s="51"/>
      <c r="O10" s="51"/>
      <c r="P10" s="51"/>
      <c r="Q10" s="51"/>
      <c r="S10" s="15">
        <v>327</v>
      </c>
      <c r="W10" s="55">
        <v>312</v>
      </c>
    </row>
    <row r="11" spans="1:98" x14ac:dyDescent="0.2">
      <c r="A11" s="46" t="s">
        <v>328</v>
      </c>
      <c r="B11" s="47">
        <v>0</v>
      </c>
      <c r="C11" s="47">
        <v>2001</v>
      </c>
      <c r="D11" s="46" t="s">
        <v>23</v>
      </c>
      <c r="E11" s="48">
        <v>418</v>
      </c>
      <c r="F11" s="15"/>
      <c r="G11" s="49">
        <v>418</v>
      </c>
      <c r="H11" s="50"/>
      <c r="I11" s="51"/>
      <c r="J11" s="49">
        <v>0</v>
      </c>
      <c r="K11" s="52"/>
      <c r="L11" s="53">
        <v>1148429.7203452636</v>
      </c>
      <c r="N11" s="51"/>
      <c r="O11" s="51"/>
      <c r="P11" s="51"/>
      <c r="Q11" s="51"/>
      <c r="S11" s="15">
        <v>418</v>
      </c>
      <c r="W11" s="55">
        <v>417</v>
      </c>
    </row>
    <row r="12" spans="1:98" x14ac:dyDescent="0.2">
      <c r="A12" s="46" t="s">
        <v>328</v>
      </c>
      <c r="B12" s="47">
        <v>0</v>
      </c>
      <c r="C12" s="47" t="s">
        <v>340</v>
      </c>
      <c r="D12" s="46" t="s">
        <v>4</v>
      </c>
      <c r="E12" s="48">
        <v>405</v>
      </c>
      <c r="F12" s="15"/>
      <c r="G12" s="49">
        <v>405</v>
      </c>
      <c r="H12" s="50"/>
      <c r="I12" s="51"/>
      <c r="J12" s="49">
        <v>0</v>
      </c>
      <c r="K12" s="52"/>
      <c r="L12" s="53">
        <v>1112713.0065546215</v>
      </c>
      <c r="N12" s="51"/>
      <c r="O12" s="51"/>
      <c r="P12" s="51"/>
      <c r="Q12" s="51"/>
      <c r="S12" s="15">
        <v>405</v>
      </c>
      <c r="W12" s="55">
        <v>403</v>
      </c>
    </row>
    <row r="13" spans="1:98" x14ac:dyDescent="0.2">
      <c r="A13" s="46" t="s">
        <v>326</v>
      </c>
      <c r="B13" s="47" t="s">
        <v>15</v>
      </c>
      <c r="C13" s="47">
        <v>2150</v>
      </c>
      <c r="D13" s="46" t="s">
        <v>16</v>
      </c>
      <c r="E13" s="48">
        <v>406</v>
      </c>
      <c r="F13" s="15"/>
      <c r="G13" s="49">
        <v>406</v>
      </c>
      <c r="H13" s="50"/>
      <c r="I13" s="51"/>
      <c r="J13" s="49">
        <v>0</v>
      </c>
      <c r="K13" s="52"/>
      <c r="L13" s="53">
        <v>1115460.4460769785</v>
      </c>
      <c r="N13" s="51"/>
      <c r="O13" s="51"/>
      <c r="P13" s="51"/>
      <c r="Q13" s="51"/>
      <c r="S13" s="15">
        <v>406</v>
      </c>
      <c r="W13" s="55">
        <v>420</v>
      </c>
    </row>
    <row r="14" spans="1:98" x14ac:dyDescent="0.2">
      <c r="A14" s="46" t="s">
        <v>328</v>
      </c>
      <c r="B14" s="47">
        <v>0</v>
      </c>
      <c r="C14" s="47">
        <v>2184</v>
      </c>
      <c r="D14" s="46" t="s">
        <v>17</v>
      </c>
      <c r="E14" s="48">
        <v>200</v>
      </c>
      <c r="F14" s="15"/>
      <c r="G14" s="49">
        <v>200</v>
      </c>
      <c r="H14" s="50"/>
      <c r="I14" s="51"/>
      <c r="J14" s="49">
        <v>0</v>
      </c>
      <c r="K14" s="52"/>
      <c r="L14" s="53">
        <v>549487.90447141801</v>
      </c>
      <c r="N14" s="51"/>
      <c r="O14" s="51"/>
      <c r="P14" s="51"/>
      <c r="Q14" s="51"/>
      <c r="S14" s="15">
        <v>200</v>
      </c>
      <c r="W14" s="55">
        <v>207</v>
      </c>
    </row>
    <row r="15" spans="1:98" x14ac:dyDescent="0.2">
      <c r="A15" s="46" t="s">
        <v>326</v>
      </c>
      <c r="B15" s="47" t="s">
        <v>18</v>
      </c>
      <c r="C15" s="47">
        <v>3360</v>
      </c>
      <c r="D15" s="46" t="s">
        <v>19</v>
      </c>
      <c r="E15" s="48">
        <v>420</v>
      </c>
      <c r="F15" s="15"/>
      <c r="G15" s="49">
        <v>420</v>
      </c>
      <c r="H15" s="50"/>
      <c r="I15" s="51"/>
      <c r="J15" s="49">
        <v>0</v>
      </c>
      <c r="K15" s="52"/>
      <c r="L15" s="53">
        <v>1153924.5993899778</v>
      </c>
      <c r="N15" s="51"/>
      <c r="O15" s="51"/>
      <c r="P15" s="51"/>
      <c r="Q15" s="51"/>
      <c r="S15" s="15">
        <v>420</v>
      </c>
      <c r="W15" s="55">
        <v>412</v>
      </c>
    </row>
    <row r="16" spans="1:98" x14ac:dyDescent="0.2">
      <c r="A16" s="46" t="s">
        <v>326</v>
      </c>
      <c r="B16" s="47" t="s">
        <v>20</v>
      </c>
      <c r="C16" s="47">
        <v>2102</v>
      </c>
      <c r="D16" s="46" t="s">
        <v>21</v>
      </c>
      <c r="E16" s="48">
        <v>243</v>
      </c>
      <c r="F16" s="15"/>
      <c r="G16" s="49">
        <v>243</v>
      </c>
      <c r="H16" s="50"/>
      <c r="I16" s="51"/>
      <c r="J16" s="49">
        <v>0</v>
      </c>
      <c r="K16" s="52"/>
      <c r="L16" s="53">
        <v>667627.80393277283</v>
      </c>
      <c r="N16" s="51"/>
      <c r="O16" s="51"/>
      <c r="P16" s="51"/>
      <c r="Q16" s="51"/>
      <c r="S16" s="15">
        <v>243</v>
      </c>
      <c r="W16" s="55">
        <v>244</v>
      </c>
    </row>
    <row r="17" spans="1:23" x14ac:dyDescent="0.2">
      <c r="A17" s="46" t="s">
        <v>328</v>
      </c>
      <c r="B17" s="47">
        <v>0</v>
      </c>
      <c r="C17" s="47">
        <v>2020</v>
      </c>
      <c r="D17" s="46" t="s">
        <v>22</v>
      </c>
      <c r="E17" s="48">
        <v>447</v>
      </c>
      <c r="F17" s="15"/>
      <c r="G17" s="49">
        <v>447</v>
      </c>
      <c r="H17" s="50"/>
      <c r="I17" s="51"/>
      <c r="J17" s="49">
        <v>0</v>
      </c>
      <c r="K17" s="52"/>
      <c r="L17" s="53">
        <v>1228105.4664936191</v>
      </c>
      <c r="N17" s="51"/>
      <c r="O17" s="51"/>
      <c r="P17" s="51"/>
      <c r="Q17" s="51"/>
      <c r="S17" s="15">
        <v>447</v>
      </c>
      <c r="T17" s="56"/>
      <c r="U17" s="57"/>
      <c r="W17" s="55">
        <v>424</v>
      </c>
    </row>
    <row r="18" spans="1:23" x14ac:dyDescent="0.2">
      <c r="A18" s="46" t="s">
        <v>326</v>
      </c>
      <c r="B18" s="47" t="s">
        <v>26</v>
      </c>
      <c r="C18" s="47">
        <v>2166</v>
      </c>
      <c r="D18" s="46" t="s">
        <v>27</v>
      </c>
      <c r="E18" s="48">
        <v>206</v>
      </c>
      <c r="F18" s="15"/>
      <c r="G18" s="49">
        <v>206</v>
      </c>
      <c r="H18" s="50"/>
      <c r="I18" s="51"/>
      <c r="J18" s="49">
        <v>0</v>
      </c>
      <c r="K18" s="52"/>
      <c r="L18" s="53">
        <v>565972.54160556057</v>
      </c>
      <c r="N18" s="51"/>
      <c r="O18" s="51"/>
      <c r="P18" s="51"/>
      <c r="Q18" s="51"/>
      <c r="S18" s="15">
        <v>206</v>
      </c>
      <c r="W18" s="55">
        <v>212</v>
      </c>
    </row>
    <row r="19" spans="1:23" x14ac:dyDescent="0.2">
      <c r="A19" s="46" t="s">
        <v>326</v>
      </c>
      <c r="B19" s="47" t="s">
        <v>28</v>
      </c>
      <c r="C19" s="47">
        <v>2062</v>
      </c>
      <c r="D19" s="46" t="s">
        <v>29</v>
      </c>
      <c r="E19" s="48">
        <v>421</v>
      </c>
      <c r="F19" s="15"/>
      <c r="G19" s="49">
        <v>421</v>
      </c>
      <c r="H19" s="50"/>
      <c r="I19" s="51"/>
      <c r="J19" s="49">
        <v>0</v>
      </c>
      <c r="K19" s="52"/>
      <c r="L19" s="53">
        <v>1156672.0389123349</v>
      </c>
      <c r="N19" s="51"/>
      <c r="O19" s="51"/>
      <c r="P19" s="51"/>
      <c r="Q19" s="51"/>
      <c r="S19" s="15">
        <v>421</v>
      </c>
      <c r="W19" s="55">
        <v>417</v>
      </c>
    </row>
    <row r="20" spans="1:23" x14ac:dyDescent="0.2">
      <c r="A20" s="46" t="s">
        <v>326</v>
      </c>
      <c r="B20" s="47" t="s">
        <v>30</v>
      </c>
      <c r="C20" s="47">
        <v>2075</v>
      </c>
      <c r="D20" s="46" t="s">
        <v>31</v>
      </c>
      <c r="E20" s="48">
        <v>621</v>
      </c>
      <c r="F20" s="15"/>
      <c r="G20" s="49">
        <v>621</v>
      </c>
      <c r="H20" s="50"/>
      <c r="I20" s="51"/>
      <c r="J20" s="49">
        <v>0</v>
      </c>
      <c r="K20" s="52"/>
      <c r="L20" s="53">
        <v>1706159.9433837528</v>
      </c>
      <c r="N20" s="51"/>
      <c r="O20" s="51"/>
      <c r="P20" s="51"/>
      <c r="Q20" s="51"/>
      <c r="S20" s="15">
        <v>621</v>
      </c>
      <c r="W20" s="55">
        <v>618</v>
      </c>
    </row>
    <row r="21" spans="1:23" x14ac:dyDescent="0.2">
      <c r="A21" s="46" t="s">
        <v>326</v>
      </c>
      <c r="B21" s="47" t="s">
        <v>32</v>
      </c>
      <c r="C21" s="47">
        <v>2107</v>
      </c>
      <c r="D21" s="46" t="s">
        <v>33</v>
      </c>
      <c r="E21" s="48">
        <v>413</v>
      </c>
      <c r="F21" s="15"/>
      <c r="G21" s="49">
        <v>413</v>
      </c>
      <c r="H21" s="50"/>
      <c r="I21" s="51"/>
      <c r="J21" s="49">
        <v>0</v>
      </c>
      <c r="K21" s="52"/>
      <c r="L21" s="53">
        <v>1134692.5227334781</v>
      </c>
      <c r="N21" s="51"/>
      <c r="O21" s="51"/>
      <c r="P21" s="51"/>
      <c r="Q21" s="51"/>
      <c r="S21" s="15">
        <v>413</v>
      </c>
      <c r="W21" s="55">
        <v>413</v>
      </c>
    </row>
    <row r="22" spans="1:23" x14ac:dyDescent="0.2">
      <c r="A22" s="46" t="s">
        <v>328</v>
      </c>
      <c r="B22" s="47">
        <v>0</v>
      </c>
      <c r="C22" s="47" t="s">
        <v>341</v>
      </c>
      <c r="D22" s="46" t="s">
        <v>5</v>
      </c>
      <c r="E22" s="48">
        <v>416</v>
      </c>
      <c r="F22" s="15"/>
      <c r="G22" s="49">
        <v>416</v>
      </c>
      <c r="H22" s="50"/>
      <c r="I22" s="51"/>
      <c r="J22" s="49">
        <v>0</v>
      </c>
      <c r="K22" s="52"/>
      <c r="L22" s="53">
        <v>1142934.8413005495</v>
      </c>
      <c r="N22" s="51"/>
      <c r="O22" s="51"/>
      <c r="P22" s="51"/>
      <c r="Q22" s="15">
        <v>0</v>
      </c>
      <c r="S22" s="15">
        <v>416</v>
      </c>
      <c r="W22" s="55">
        <v>423</v>
      </c>
    </row>
    <row r="23" spans="1:23" x14ac:dyDescent="0.2">
      <c r="A23" s="46" t="s">
        <v>329</v>
      </c>
      <c r="B23" s="47">
        <v>0</v>
      </c>
      <c r="C23" s="47" t="s">
        <v>342</v>
      </c>
      <c r="D23" s="46" t="s">
        <v>6</v>
      </c>
      <c r="E23" s="48">
        <v>388</v>
      </c>
      <c r="F23" s="15"/>
      <c r="G23" s="49">
        <v>388</v>
      </c>
      <c r="H23" s="50"/>
      <c r="I23" s="51"/>
      <c r="J23" s="49">
        <v>0</v>
      </c>
      <c r="K23" s="52"/>
      <c r="L23" s="53">
        <v>1066006.5346745509</v>
      </c>
      <c r="N23" s="51"/>
      <c r="O23" s="51"/>
      <c r="P23" s="51"/>
      <c r="Q23" s="51"/>
      <c r="S23" s="15">
        <v>388</v>
      </c>
      <c r="W23" s="55">
        <v>393</v>
      </c>
    </row>
    <row r="24" spans="1:23" x14ac:dyDescent="0.2">
      <c r="A24" s="46" t="s">
        <v>326</v>
      </c>
      <c r="B24" s="47" t="s">
        <v>34</v>
      </c>
      <c r="C24" s="47">
        <v>3031</v>
      </c>
      <c r="D24" s="46" t="s">
        <v>35</v>
      </c>
      <c r="E24" s="48">
        <v>215</v>
      </c>
      <c r="F24" s="15"/>
      <c r="G24" s="49">
        <v>215</v>
      </c>
      <c r="H24" s="50"/>
      <c r="I24" s="51"/>
      <c r="J24" s="49">
        <v>0</v>
      </c>
      <c r="K24" s="52"/>
      <c r="L24" s="53">
        <v>590699.49730677437</v>
      </c>
      <c r="N24" s="51"/>
      <c r="O24" s="51"/>
      <c r="P24" s="51"/>
      <c r="Q24" s="51"/>
      <c r="S24" s="15">
        <v>215</v>
      </c>
      <c r="W24" s="55">
        <v>216</v>
      </c>
    </row>
    <row r="25" spans="1:23" x14ac:dyDescent="0.2">
      <c r="A25" s="46" t="s">
        <v>326</v>
      </c>
      <c r="B25" s="47" t="s">
        <v>36</v>
      </c>
      <c r="C25" s="47">
        <v>2203</v>
      </c>
      <c r="D25" s="46" t="s">
        <v>37</v>
      </c>
      <c r="E25" s="48">
        <v>426</v>
      </c>
      <c r="F25" s="15"/>
      <c r="G25" s="49">
        <v>426</v>
      </c>
      <c r="H25" s="50"/>
      <c r="I25" s="51"/>
      <c r="J25" s="49">
        <v>0</v>
      </c>
      <c r="K25" s="52"/>
      <c r="L25" s="53">
        <v>1170409.2365241204</v>
      </c>
      <c r="N25" s="51"/>
      <c r="O25" s="51"/>
      <c r="P25" s="51"/>
      <c r="Q25" s="51"/>
      <c r="S25" s="15">
        <v>426</v>
      </c>
      <c r="W25" s="55">
        <v>430</v>
      </c>
    </row>
    <row r="26" spans="1:23" x14ac:dyDescent="0.2">
      <c r="A26" s="46" t="s">
        <v>328</v>
      </c>
      <c r="B26" s="47">
        <v>0</v>
      </c>
      <c r="C26" s="47">
        <v>2036</v>
      </c>
      <c r="D26" s="46" t="s">
        <v>38</v>
      </c>
      <c r="E26" s="48">
        <v>631</v>
      </c>
      <c r="F26" s="15"/>
      <c r="G26" s="49">
        <v>631</v>
      </c>
      <c r="H26" s="50"/>
      <c r="I26" s="51"/>
      <c r="J26" s="49">
        <v>0</v>
      </c>
      <c r="K26" s="52"/>
      <c r="L26" s="53">
        <v>1733634.3386073238</v>
      </c>
      <c r="N26" s="51"/>
      <c r="O26" s="51"/>
      <c r="P26" s="51"/>
      <c r="Q26" s="51"/>
      <c r="S26" s="15">
        <v>631</v>
      </c>
      <c r="W26" s="55">
        <v>621</v>
      </c>
    </row>
    <row r="27" spans="1:23" x14ac:dyDescent="0.2">
      <c r="A27" s="46" t="s">
        <v>326</v>
      </c>
      <c r="B27" s="47" t="s">
        <v>39</v>
      </c>
      <c r="C27" s="47">
        <v>2087</v>
      </c>
      <c r="D27" s="46" t="s">
        <v>40</v>
      </c>
      <c r="E27" s="48">
        <v>314</v>
      </c>
      <c r="F27" s="15"/>
      <c r="G27" s="49">
        <v>314</v>
      </c>
      <c r="H27" s="50"/>
      <c r="I27" s="51"/>
      <c r="J27" s="49">
        <v>0</v>
      </c>
      <c r="K27" s="52"/>
      <c r="L27" s="53">
        <v>862696.01002012624</v>
      </c>
      <c r="N27" s="51"/>
      <c r="O27" s="51"/>
      <c r="P27" s="51"/>
      <c r="Q27" s="51"/>
      <c r="S27" s="15">
        <v>314</v>
      </c>
      <c r="W27" s="55">
        <v>333</v>
      </c>
    </row>
    <row r="28" spans="1:23" x14ac:dyDescent="0.2">
      <c r="A28" s="46" t="s">
        <v>326</v>
      </c>
      <c r="B28" s="47" t="s">
        <v>41</v>
      </c>
      <c r="C28" s="47">
        <v>2094</v>
      </c>
      <c r="D28" s="46" t="s">
        <v>42</v>
      </c>
      <c r="E28" s="48">
        <v>426</v>
      </c>
      <c r="F28" s="15"/>
      <c r="G28" s="49">
        <v>426</v>
      </c>
      <c r="H28" s="50"/>
      <c r="I28" s="51"/>
      <c r="J28" s="49">
        <v>0</v>
      </c>
      <c r="K28" s="52"/>
      <c r="L28" s="53">
        <v>1170409.2365241204</v>
      </c>
      <c r="N28" s="51"/>
      <c r="O28" s="51"/>
      <c r="P28" s="51"/>
      <c r="Q28" s="51"/>
      <c r="S28" s="15">
        <v>426</v>
      </c>
      <c r="W28" s="55">
        <v>431</v>
      </c>
    </row>
    <row r="29" spans="1:23" x14ac:dyDescent="0.2">
      <c r="A29" s="46" t="s">
        <v>328</v>
      </c>
      <c r="B29" s="47">
        <v>0</v>
      </c>
      <c r="C29" s="47">
        <v>2013</v>
      </c>
      <c r="D29" s="46" t="s">
        <v>43</v>
      </c>
      <c r="E29" s="48">
        <v>193</v>
      </c>
      <c r="F29" s="15"/>
      <c r="G29" s="49">
        <v>193</v>
      </c>
      <c r="H29" s="50"/>
      <c r="I29" s="51"/>
      <c r="J29" s="49">
        <v>0</v>
      </c>
      <c r="K29" s="52"/>
      <c r="L29" s="53">
        <v>530255.82781491836</v>
      </c>
      <c r="N29" s="51"/>
      <c r="O29" s="51"/>
      <c r="P29" s="51"/>
      <c r="Q29" s="51"/>
      <c r="S29" s="15">
        <v>193</v>
      </c>
      <c r="W29" s="55">
        <v>193</v>
      </c>
    </row>
    <row r="30" spans="1:23" x14ac:dyDescent="0.2">
      <c r="A30" s="46" t="s">
        <v>328</v>
      </c>
      <c r="B30" s="47">
        <v>0</v>
      </c>
      <c r="C30" s="47">
        <v>3024</v>
      </c>
      <c r="D30" s="46" t="s">
        <v>44</v>
      </c>
      <c r="E30" s="48">
        <v>404</v>
      </c>
      <c r="F30" s="15"/>
      <c r="G30" s="49">
        <v>404</v>
      </c>
      <c r="H30" s="50"/>
      <c r="I30" s="51"/>
      <c r="J30" s="49">
        <v>0</v>
      </c>
      <c r="K30" s="52"/>
      <c r="L30" s="53">
        <v>1109965.5670322643</v>
      </c>
      <c r="N30" s="51"/>
      <c r="O30" s="51"/>
      <c r="P30" s="51"/>
      <c r="Q30" s="51"/>
      <c r="S30" s="15">
        <v>404</v>
      </c>
      <c r="W30" s="55">
        <v>408</v>
      </c>
    </row>
    <row r="31" spans="1:23" x14ac:dyDescent="0.2">
      <c r="A31" s="46" t="s">
        <v>326</v>
      </c>
      <c r="B31" s="47" t="s">
        <v>45</v>
      </c>
      <c r="C31" s="47">
        <v>2015</v>
      </c>
      <c r="D31" s="46" t="s">
        <v>46</v>
      </c>
      <c r="E31" s="48">
        <v>215</v>
      </c>
      <c r="F31" s="15"/>
      <c r="G31" s="49">
        <v>215</v>
      </c>
      <c r="H31" s="50"/>
      <c r="I31" s="51"/>
      <c r="J31" s="49">
        <v>0</v>
      </c>
      <c r="K31" s="52"/>
      <c r="L31" s="53">
        <v>590699.49730677437</v>
      </c>
      <c r="N31" s="51"/>
      <c r="O31" s="51"/>
      <c r="P31" s="51"/>
      <c r="Q31" s="51"/>
      <c r="S31" s="15">
        <v>215</v>
      </c>
      <c r="W31" s="55">
        <v>202</v>
      </c>
    </row>
    <row r="32" spans="1:23" x14ac:dyDescent="0.2">
      <c r="A32" s="46" t="s">
        <v>328</v>
      </c>
      <c r="B32" s="47">
        <v>0</v>
      </c>
      <c r="C32" s="47">
        <v>2186</v>
      </c>
      <c r="D32" s="46" t="s">
        <v>47</v>
      </c>
      <c r="E32" s="48">
        <v>426</v>
      </c>
      <c r="F32" s="15"/>
      <c r="G32" s="49">
        <v>426</v>
      </c>
      <c r="H32" s="50"/>
      <c r="I32" s="51"/>
      <c r="J32" s="49">
        <v>0</v>
      </c>
      <c r="K32" s="52"/>
      <c r="L32" s="53">
        <v>1170409.2365241204</v>
      </c>
      <c r="N32" s="51"/>
      <c r="O32" s="51"/>
      <c r="P32" s="51"/>
      <c r="Q32" s="51"/>
      <c r="S32" s="15">
        <v>426</v>
      </c>
      <c r="W32" s="55">
        <v>429</v>
      </c>
    </row>
    <row r="33" spans="1:23" x14ac:dyDescent="0.2">
      <c r="A33" s="46" t="s">
        <v>326</v>
      </c>
      <c r="B33" s="47" t="s">
        <v>48</v>
      </c>
      <c r="C33" s="47">
        <v>2110</v>
      </c>
      <c r="D33" s="46" t="s">
        <v>49</v>
      </c>
      <c r="E33" s="48">
        <v>422</v>
      </c>
      <c r="F33" s="15"/>
      <c r="G33" s="49">
        <v>422</v>
      </c>
      <c r="H33" s="50"/>
      <c r="I33" s="51"/>
      <c r="J33" s="49">
        <v>0</v>
      </c>
      <c r="K33" s="52"/>
      <c r="L33" s="53">
        <v>1159419.4784346919</v>
      </c>
      <c r="N33" s="51"/>
      <c r="O33" s="51"/>
      <c r="P33" s="51"/>
      <c r="Q33" s="51"/>
      <c r="S33" s="15">
        <v>422</v>
      </c>
      <c r="W33" s="55">
        <v>423</v>
      </c>
    </row>
    <row r="34" spans="1:23" x14ac:dyDescent="0.2">
      <c r="A34" s="46" t="s">
        <v>326</v>
      </c>
      <c r="B34" s="47" t="s">
        <v>50</v>
      </c>
      <c r="C34" s="47">
        <v>2111</v>
      </c>
      <c r="D34" s="46" t="s">
        <v>51</v>
      </c>
      <c r="E34" s="48">
        <v>422</v>
      </c>
      <c r="F34" s="15"/>
      <c r="G34" s="49">
        <v>422</v>
      </c>
      <c r="H34" s="50"/>
      <c r="I34" s="51"/>
      <c r="J34" s="49">
        <v>0</v>
      </c>
      <c r="K34" s="52"/>
      <c r="L34" s="53">
        <v>1159419.4784346919</v>
      </c>
      <c r="N34" s="58"/>
      <c r="O34" s="51"/>
      <c r="P34" s="51"/>
      <c r="Q34" s="51"/>
      <c r="S34" s="15">
        <v>422</v>
      </c>
      <c r="W34" s="55">
        <v>423</v>
      </c>
    </row>
    <row r="35" spans="1:23" x14ac:dyDescent="0.2">
      <c r="A35" s="46" t="s">
        <v>328</v>
      </c>
      <c r="B35" s="47">
        <v>0</v>
      </c>
      <c r="C35" s="47">
        <v>2024</v>
      </c>
      <c r="D35" s="46" t="s">
        <v>52</v>
      </c>
      <c r="E35" s="48">
        <v>599</v>
      </c>
      <c r="F35" s="15"/>
      <c r="G35" s="49">
        <v>599</v>
      </c>
      <c r="H35" s="50"/>
      <c r="I35" s="51"/>
      <c r="J35" s="49">
        <v>0</v>
      </c>
      <c r="K35" s="52"/>
      <c r="L35" s="53">
        <v>1645716.2738918969</v>
      </c>
      <c r="N35" s="51"/>
      <c r="O35" s="51"/>
      <c r="P35" s="51"/>
      <c r="Q35" s="51"/>
      <c r="S35" s="15">
        <v>599</v>
      </c>
      <c r="W35" s="55">
        <v>606</v>
      </c>
    </row>
    <row r="36" spans="1:23" x14ac:dyDescent="0.2">
      <c r="A36" s="46" t="s">
        <v>328</v>
      </c>
      <c r="B36" s="47">
        <v>0</v>
      </c>
      <c r="C36" s="47">
        <v>2112</v>
      </c>
      <c r="D36" s="46" t="s">
        <v>343</v>
      </c>
      <c r="E36" s="48">
        <v>294</v>
      </c>
      <c r="F36" s="15"/>
      <c r="G36" s="49">
        <v>294</v>
      </c>
      <c r="H36" s="50"/>
      <c r="I36" s="51"/>
      <c r="J36" s="49">
        <v>0</v>
      </c>
      <c r="K36" s="52"/>
      <c r="L36" s="53">
        <v>807747.2195729845</v>
      </c>
      <c r="N36" s="51"/>
      <c r="O36" s="51"/>
      <c r="P36" s="51"/>
      <c r="Q36" s="51"/>
      <c r="S36" s="15">
        <v>294</v>
      </c>
      <c r="T36" s="56"/>
      <c r="U36" s="57"/>
      <c r="W36" s="55">
        <v>276</v>
      </c>
    </row>
    <row r="37" spans="1:23" x14ac:dyDescent="0.2">
      <c r="A37" s="46" t="s">
        <v>328</v>
      </c>
      <c r="B37" s="47">
        <v>0</v>
      </c>
      <c r="C37" s="47">
        <v>2167</v>
      </c>
      <c r="D37" s="46" t="s">
        <v>53</v>
      </c>
      <c r="E37" s="48">
        <v>206</v>
      </c>
      <c r="F37" s="15"/>
      <c r="G37" s="49">
        <v>206</v>
      </c>
      <c r="H37" s="50"/>
      <c r="I37" s="51"/>
      <c r="J37" s="49">
        <v>0</v>
      </c>
      <c r="K37" s="52"/>
      <c r="L37" s="53">
        <v>565972.54160556057</v>
      </c>
      <c r="N37" s="58"/>
      <c r="O37" s="51"/>
      <c r="P37" s="51"/>
      <c r="Q37" s="51"/>
      <c r="S37" s="15">
        <v>206</v>
      </c>
      <c r="W37" s="55">
        <v>204</v>
      </c>
    </row>
    <row r="38" spans="1:23" x14ac:dyDescent="0.2">
      <c r="A38" s="59" t="s">
        <v>328</v>
      </c>
      <c r="B38" s="60">
        <v>0</v>
      </c>
      <c r="C38" s="60" t="s">
        <v>344</v>
      </c>
      <c r="D38" s="59" t="s">
        <v>7</v>
      </c>
      <c r="E38" s="61">
        <v>389</v>
      </c>
      <c r="F38" s="15"/>
      <c r="G38" s="49">
        <v>389</v>
      </c>
      <c r="H38" s="50"/>
      <c r="I38" s="51"/>
      <c r="J38" s="49">
        <v>0</v>
      </c>
      <c r="K38" s="52"/>
      <c r="L38" s="53">
        <v>1068753.9741969081</v>
      </c>
      <c r="N38" s="51"/>
      <c r="O38" s="51"/>
      <c r="P38" s="15">
        <v>60</v>
      </c>
      <c r="Q38" s="15">
        <v>0</v>
      </c>
      <c r="S38" s="15">
        <v>354</v>
      </c>
      <c r="W38" s="55">
        <v>334</v>
      </c>
    </row>
    <row r="39" spans="1:23" x14ac:dyDescent="0.2">
      <c r="A39" s="46" t="s">
        <v>328</v>
      </c>
      <c r="B39" s="47">
        <v>0</v>
      </c>
      <c r="C39" s="47">
        <v>2018</v>
      </c>
      <c r="D39" s="46" t="s">
        <v>55</v>
      </c>
      <c r="E39" s="48">
        <v>426</v>
      </c>
      <c r="F39" s="15"/>
      <c r="G39" s="49">
        <v>426</v>
      </c>
      <c r="H39" s="50"/>
      <c r="I39" s="51"/>
      <c r="J39" s="49">
        <v>0</v>
      </c>
      <c r="K39" s="52"/>
      <c r="L39" s="53">
        <v>1170409.2365241204</v>
      </c>
      <c r="N39" s="51"/>
      <c r="O39" s="51"/>
      <c r="P39" s="51"/>
      <c r="Q39" s="51"/>
      <c r="S39" s="15">
        <v>426</v>
      </c>
      <c r="W39" s="55">
        <v>418</v>
      </c>
    </row>
    <row r="40" spans="1:23" x14ac:dyDescent="0.2">
      <c r="A40" s="46" t="s">
        <v>329</v>
      </c>
      <c r="B40" s="47">
        <v>0</v>
      </c>
      <c r="C40" s="47">
        <v>2008</v>
      </c>
      <c r="D40" s="46" t="s">
        <v>56</v>
      </c>
      <c r="E40" s="48">
        <v>388</v>
      </c>
      <c r="F40" s="15"/>
      <c r="G40" s="49">
        <v>388</v>
      </c>
      <c r="H40" s="50"/>
      <c r="I40" s="51"/>
      <c r="J40" s="49">
        <v>0</v>
      </c>
      <c r="K40" s="52"/>
      <c r="L40" s="53">
        <v>1066006.5346745509</v>
      </c>
      <c r="N40" s="51"/>
      <c r="O40" s="51"/>
      <c r="P40" s="51"/>
      <c r="Q40" s="15">
        <v>0</v>
      </c>
      <c r="S40" s="15">
        <v>388</v>
      </c>
      <c r="W40" s="55">
        <v>364</v>
      </c>
    </row>
    <row r="41" spans="1:23" x14ac:dyDescent="0.2">
      <c r="A41" s="46" t="s">
        <v>328</v>
      </c>
      <c r="B41" s="47">
        <v>0</v>
      </c>
      <c r="C41" s="47">
        <v>3028</v>
      </c>
      <c r="D41" s="46" t="s">
        <v>57</v>
      </c>
      <c r="E41" s="48">
        <v>211</v>
      </c>
      <c r="F41" s="15"/>
      <c r="G41" s="49">
        <v>211</v>
      </c>
      <c r="H41" s="50"/>
      <c r="I41" s="51"/>
      <c r="J41" s="49">
        <v>0</v>
      </c>
      <c r="K41" s="52"/>
      <c r="L41" s="53">
        <v>579709.73921734595</v>
      </c>
      <c r="N41" s="51"/>
      <c r="O41" s="51"/>
      <c r="P41" s="51"/>
      <c r="Q41" s="51"/>
      <c r="S41" s="15">
        <v>211</v>
      </c>
      <c r="W41" s="55">
        <v>209</v>
      </c>
    </row>
    <row r="42" spans="1:23" x14ac:dyDescent="0.2">
      <c r="A42" s="46" t="s">
        <v>326</v>
      </c>
      <c r="B42" s="47" t="s">
        <v>58</v>
      </c>
      <c r="C42" s="47">
        <v>2147</v>
      </c>
      <c r="D42" s="46" t="s">
        <v>59</v>
      </c>
      <c r="E42" s="48">
        <v>206</v>
      </c>
      <c r="F42" s="15"/>
      <c r="G42" s="49">
        <v>206</v>
      </c>
      <c r="H42" s="50"/>
      <c r="I42" s="51"/>
      <c r="J42" s="49">
        <v>0</v>
      </c>
      <c r="K42" s="52"/>
      <c r="L42" s="53">
        <v>565972.54160556057</v>
      </c>
      <c r="N42" s="51"/>
      <c r="O42" s="51"/>
      <c r="P42" s="51"/>
      <c r="Q42" s="51"/>
      <c r="S42" s="15">
        <v>206</v>
      </c>
      <c r="W42" s="55">
        <v>203</v>
      </c>
    </row>
    <row r="43" spans="1:23" x14ac:dyDescent="0.2">
      <c r="A43" s="46" t="s">
        <v>328</v>
      </c>
      <c r="B43" s="47">
        <v>0</v>
      </c>
      <c r="C43" s="47">
        <v>2120</v>
      </c>
      <c r="D43" s="46" t="s">
        <v>345</v>
      </c>
      <c r="E43" s="48">
        <v>402</v>
      </c>
      <c r="F43" s="15"/>
      <c r="G43" s="49">
        <v>402</v>
      </c>
      <c r="H43" s="50"/>
      <c r="I43" s="51"/>
      <c r="J43" s="49">
        <v>0</v>
      </c>
      <c r="K43" s="52"/>
      <c r="L43" s="53">
        <v>1104470.6879875502</v>
      </c>
      <c r="N43" s="51"/>
      <c r="O43" s="51"/>
      <c r="P43" s="51"/>
      <c r="Q43" s="51"/>
      <c r="S43" s="15">
        <v>402</v>
      </c>
      <c r="W43" s="55">
        <v>408</v>
      </c>
    </row>
    <row r="44" spans="1:23" x14ac:dyDescent="0.2">
      <c r="A44" s="46" t="s">
        <v>326</v>
      </c>
      <c r="B44" s="47" t="s">
        <v>60</v>
      </c>
      <c r="C44" s="47">
        <v>2113</v>
      </c>
      <c r="D44" s="46" t="s">
        <v>61</v>
      </c>
      <c r="E44" s="48">
        <v>498</v>
      </c>
      <c r="F44" s="15"/>
      <c r="G44" s="49">
        <v>498</v>
      </c>
      <c r="H44" s="50"/>
      <c r="I44" s="51"/>
      <c r="J44" s="49">
        <v>0</v>
      </c>
      <c r="K44" s="52"/>
      <c r="L44" s="53">
        <v>1368224.8821338308</v>
      </c>
      <c r="N44" s="51"/>
      <c r="O44" s="51"/>
      <c r="P44" s="51"/>
      <c r="Q44" s="51"/>
      <c r="S44" s="15">
        <v>498</v>
      </c>
      <c r="T44" s="56"/>
      <c r="U44" s="57"/>
      <c r="W44" s="55">
        <v>484</v>
      </c>
    </row>
    <row r="45" spans="1:23" x14ac:dyDescent="0.2">
      <c r="A45" s="46" t="s">
        <v>326</v>
      </c>
      <c r="B45" s="47" t="s">
        <v>62</v>
      </c>
      <c r="C45" s="47">
        <v>2103</v>
      </c>
      <c r="D45" s="46" t="s">
        <v>63</v>
      </c>
      <c r="E45" s="48">
        <v>213</v>
      </c>
      <c r="F45" s="15"/>
      <c r="G45" s="49">
        <v>213</v>
      </c>
      <c r="H45" s="50"/>
      <c r="I45" s="51"/>
      <c r="J45" s="49">
        <v>0</v>
      </c>
      <c r="K45" s="52"/>
      <c r="L45" s="53">
        <v>585204.61826206022</v>
      </c>
      <c r="N45" s="51"/>
      <c r="O45" s="51"/>
      <c r="P45" s="51"/>
      <c r="Q45" s="51"/>
      <c r="S45" s="15">
        <v>213</v>
      </c>
      <c r="W45" s="55">
        <v>215</v>
      </c>
    </row>
    <row r="46" spans="1:23" x14ac:dyDescent="0.2">
      <c r="A46" s="46" t="s">
        <v>326</v>
      </c>
      <c r="B46" s="47" t="s">
        <v>64</v>
      </c>
      <c r="C46" s="47">
        <v>2084</v>
      </c>
      <c r="D46" s="46" t="s">
        <v>65</v>
      </c>
      <c r="E46" s="48">
        <v>403</v>
      </c>
      <c r="F46" s="15"/>
      <c r="G46" s="49">
        <v>403</v>
      </c>
      <c r="H46" s="50"/>
      <c r="I46" s="51"/>
      <c r="J46" s="49">
        <v>0</v>
      </c>
      <c r="K46" s="52"/>
      <c r="L46" s="53">
        <v>1107218.1275099074</v>
      </c>
      <c r="N46" s="51"/>
      <c r="O46" s="51"/>
      <c r="P46" s="51"/>
      <c r="Q46" s="51"/>
      <c r="S46" s="15">
        <v>403</v>
      </c>
      <c r="W46" s="55">
        <v>413</v>
      </c>
    </row>
    <row r="47" spans="1:23" x14ac:dyDescent="0.2">
      <c r="A47" s="46" t="s">
        <v>328</v>
      </c>
      <c r="B47" s="47">
        <v>0</v>
      </c>
      <c r="C47" s="47">
        <v>2183</v>
      </c>
      <c r="D47" s="46" t="s">
        <v>66</v>
      </c>
      <c r="E47" s="48">
        <v>431</v>
      </c>
      <c r="F47" s="15"/>
      <c r="G47" s="49">
        <v>431</v>
      </c>
      <c r="H47" s="50"/>
      <c r="I47" s="51"/>
      <c r="J47" s="49">
        <v>0</v>
      </c>
      <c r="K47" s="52"/>
      <c r="L47" s="53">
        <v>1184146.4341359057</v>
      </c>
      <c r="N47" s="51"/>
      <c r="O47" s="51"/>
      <c r="P47" s="51"/>
      <c r="Q47" s="51"/>
      <c r="S47" s="15">
        <v>431</v>
      </c>
      <c r="W47" s="55">
        <v>425</v>
      </c>
    </row>
    <row r="48" spans="1:23" x14ac:dyDescent="0.2">
      <c r="A48" s="46" t="s">
        <v>328</v>
      </c>
      <c r="B48" s="47">
        <v>0</v>
      </c>
      <c r="C48" s="47">
        <v>2065</v>
      </c>
      <c r="D48" s="46" t="s">
        <v>346</v>
      </c>
      <c r="E48" s="48">
        <v>360</v>
      </c>
      <c r="F48" s="15"/>
      <c r="G48" s="49">
        <v>360</v>
      </c>
      <c r="H48" s="50"/>
      <c r="I48" s="51"/>
      <c r="J48" s="49">
        <v>0</v>
      </c>
      <c r="K48" s="52"/>
      <c r="L48" s="53">
        <v>989078.22804855241</v>
      </c>
      <c r="N48" s="51"/>
      <c r="O48" s="51"/>
      <c r="P48" s="51"/>
      <c r="Q48" s="51"/>
      <c r="S48" s="15">
        <v>360</v>
      </c>
      <c r="W48" s="55">
        <v>341</v>
      </c>
    </row>
    <row r="49" spans="1:23" x14ac:dyDescent="0.2">
      <c r="A49" s="46" t="s">
        <v>328</v>
      </c>
      <c r="B49" s="47">
        <v>0</v>
      </c>
      <c r="C49" s="47">
        <v>2007</v>
      </c>
      <c r="D49" s="46" t="s">
        <v>67</v>
      </c>
      <c r="E49" s="48">
        <v>400</v>
      </c>
      <c r="F49" s="15"/>
      <c r="G49" s="49">
        <v>400</v>
      </c>
      <c r="H49" s="50"/>
      <c r="I49" s="51"/>
      <c r="J49" s="49">
        <v>0</v>
      </c>
      <c r="K49" s="52"/>
      <c r="L49" s="53">
        <v>1098975.808942836</v>
      </c>
      <c r="N49" s="51"/>
      <c r="O49" s="51"/>
      <c r="P49" s="51"/>
      <c r="Q49" s="51"/>
      <c r="S49" s="15">
        <v>400</v>
      </c>
      <c r="W49" s="55">
        <v>396</v>
      </c>
    </row>
    <row r="50" spans="1:23" x14ac:dyDescent="0.2">
      <c r="A50" s="46" t="s">
        <v>326</v>
      </c>
      <c r="B50" s="47" t="s">
        <v>68</v>
      </c>
      <c r="C50" s="47">
        <v>5201</v>
      </c>
      <c r="D50" s="46" t="s">
        <v>69</v>
      </c>
      <c r="E50" s="48">
        <v>209</v>
      </c>
      <c r="F50" s="15"/>
      <c r="G50" s="49">
        <v>209</v>
      </c>
      <c r="H50" s="50"/>
      <c r="I50" s="51"/>
      <c r="J50" s="49">
        <v>0</v>
      </c>
      <c r="K50" s="52"/>
      <c r="L50" s="53">
        <v>574214.8601726318</v>
      </c>
      <c r="N50" s="51"/>
      <c r="O50" s="51"/>
      <c r="P50" s="51"/>
      <c r="Q50" s="51"/>
      <c r="S50" s="15">
        <v>209</v>
      </c>
      <c r="W50" s="55">
        <v>213</v>
      </c>
    </row>
    <row r="51" spans="1:23" x14ac:dyDescent="0.2">
      <c r="A51" s="46" t="s">
        <v>326</v>
      </c>
      <c r="B51" s="47" t="s">
        <v>70</v>
      </c>
      <c r="C51" s="47">
        <v>2027</v>
      </c>
      <c r="D51" s="46" t="s">
        <v>71</v>
      </c>
      <c r="E51" s="48">
        <v>388</v>
      </c>
      <c r="F51" s="15"/>
      <c r="G51" s="49">
        <v>388</v>
      </c>
      <c r="H51" s="50"/>
      <c r="I51" s="51"/>
      <c r="J51" s="49">
        <v>0</v>
      </c>
      <c r="K51" s="52"/>
      <c r="L51" s="53">
        <v>1066006.5346745509</v>
      </c>
      <c r="N51" s="51"/>
      <c r="O51" s="51"/>
      <c r="P51" s="51"/>
      <c r="Q51" s="51"/>
      <c r="S51" s="15">
        <v>388</v>
      </c>
      <c r="W51" s="55">
        <v>406</v>
      </c>
    </row>
    <row r="52" spans="1:23" x14ac:dyDescent="0.2">
      <c r="A52" s="46" t="s">
        <v>326</v>
      </c>
      <c r="B52" s="47" t="s">
        <v>72</v>
      </c>
      <c r="C52" s="47">
        <v>2182</v>
      </c>
      <c r="D52" s="46" t="s">
        <v>73</v>
      </c>
      <c r="E52" s="48">
        <v>416</v>
      </c>
      <c r="F52" s="15"/>
      <c r="G52" s="49">
        <v>416</v>
      </c>
      <c r="H52" s="50"/>
      <c r="I52" s="51"/>
      <c r="J52" s="49">
        <v>0</v>
      </c>
      <c r="K52" s="52"/>
      <c r="L52" s="53">
        <v>1142934.8413005495</v>
      </c>
      <c r="N52" s="58"/>
      <c r="O52" s="51"/>
      <c r="P52" s="51"/>
      <c r="Q52" s="51"/>
      <c r="S52" s="15">
        <v>416</v>
      </c>
      <c r="W52" s="55">
        <v>421</v>
      </c>
    </row>
    <row r="53" spans="1:23" x14ac:dyDescent="0.2">
      <c r="A53" s="46" t="s">
        <v>326</v>
      </c>
      <c r="B53" s="47" t="s">
        <v>74</v>
      </c>
      <c r="C53" s="47">
        <v>2157</v>
      </c>
      <c r="D53" s="46" t="s">
        <v>75</v>
      </c>
      <c r="E53" s="48">
        <v>187</v>
      </c>
      <c r="F53" s="15"/>
      <c r="G53" s="49">
        <v>187</v>
      </c>
      <c r="H53" s="50"/>
      <c r="I53" s="51"/>
      <c r="J53" s="49">
        <v>0</v>
      </c>
      <c r="K53" s="52"/>
      <c r="L53" s="53">
        <v>513771.19068077585</v>
      </c>
      <c r="N53" s="51"/>
      <c r="O53" s="51"/>
      <c r="P53" s="51"/>
      <c r="Q53" s="51"/>
      <c r="S53" s="15">
        <v>187</v>
      </c>
      <c r="W53" s="55">
        <v>183</v>
      </c>
    </row>
    <row r="54" spans="1:23" x14ac:dyDescent="0.2">
      <c r="A54" s="46" t="s">
        <v>328</v>
      </c>
      <c r="B54" s="47">
        <v>0</v>
      </c>
      <c r="C54" s="47">
        <v>2034</v>
      </c>
      <c r="D54" s="46" t="s">
        <v>76</v>
      </c>
      <c r="E54" s="48">
        <v>579</v>
      </c>
      <c r="F54" s="15"/>
      <c r="G54" s="49">
        <v>579</v>
      </c>
      <c r="H54" s="50"/>
      <c r="I54" s="51"/>
      <c r="J54" s="49">
        <v>0</v>
      </c>
      <c r="K54" s="52"/>
      <c r="L54" s="53">
        <v>1590767.4834447552</v>
      </c>
      <c r="N54" s="15"/>
      <c r="O54" s="51"/>
      <c r="P54" s="51"/>
      <c r="Q54" s="51"/>
      <c r="S54" s="15">
        <v>579</v>
      </c>
      <c r="W54" s="55">
        <v>588</v>
      </c>
    </row>
    <row r="55" spans="1:23" x14ac:dyDescent="0.2">
      <c r="A55" s="46" t="s">
        <v>328</v>
      </c>
      <c r="B55" s="47">
        <v>0</v>
      </c>
      <c r="C55" s="47">
        <v>2033</v>
      </c>
      <c r="D55" s="46" t="s">
        <v>77</v>
      </c>
      <c r="E55" s="48">
        <v>211</v>
      </c>
      <c r="F55" s="15"/>
      <c r="G55" s="49">
        <v>211</v>
      </c>
      <c r="H55" s="50"/>
      <c r="I55" s="51"/>
      <c r="J55" s="49">
        <v>0</v>
      </c>
      <c r="K55" s="52"/>
      <c r="L55" s="53">
        <v>579709.73921734595</v>
      </c>
      <c r="N55" s="51"/>
      <c r="O55" s="51"/>
      <c r="P55" s="51"/>
      <c r="Q55" s="51"/>
      <c r="S55" s="15">
        <v>211</v>
      </c>
      <c r="W55" s="55">
        <v>213</v>
      </c>
    </row>
    <row r="56" spans="1:23" x14ac:dyDescent="0.2">
      <c r="A56" s="46" t="s">
        <v>326</v>
      </c>
      <c r="B56" s="47" t="s">
        <v>78</v>
      </c>
      <c r="C56" s="47">
        <v>2093</v>
      </c>
      <c r="D56" s="46" t="s">
        <v>79</v>
      </c>
      <c r="E56" s="48">
        <v>409</v>
      </c>
      <c r="F56" s="15"/>
      <c r="G56" s="49">
        <v>409</v>
      </c>
      <c r="H56" s="50"/>
      <c r="I56" s="51"/>
      <c r="J56" s="49">
        <v>0</v>
      </c>
      <c r="K56" s="52"/>
      <c r="L56" s="53">
        <v>1123702.7646440498</v>
      </c>
      <c r="N56" s="58"/>
      <c r="O56" s="51"/>
      <c r="P56" s="51"/>
      <c r="Q56" s="51"/>
      <c r="S56" s="15">
        <v>409</v>
      </c>
      <c r="W56" s="55">
        <v>413</v>
      </c>
    </row>
    <row r="57" spans="1:23" x14ac:dyDescent="0.2">
      <c r="A57" s="46" t="s">
        <v>328</v>
      </c>
      <c r="B57" s="47">
        <v>0</v>
      </c>
      <c r="C57" s="47">
        <v>2114</v>
      </c>
      <c r="D57" s="46" t="s">
        <v>80</v>
      </c>
      <c r="E57" s="48">
        <v>205</v>
      </c>
      <c r="F57" s="15"/>
      <c r="G57" s="49">
        <v>205</v>
      </c>
      <c r="H57" s="50"/>
      <c r="I57" s="51"/>
      <c r="J57" s="49">
        <v>0</v>
      </c>
      <c r="K57" s="52"/>
      <c r="L57" s="53">
        <v>563225.1020832035</v>
      </c>
      <c r="N57" s="51"/>
      <c r="O57" s="51"/>
      <c r="P57" s="51"/>
      <c r="Q57" s="51"/>
      <c r="S57" s="15">
        <v>205</v>
      </c>
      <c r="W57" s="55">
        <v>205</v>
      </c>
    </row>
    <row r="58" spans="1:23" x14ac:dyDescent="0.2">
      <c r="A58" s="46" t="s">
        <v>328</v>
      </c>
      <c r="B58" s="47">
        <v>0</v>
      </c>
      <c r="C58" s="47">
        <v>2121</v>
      </c>
      <c r="D58" s="46" t="s">
        <v>81</v>
      </c>
      <c r="E58" s="48">
        <v>278</v>
      </c>
      <c r="F58" s="15"/>
      <c r="G58" s="49">
        <v>278</v>
      </c>
      <c r="H58" s="50"/>
      <c r="I58" s="51"/>
      <c r="J58" s="49">
        <v>0</v>
      </c>
      <c r="K58" s="52"/>
      <c r="L58" s="53">
        <v>763788.18721527106</v>
      </c>
      <c r="N58" s="15"/>
      <c r="O58" s="51"/>
      <c r="P58" s="51"/>
      <c r="Q58" s="51"/>
      <c r="S58" s="15">
        <v>278</v>
      </c>
      <c r="T58" s="56"/>
      <c r="U58" s="57"/>
      <c r="W58" s="55">
        <v>269</v>
      </c>
    </row>
    <row r="59" spans="1:23" x14ac:dyDescent="0.2">
      <c r="A59" s="46" t="s">
        <v>328</v>
      </c>
      <c r="B59" s="47">
        <v>0</v>
      </c>
      <c r="C59" s="47">
        <v>2038</v>
      </c>
      <c r="D59" s="46" t="s">
        <v>24</v>
      </c>
      <c r="E59" s="48">
        <v>628</v>
      </c>
      <c r="F59" s="15"/>
      <c r="G59" s="49">
        <v>628</v>
      </c>
      <c r="H59" s="50"/>
      <c r="I59" s="51"/>
      <c r="J59" s="49">
        <v>0</v>
      </c>
      <c r="K59" s="52"/>
      <c r="L59" s="53">
        <v>1725392.0200402525</v>
      </c>
      <c r="N59" s="51"/>
      <c r="O59" s="51"/>
      <c r="P59" s="51"/>
      <c r="Q59" s="51"/>
      <c r="S59" s="15">
        <v>628</v>
      </c>
      <c r="W59" s="55">
        <v>636</v>
      </c>
    </row>
    <row r="60" spans="1:23" x14ac:dyDescent="0.2">
      <c r="A60" s="46" t="s">
        <v>326</v>
      </c>
      <c r="B60" s="47" t="s">
        <v>82</v>
      </c>
      <c r="C60" s="47">
        <v>3308</v>
      </c>
      <c r="D60" s="46" t="s">
        <v>83</v>
      </c>
      <c r="E60" s="48">
        <v>405</v>
      </c>
      <c r="F60" s="15"/>
      <c r="G60" s="49">
        <v>405</v>
      </c>
      <c r="H60" s="50"/>
      <c r="I60" s="51"/>
      <c r="J60" s="49">
        <v>0</v>
      </c>
      <c r="K60" s="52"/>
      <c r="L60" s="53">
        <v>1112713.0065546215</v>
      </c>
      <c r="N60" s="51"/>
      <c r="O60" s="51"/>
      <c r="P60" s="51"/>
      <c r="Q60" s="51"/>
      <c r="S60" s="15">
        <v>405</v>
      </c>
      <c r="W60" s="55">
        <v>402</v>
      </c>
    </row>
    <row r="61" spans="1:23" x14ac:dyDescent="0.2">
      <c r="A61" s="46" t="s">
        <v>328</v>
      </c>
      <c r="B61" s="47" t="s">
        <v>84</v>
      </c>
      <c r="C61" s="47">
        <v>2026</v>
      </c>
      <c r="D61" s="46" t="s">
        <v>85</v>
      </c>
      <c r="E61" s="48">
        <v>356</v>
      </c>
      <c r="F61" s="15"/>
      <c r="G61" s="49">
        <v>356</v>
      </c>
      <c r="H61" s="50"/>
      <c r="I61" s="51"/>
      <c r="J61" s="49">
        <v>0</v>
      </c>
      <c r="K61" s="52"/>
      <c r="L61" s="53">
        <v>978088.46995912399</v>
      </c>
      <c r="N61" s="58"/>
      <c r="O61" s="51"/>
      <c r="P61" s="51"/>
      <c r="Q61" s="51"/>
      <c r="S61" s="15">
        <v>356</v>
      </c>
      <c r="W61" s="55">
        <v>377</v>
      </c>
    </row>
    <row r="62" spans="1:23" x14ac:dyDescent="0.2">
      <c r="A62" s="46" t="s">
        <v>326</v>
      </c>
      <c r="B62" s="47" t="s">
        <v>86</v>
      </c>
      <c r="C62" s="47">
        <v>5203</v>
      </c>
      <c r="D62" s="46" t="s">
        <v>87</v>
      </c>
      <c r="E62" s="48">
        <v>210</v>
      </c>
      <c r="F62" s="15"/>
      <c r="G62" s="49">
        <v>210</v>
      </c>
      <c r="H62" s="50"/>
      <c r="I62" s="51"/>
      <c r="J62" s="49">
        <v>0</v>
      </c>
      <c r="K62" s="52"/>
      <c r="L62" s="53">
        <v>576962.29969498888</v>
      </c>
      <c r="N62" s="51"/>
      <c r="O62" s="51"/>
      <c r="P62" s="51"/>
      <c r="Q62" s="51"/>
      <c r="S62" s="15">
        <v>210</v>
      </c>
      <c r="W62" s="55">
        <v>211</v>
      </c>
    </row>
    <row r="63" spans="1:23" x14ac:dyDescent="0.2">
      <c r="A63" s="46" t="s">
        <v>328</v>
      </c>
      <c r="B63" s="47">
        <v>0</v>
      </c>
      <c r="C63" s="47">
        <v>5204</v>
      </c>
      <c r="D63" s="46" t="s">
        <v>88</v>
      </c>
      <c r="E63" s="48">
        <v>416</v>
      </c>
      <c r="F63" s="15"/>
      <c r="G63" s="49">
        <v>416</v>
      </c>
      <c r="H63" s="50"/>
      <c r="I63" s="51"/>
      <c r="J63" s="49">
        <v>0</v>
      </c>
      <c r="K63" s="52"/>
      <c r="L63" s="53">
        <v>1142934.8413005495</v>
      </c>
      <c r="N63" s="51"/>
      <c r="O63" s="51"/>
      <c r="P63" s="51"/>
      <c r="Q63" s="51"/>
      <c r="S63" s="15">
        <v>416</v>
      </c>
      <c r="W63" s="55">
        <v>414</v>
      </c>
    </row>
    <row r="64" spans="1:23" x14ac:dyDescent="0.2">
      <c r="A64" s="46" t="s">
        <v>328</v>
      </c>
      <c r="B64" s="47">
        <v>0</v>
      </c>
      <c r="C64" s="47">
        <v>2196</v>
      </c>
      <c r="D64" s="46" t="s">
        <v>89</v>
      </c>
      <c r="E64" s="48">
        <v>210</v>
      </c>
      <c r="F64" s="15"/>
      <c r="G64" s="49">
        <v>210</v>
      </c>
      <c r="H64" s="50"/>
      <c r="I64" s="51"/>
      <c r="J64" s="49">
        <v>0</v>
      </c>
      <c r="K64" s="52"/>
      <c r="L64" s="53">
        <v>576962.29969498888</v>
      </c>
      <c r="N64" s="51"/>
      <c r="O64" s="51"/>
      <c r="P64" s="51"/>
      <c r="Q64" s="51"/>
      <c r="S64" s="15">
        <v>210</v>
      </c>
      <c r="W64" s="55">
        <v>200</v>
      </c>
    </row>
    <row r="65" spans="1:23" x14ac:dyDescent="0.2">
      <c r="A65" s="46" t="s">
        <v>328</v>
      </c>
      <c r="B65" s="47">
        <v>0</v>
      </c>
      <c r="C65" s="47">
        <v>2123</v>
      </c>
      <c r="D65" s="46" t="s">
        <v>347</v>
      </c>
      <c r="E65" s="48">
        <v>368</v>
      </c>
      <c r="F65" s="15"/>
      <c r="G65" s="49">
        <v>368</v>
      </c>
      <c r="H65" s="50"/>
      <c r="I65" s="51"/>
      <c r="J65" s="49">
        <v>0</v>
      </c>
      <c r="K65" s="52"/>
      <c r="L65" s="53">
        <v>1011057.7442274091</v>
      </c>
      <c r="N65" s="51"/>
      <c r="O65" s="51"/>
      <c r="P65" s="51"/>
      <c r="Q65" s="51"/>
      <c r="S65" s="15">
        <v>368</v>
      </c>
      <c r="W65" s="55">
        <v>371</v>
      </c>
    </row>
    <row r="66" spans="1:23" x14ac:dyDescent="0.2">
      <c r="A66" s="46" t="s">
        <v>326</v>
      </c>
      <c r="B66" s="47" t="s">
        <v>90</v>
      </c>
      <c r="C66" s="47">
        <v>3379</v>
      </c>
      <c r="D66" s="46" t="s">
        <v>91</v>
      </c>
      <c r="E66" s="48">
        <v>412</v>
      </c>
      <c r="F66" s="15"/>
      <c r="G66" s="49">
        <v>412</v>
      </c>
      <c r="H66" s="50"/>
      <c r="I66" s="51"/>
      <c r="J66" s="49">
        <v>0</v>
      </c>
      <c r="K66" s="52"/>
      <c r="L66" s="53">
        <v>1131945.0832111211</v>
      </c>
      <c r="N66" s="51"/>
      <c r="O66" s="51"/>
      <c r="P66" s="51"/>
      <c r="Q66" s="51"/>
      <c r="S66" s="15">
        <v>412</v>
      </c>
      <c r="W66" s="55">
        <v>409</v>
      </c>
    </row>
    <row r="67" spans="1:23" x14ac:dyDescent="0.2">
      <c r="A67" s="46" t="s">
        <v>328</v>
      </c>
      <c r="B67" s="47">
        <v>0</v>
      </c>
      <c r="C67" s="47">
        <v>2029</v>
      </c>
      <c r="D67" s="46" t="s">
        <v>92</v>
      </c>
      <c r="E67" s="48">
        <v>622</v>
      </c>
      <c r="F67" s="15"/>
      <c r="G67" s="49">
        <v>622</v>
      </c>
      <c r="H67" s="50"/>
      <c r="I67" s="51"/>
      <c r="J67" s="49">
        <v>0</v>
      </c>
      <c r="K67" s="52"/>
      <c r="L67" s="53">
        <v>1708907.38290611</v>
      </c>
      <c r="N67" s="51"/>
      <c r="O67" s="51"/>
      <c r="P67" s="51"/>
      <c r="Q67" s="51"/>
      <c r="S67" s="15">
        <v>622</v>
      </c>
      <c r="W67" s="55">
        <v>608</v>
      </c>
    </row>
    <row r="68" spans="1:23" x14ac:dyDescent="0.2">
      <c r="A68" s="46" t="s">
        <v>328</v>
      </c>
      <c r="B68" s="47">
        <v>0</v>
      </c>
      <c r="C68" s="47">
        <v>2180</v>
      </c>
      <c r="D68" s="46" t="s">
        <v>93</v>
      </c>
      <c r="E68" s="48">
        <v>427</v>
      </c>
      <c r="F68" s="15"/>
      <c r="G68" s="49">
        <v>427</v>
      </c>
      <c r="H68" s="50"/>
      <c r="I68" s="51"/>
      <c r="J68" s="49">
        <v>0</v>
      </c>
      <c r="K68" s="52"/>
      <c r="L68" s="53">
        <v>1173156.6760464774</v>
      </c>
      <c r="N68" s="51"/>
      <c r="O68" s="51"/>
      <c r="P68" s="51"/>
      <c r="Q68" s="51"/>
      <c r="S68" s="15">
        <v>427</v>
      </c>
      <c r="W68" s="55">
        <v>428</v>
      </c>
    </row>
    <row r="69" spans="1:23" x14ac:dyDescent="0.2">
      <c r="A69" s="46" t="s">
        <v>326</v>
      </c>
      <c r="B69" s="47" t="s">
        <v>94</v>
      </c>
      <c r="C69" s="47">
        <v>2168</v>
      </c>
      <c r="D69" s="46" t="s">
        <v>95</v>
      </c>
      <c r="E69" s="48">
        <v>301</v>
      </c>
      <c r="F69" s="15"/>
      <c r="G69" s="49">
        <v>301</v>
      </c>
      <c r="H69" s="50"/>
      <c r="I69" s="51"/>
      <c r="J69" s="49">
        <v>0</v>
      </c>
      <c r="K69" s="52"/>
      <c r="L69" s="53">
        <v>826979.29622948414</v>
      </c>
      <c r="N69" s="51"/>
      <c r="O69" s="51"/>
      <c r="P69" s="51"/>
      <c r="Q69" s="51"/>
      <c r="S69" s="15">
        <v>301</v>
      </c>
      <c r="W69" s="55">
        <v>299</v>
      </c>
    </row>
    <row r="70" spans="1:23" x14ac:dyDescent="0.2">
      <c r="A70" s="46" t="s">
        <v>326</v>
      </c>
      <c r="B70" s="47" t="s">
        <v>96</v>
      </c>
      <c r="C70" s="47">
        <v>3304</v>
      </c>
      <c r="D70" s="46" t="s">
        <v>97</v>
      </c>
      <c r="E70" s="48">
        <v>365</v>
      </c>
      <c r="F70" s="15"/>
      <c r="G70" s="49">
        <v>365</v>
      </c>
      <c r="H70" s="50"/>
      <c r="I70" s="51"/>
      <c r="J70" s="49">
        <v>0</v>
      </c>
      <c r="K70" s="52"/>
      <c r="L70" s="53">
        <v>1002815.4256603379</v>
      </c>
      <c r="N70" s="51"/>
      <c r="O70" s="51"/>
      <c r="P70" s="51"/>
      <c r="Q70" s="51"/>
      <c r="S70" s="15">
        <v>365</v>
      </c>
      <c r="T70" s="56"/>
      <c r="U70" s="57"/>
      <c r="W70" s="55">
        <v>338</v>
      </c>
    </row>
    <row r="71" spans="1:23" x14ac:dyDescent="0.2">
      <c r="A71" s="46" t="s">
        <v>326</v>
      </c>
      <c r="B71" s="47" t="s">
        <v>98</v>
      </c>
      <c r="C71" s="47">
        <v>2124</v>
      </c>
      <c r="D71" s="46" t="s">
        <v>99</v>
      </c>
      <c r="E71" s="48">
        <v>390</v>
      </c>
      <c r="F71" s="15"/>
      <c r="G71" s="49">
        <v>390</v>
      </c>
      <c r="H71" s="50"/>
      <c r="I71" s="51"/>
      <c r="J71" s="49">
        <v>0</v>
      </c>
      <c r="K71" s="52"/>
      <c r="L71" s="53">
        <v>1071501.413719265</v>
      </c>
      <c r="N71" s="51"/>
      <c r="O71" s="51"/>
      <c r="P71" s="51"/>
      <c r="Q71" s="51"/>
      <c r="S71" s="15">
        <v>390</v>
      </c>
      <c r="T71" s="56"/>
      <c r="U71" s="57"/>
      <c r="W71" s="55">
        <v>369</v>
      </c>
    </row>
    <row r="72" spans="1:23" x14ac:dyDescent="0.2">
      <c r="A72" s="46" t="s">
        <v>328</v>
      </c>
      <c r="B72" s="47">
        <v>0</v>
      </c>
      <c r="C72" s="47">
        <v>2195</v>
      </c>
      <c r="D72" s="46" t="s">
        <v>100</v>
      </c>
      <c r="E72" s="48">
        <v>623</v>
      </c>
      <c r="F72" s="15"/>
      <c r="G72" s="49">
        <v>623</v>
      </c>
      <c r="H72" s="50"/>
      <c r="I72" s="51"/>
      <c r="J72" s="49">
        <v>0</v>
      </c>
      <c r="K72" s="52"/>
      <c r="L72" s="53">
        <v>1711654.822428467</v>
      </c>
      <c r="N72" s="51"/>
      <c r="O72" s="51"/>
      <c r="P72" s="51"/>
      <c r="Q72" s="51"/>
      <c r="S72" s="15">
        <v>623</v>
      </c>
      <c r="W72" s="55">
        <v>608</v>
      </c>
    </row>
    <row r="73" spans="1:23" x14ac:dyDescent="0.2">
      <c r="A73" s="46" t="s">
        <v>326</v>
      </c>
      <c r="B73" s="47" t="s">
        <v>101</v>
      </c>
      <c r="C73" s="47">
        <v>5207</v>
      </c>
      <c r="D73" s="46" t="s">
        <v>102</v>
      </c>
      <c r="E73" s="48">
        <v>105</v>
      </c>
      <c r="F73" s="15"/>
      <c r="G73" s="49">
        <v>105</v>
      </c>
      <c r="H73" s="50"/>
      <c r="I73" s="51"/>
      <c r="J73" s="49">
        <v>0</v>
      </c>
      <c r="K73" s="52"/>
      <c r="L73" s="53">
        <v>288481.14984749444</v>
      </c>
      <c r="N73" s="51"/>
      <c r="O73" s="51"/>
      <c r="P73" s="51"/>
      <c r="Q73" s="51"/>
      <c r="S73" s="15">
        <v>105</v>
      </c>
      <c r="W73" s="55">
        <v>103</v>
      </c>
    </row>
    <row r="74" spans="1:23" x14ac:dyDescent="0.2">
      <c r="A74" s="46" t="s">
        <v>326</v>
      </c>
      <c r="B74" s="47" t="s">
        <v>103</v>
      </c>
      <c r="C74" s="47">
        <v>3363</v>
      </c>
      <c r="D74" s="46" t="s">
        <v>104</v>
      </c>
      <c r="E74" s="48">
        <v>347</v>
      </c>
      <c r="F74" s="15"/>
      <c r="G74" s="49">
        <v>347</v>
      </c>
      <c r="H74" s="50"/>
      <c r="I74" s="51"/>
      <c r="J74" s="49">
        <v>0</v>
      </c>
      <c r="K74" s="52"/>
      <c r="L74" s="53">
        <v>953361.5142579102</v>
      </c>
      <c r="N74" s="51"/>
      <c r="O74" s="51"/>
      <c r="P74" s="51"/>
      <c r="Q74" s="51"/>
      <c r="S74" s="15">
        <v>347</v>
      </c>
      <c r="W74" s="55">
        <v>369</v>
      </c>
    </row>
    <row r="75" spans="1:23" x14ac:dyDescent="0.2">
      <c r="A75" s="46" t="s">
        <v>326</v>
      </c>
      <c r="B75" s="47" t="s">
        <v>105</v>
      </c>
      <c r="C75" s="47">
        <v>5200</v>
      </c>
      <c r="D75" s="46" t="s">
        <v>106</v>
      </c>
      <c r="E75" s="48">
        <v>633</v>
      </c>
      <c r="F75" s="15"/>
      <c r="G75" s="49">
        <v>633</v>
      </c>
      <c r="H75" s="50"/>
      <c r="I75" s="51"/>
      <c r="J75" s="49">
        <v>0</v>
      </c>
      <c r="K75" s="52"/>
      <c r="L75" s="53">
        <v>1739129.217652038</v>
      </c>
      <c r="N75" s="51"/>
      <c r="O75" s="51"/>
      <c r="P75" s="51"/>
      <c r="Q75" s="51"/>
      <c r="S75" s="15">
        <v>633</v>
      </c>
      <c r="W75" s="55">
        <v>632</v>
      </c>
    </row>
    <row r="76" spans="1:23" x14ac:dyDescent="0.2">
      <c r="A76" s="46" t="s">
        <v>326</v>
      </c>
      <c r="B76" s="47" t="s">
        <v>107</v>
      </c>
      <c r="C76" s="47">
        <v>2198</v>
      </c>
      <c r="D76" s="46" t="s">
        <v>108</v>
      </c>
      <c r="E76" s="48">
        <v>396</v>
      </c>
      <c r="F76" s="15"/>
      <c r="G76" s="49">
        <v>396</v>
      </c>
      <c r="H76" s="50"/>
      <c r="I76" s="51"/>
      <c r="J76" s="49">
        <v>0</v>
      </c>
      <c r="K76" s="52"/>
      <c r="L76" s="53">
        <v>1087986.0508534077</v>
      </c>
      <c r="N76" s="51"/>
      <c r="O76" s="51"/>
      <c r="P76" s="51"/>
      <c r="Q76" s="51"/>
      <c r="S76" s="15">
        <v>396</v>
      </c>
      <c r="W76" s="55">
        <v>412</v>
      </c>
    </row>
    <row r="77" spans="1:23" x14ac:dyDescent="0.2">
      <c r="A77" s="46" t="s">
        <v>328</v>
      </c>
      <c r="B77" s="47">
        <v>0</v>
      </c>
      <c r="C77" s="47">
        <v>2041</v>
      </c>
      <c r="D77" s="46" t="s">
        <v>109</v>
      </c>
      <c r="E77" s="48">
        <v>630</v>
      </c>
      <c r="F77" s="15"/>
      <c r="G77" s="49">
        <v>630</v>
      </c>
      <c r="H77" s="50"/>
      <c r="I77" s="51"/>
      <c r="J77" s="49">
        <v>0</v>
      </c>
      <c r="K77" s="52"/>
      <c r="L77" s="53">
        <v>1730886.8990849666</v>
      </c>
      <c r="N77" s="51"/>
      <c r="O77" s="51"/>
      <c r="P77" s="51"/>
      <c r="Q77" s="51"/>
      <c r="S77" s="15">
        <v>630</v>
      </c>
      <c r="W77" s="55">
        <v>633</v>
      </c>
    </row>
    <row r="78" spans="1:23" x14ac:dyDescent="0.2">
      <c r="A78" s="46" t="s">
        <v>328</v>
      </c>
      <c r="B78" s="47">
        <v>0</v>
      </c>
      <c r="C78" s="47">
        <v>2126</v>
      </c>
      <c r="D78" s="46" t="s">
        <v>110</v>
      </c>
      <c r="E78" s="48">
        <v>97</v>
      </c>
      <c r="F78" s="15"/>
      <c r="G78" s="49">
        <v>97</v>
      </c>
      <c r="H78" s="50"/>
      <c r="I78" s="51"/>
      <c r="J78" s="49">
        <v>0</v>
      </c>
      <c r="K78" s="52"/>
      <c r="L78" s="53">
        <v>266501.63366863772</v>
      </c>
      <c r="N78" s="51"/>
      <c r="O78" s="51"/>
      <c r="P78" s="51"/>
      <c r="Q78" s="51"/>
      <c r="S78" s="15">
        <v>97</v>
      </c>
      <c r="W78" s="55">
        <v>97</v>
      </c>
    </row>
    <row r="79" spans="1:23" x14ac:dyDescent="0.2">
      <c r="A79" s="46" t="s">
        <v>328</v>
      </c>
      <c r="B79" s="47">
        <v>0</v>
      </c>
      <c r="C79" s="47">
        <v>2127</v>
      </c>
      <c r="D79" s="46" t="s">
        <v>111</v>
      </c>
      <c r="E79" s="48">
        <v>209</v>
      </c>
      <c r="F79" s="15"/>
      <c r="G79" s="49">
        <v>209</v>
      </c>
      <c r="H79" s="50"/>
      <c r="I79" s="51"/>
      <c r="J79" s="49">
        <v>0</v>
      </c>
      <c r="K79" s="52"/>
      <c r="L79" s="53">
        <v>574214.8601726318</v>
      </c>
      <c r="N79" s="51"/>
      <c r="O79" s="51"/>
      <c r="P79" s="51"/>
      <c r="Q79" s="51"/>
      <c r="S79" s="15">
        <v>209</v>
      </c>
      <c r="W79" s="55">
        <v>209</v>
      </c>
    </row>
    <row r="80" spans="1:23" x14ac:dyDescent="0.2">
      <c r="A80" s="46" t="s">
        <v>326</v>
      </c>
      <c r="B80" s="47" t="s">
        <v>112</v>
      </c>
      <c r="C80" s="47">
        <v>2090</v>
      </c>
      <c r="D80" s="46" t="s">
        <v>113</v>
      </c>
      <c r="E80" s="48">
        <v>320</v>
      </c>
      <c r="F80" s="15"/>
      <c r="G80" s="49">
        <v>320</v>
      </c>
      <c r="H80" s="50"/>
      <c r="I80" s="51"/>
      <c r="J80" s="49">
        <v>0</v>
      </c>
      <c r="K80" s="52"/>
      <c r="L80" s="53">
        <v>879180.64715426881</v>
      </c>
      <c r="N80" s="51"/>
      <c r="O80" s="51"/>
      <c r="P80" s="51"/>
      <c r="Q80" s="51"/>
      <c r="S80" s="15">
        <v>320</v>
      </c>
      <c r="W80" s="55">
        <v>316</v>
      </c>
    </row>
    <row r="81" spans="1:23" x14ac:dyDescent="0.2">
      <c r="A81" s="46" t="s">
        <v>326</v>
      </c>
      <c r="B81" s="47" t="s">
        <v>114</v>
      </c>
      <c r="C81" s="47">
        <v>2043</v>
      </c>
      <c r="D81" s="46" t="s">
        <v>115</v>
      </c>
      <c r="E81" s="48">
        <v>537</v>
      </c>
      <c r="F81" s="15"/>
      <c r="G81" s="49">
        <v>537</v>
      </c>
      <c r="H81" s="50"/>
      <c r="I81" s="51"/>
      <c r="J81" s="49">
        <v>0</v>
      </c>
      <c r="K81" s="52"/>
      <c r="L81" s="53">
        <v>1475375.0235057573</v>
      </c>
      <c r="N81" s="51"/>
      <c r="O81" s="51"/>
      <c r="P81" s="51"/>
      <c r="Q81" s="51"/>
      <c r="S81" s="15">
        <v>537</v>
      </c>
      <c r="T81" s="56"/>
      <c r="U81" s="57"/>
      <c r="W81" s="55">
        <v>533</v>
      </c>
    </row>
    <row r="82" spans="1:23" x14ac:dyDescent="0.2">
      <c r="A82" s="46" t="s">
        <v>328</v>
      </c>
      <c r="B82" s="47">
        <v>0</v>
      </c>
      <c r="C82" s="47">
        <v>2044</v>
      </c>
      <c r="D82" s="46" t="s">
        <v>116</v>
      </c>
      <c r="E82" s="48">
        <v>409</v>
      </c>
      <c r="F82" s="15"/>
      <c r="G82" s="49">
        <v>409</v>
      </c>
      <c r="H82" s="50"/>
      <c r="I82" s="51"/>
      <c r="J82" s="49">
        <v>0</v>
      </c>
      <c r="K82" s="52"/>
      <c r="L82" s="53">
        <v>1123702.7646440498</v>
      </c>
      <c r="N82" s="51"/>
      <c r="O82" s="51"/>
      <c r="P82" s="51"/>
      <c r="Q82" s="51"/>
      <c r="S82" s="15">
        <v>409</v>
      </c>
      <c r="W82" s="55">
        <v>413</v>
      </c>
    </row>
    <row r="83" spans="1:23" x14ac:dyDescent="0.2">
      <c r="A83" s="46" t="s">
        <v>326</v>
      </c>
      <c r="B83" s="47" t="s">
        <v>117</v>
      </c>
      <c r="C83" s="47">
        <v>2002</v>
      </c>
      <c r="D83" s="46" t="s">
        <v>118</v>
      </c>
      <c r="E83" s="48">
        <v>365</v>
      </c>
      <c r="F83" s="15"/>
      <c r="G83" s="49">
        <v>365</v>
      </c>
      <c r="H83" s="50"/>
      <c r="I83" s="51"/>
      <c r="J83" s="49">
        <v>0</v>
      </c>
      <c r="K83" s="52"/>
      <c r="L83" s="53">
        <v>1002815.4256603379</v>
      </c>
      <c r="N83" s="51"/>
      <c r="O83" s="51"/>
      <c r="P83" s="51"/>
      <c r="Q83" s="51"/>
      <c r="S83" s="15">
        <v>365</v>
      </c>
      <c r="W83" s="55">
        <v>388</v>
      </c>
    </row>
    <row r="84" spans="1:23" x14ac:dyDescent="0.2">
      <c r="A84" s="46" t="s">
        <v>326</v>
      </c>
      <c r="B84" s="47" t="s">
        <v>119</v>
      </c>
      <c r="C84" s="47">
        <v>2128</v>
      </c>
      <c r="D84" s="46" t="s">
        <v>120</v>
      </c>
      <c r="E84" s="48">
        <v>407</v>
      </c>
      <c r="F84" s="15"/>
      <c r="G84" s="49">
        <v>407</v>
      </c>
      <c r="H84" s="50"/>
      <c r="I84" s="51"/>
      <c r="J84" s="49">
        <v>0</v>
      </c>
      <c r="K84" s="52"/>
      <c r="L84" s="53">
        <v>1118207.8855993357</v>
      </c>
      <c r="N84" s="51"/>
      <c r="O84" s="51"/>
      <c r="P84" s="51"/>
      <c r="Q84" s="51"/>
      <c r="S84" s="15">
        <v>407</v>
      </c>
      <c r="W84" s="55">
        <v>380</v>
      </c>
    </row>
    <row r="85" spans="1:23" x14ac:dyDescent="0.2">
      <c r="A85" s="46" t="s">
        <v>326</v>
      </c>
      <c r="B85" s="47" t="s">
        <v>121</v>
      </c>
      <c r="C85" s="47">
        <v>2145</v>
      </c>
      <c r="D85" s="46" t="s">
        <v>122</v>
      </c>
      <c r="E85" s="48">
        <v>419</v>
      </c>
      <c r="F85" s="15"/>
      <c r="G85" s="49">
        <v>419</v>
      </c>
      <c r="H85" s="50"/>
      <c r="I85" s="51"/>
      <c r="J85" s="49">
        <v>0</v>
      </c>
      <c r="K85" s="52"/>
      <c r="L85" s="53">
        <v>1151177.1598676208</v>
      </c>
      <c r="N85" s="51"/>
      <c r="O85" s="51"/>
      <c r="P85" s="51"/>
      <c r="Q85" s="51"/>
      <c r="S85" s="15">
        <v>419</v>
      </c>
      <c r="W85" s="55">
        <v>422</v>
      </c>
    </row>
    <row r="86" spans="1:23" x14ac:dyDescent="0.2">
      <c r="A86" s="46" t="s">
        <v>326</v>
      </c>
      <c r="B86" s="47" t="s">
        <v>123</v>
      </c>
      <c r="C86" s="47">
        <v>3023</v>
      </c>
      <c r="D86" s="46" t="s">
        <v>124</v>
      </c>
      <c r="E86" s="48">
        <v>418</v>
      </c>
      <c r="F86" s="15"/>
      <c r="G86" s="49">
        <v>418</v>
      </c>
      <c r="H86" s="50"/>
      <c r="I86" s="51"/>
      <c r="J86" s="49">
        <v>0</v>
      </c>
      <c r="K86" s="52"/>
      <c r="L86" s="53">
        <v>1148429.7203452636</v>
      </c>
      <c r="N86" s="51"/>
      <c r="O86" s="51"/>
      <c r="P86" s="51"/>
      <c r="Q86" s="51"/>
      <c r="S86" s="15">
        <v>418</v>
      </c>
      <c r="W86" s="55">
        <v>416</v>
      </c>
    </row>
    <row r="87" spans="1:23" x14ac:dyDescent="0.2">
      <c r="A87" s="46" t="s">
        <v>328</v>
      </c>
      <c r="B87" s="47">
        <v>0</v>
      </c>
      <c r="C87" s="47">
        <v>2199</v>
      </c>
      <c r="D87" s="46" t="s">
        <v>125</v>
      </c>
      <c r="E87" s="48">
        <v>417</v>
      </c>
      <c r="F87" s="15"/>
      <c r="G87" s="49">
        <v>417</v>
      </c>
      <c r="H87" s="50"/>
      <c r="I87" s="51"/>
      <c r="J87" s="49">
        <v>0</v>
      </c>
      <c r="K87" s="52"/>
      <c r="L87" s="53">
        <v>1145682.2808229066</v>
      </c>
      <c r="N87" s="51"/>
      <c r="O87" s="51"/>
      <c r="P87" s="51"/>
      <c r="Q87" s="51"/>
      <c r="S87" s="15">
        <v>417</v>
      </c>
      <c r="W87" s="55">
        <v>414</v>
      </c>
    </row>
    <row r="88" spans="1:23" x14ac:dyDescent="0.2">
      <c r="A88" s="46" t="s">
        <v>328</v>
      </c>
      <c r="B88" s="47">
        <v>0</v>
      </c>
      <c r="C88" s="47">
        <v>2179</v>
      </c>
      <c r="D88" s="46" t="s">
        <v>126</v>
      </c>
      <c r="E88" s="48">
        <v>581</v>
      </c>
      <c r="F88" s="15"/>
      <c r="G88" s="49">
        <v>581</v>
      </c>
      <c r="H88" s="50"/>
      <c r="I88" s="51"/>
      <c r="J88" s="49">
        <v>0</v>
      </c>
      <c r="K88" s="52"/>
      <c r="L88" s="53">
        <v>1596262.3624894693</v>
      </c>
      <c r="N88" s="51"/>
      <c r="O88" s="51"/>
      <c r="P88" s="51"/>
      <c r="Q88" s="51"/>
      <c r="S88" s="15">
        <v>581</v>
      </c>
      <c r="W88" s="55">
        <v>591</v>
      </c>
    </row>
    <row r="89" spans="1:23" x14ac:dyDescent="0.2">
      <c r="A89" s="46" t="s">
        <v>326</v>
      </c>
      <c r="B89" s="47" t="s">
        <v>127</v>
      </c>
      <c r="C89" s="47">
        <v>2048</v>
      </c>
      <c r="D89" s="46" t="s">
        <v>128</v>
      </c>
      <c r="E89" s="48">
        <v>411</v>
      </c>
      <c r="F89" s="15"/>
      <c r="G89" s="49">
        <v>411</v>
      </c>
      <c r="H89" s="50"/>
      <c r="I89" s="51"/>
      <c r="J89" s="49">
        <v>0</v>
      </c>
      <c r="K89" s="52"/>
      <c r="L89" s="53">
        <v>1129197.643688764</v>
      </c>
      <c r="N89" s="51"/>
      <c r="O89" s="51"/>
      <c r="P89" s="51"/>
      <c r="Q89" s="51"/>
      <c r="S89" s="15">
        <v>411</v>
      </c>
      <c r="W89" s="55">
        <v>416</v>
      </c>
    </row>
    <row r="90" spans="1:23" x14ac:dyDescent="0.2">
      <c r="A90" s="46" t="s">
        <v>326</v>
      </c>
      <c r="B90" s="47" t="s">
        <v>129</v>
      </c>
      <c r="C90" s="47">
        <v>2192</v>
      </c>
      <c r="D90" s="46" t="s">
        <v>130</v>
      </c>
      <c r="E90" s="48">
        <v>422</v>
      </c>
      <c r="F90" s="15"/>
      <c r="G90" s="49">
        <v>422</v>
      </c>
      <c r="H90" s="50"/>
      <c r="I90" s="51"/>
      <c r="J90" s="49">
        <v>0</v>
      </c>
      <c r="K90" s="52"/>
      <c r="L90" s="53">
        <v>1159419.4784346919</v>
      </c>
      <c r="N90" s="51"/>
      <c r="O90" s="51"/>
      <c r="P90" s="51"/>
      <c r="Q90" s="51"/>
      <c r="S90" s="15">
        <v>422</v>
      </c>
      <c r="T90" s="56"/>
      <c r="U90" s="57"/>
      <c r="W90" s="55">
        <v>435</v>
      </c>
    </row>
    <row r="91" spans="1:23" x14ac:dyDescent="0.2">
      <c r="A91" s="46" t="s">
        <v>328</v>
      </c>
      <c r="B91" s="47">
        <v>0</v>
      </c>
      <c r="C91" s="47">
        <v>2014</v>
      </c>
      <c r="D91" s="46" t="s">
        <v>131</v>
      </c>
      <c r="E91" s="48">
        <v>297</v>
      </c>
      <c r="F91" s="15"/>
      <c r="G91" s="49">
        <v>297</v>
      </c>
      <c r="H91" s="50"/>
      <c r="I91" s="51"/>
      <c r="J91" s="49">
        <v>0</v>
      </c>
      <c r="K91" s="52"/>
      <c r="L91" s="53">
        <v>815989.53814005572</v>
      </c>
      <c r="N91" s="51"/>
      <c r="O91" s="51"/>
      <c r="P91" s="51"/>
      <c r="Q91" s="51"/>
      <c r="S91" s="15">
        <v>297</v>
      </c>
      <c r="W91" s="55">
        <v>308</v>
      </c>
    </row>
    <row r="92" spans="1:23" x14ac:dyDescent="0.2">
      <c r="A92" s="46" t="s">
        <v>326</v>
      </c>
      <c r="B92" s="47" t="s">
        <v>132</v>
      </c>
      <c r="C92" s="47">
        <v>2185</v>
      </c>
      <c r="D92" s="46" t="s">
        <v>133</v>
      </c>
      <c r="E92" s="48">
        <v>357</v>
      </c>
      <c r="F92" s="15"/>
      <c r="G92" s="49">
        <v>357</v>
      </c>
      <c r="H92" s="50"/>
      <c r="I92" s="51"/>
      <c r="J92" s="49">
        <v>0</v>
      </c>
      <c r="K92" s="52"/>
      <c r="L92" s="53">
        <v>980835.90948148118</v>
      </c>
      <c r="N92" s="51"/>
      <c r="O92" s="51"/>
      <c r="P92" s="51"/>
      <c r="Q92" s="51"/>
      <c r="S92" s="15">
        <v>357</v>
      </c>
      <c r="W92" s="55">
        <v>358</v>
      </c>
    </row>
    <row r="93" spans="1:23" x14ac:dyDescent="0.2">
      <c r="A93" s="46" t="s">
        <v>326</v>
      </c>
      <c r="B93" s="47" t="s">
        <v>134</v>
      </c>
      <c r="C93" s="47">
        <v>5206</v>
      </c>
      <c r="D93" s="46" t="s">
        <v>135</v>
      </c>
      <c r="E93" s="48">
        <v>211</v>
      </c>
      <c r="F93" s="15"/>
      <c r="G93" s="49">
        <v>211</v>
      </c>
      <c r="H93" s="50"/>
      <c r="I93" s="51"/>
      <c r="J93" s="49">
        <v>0</v>
      </c>
      <c r="K93" s="52"/>
      <c r="L93" s="53">
        <v>579709.73921734595</v>
      </c>
      <c r="N93" s="51"/>
      <c r="O93" s="51"/>
      <c r="P93" s="51"/>
      <c r="Q93" s="51"/>
      <c r="S93" s="15">
        <v>211</v>
      </c>
      <c r="W93" s="55">
        <v>218</v>
      </c>
    </row>
    <row r="94" spans="1:23" x14ac:dyDescent="0.2">
      <c r="A94" s="46" t="s">
        <v>328</v>
      </c>
      <c r="B94" s="47">
        <v>0</v>
      </c>
      <c r="C94" s="47">
        <v>2170</v>
      </c>
      <c r="D94" s="46" t="s">
        <v>348</v>
      </c>
      <c r="E94" s="48">
        <v>368</v>
      </c>
      <c r="F94" s="15"/>
      <c r="G94" s="49">
        <v>368</v>
      </c>
      <c r="H94" s="50"/>
      <c r="I94" s="51"/>
      <c r="J94" s="49">
        <v>0</v>
      </c>
      <c r="K94" s="52"/>
      <c r="L94" s="53">
        <v>1011057.7442274091</v>
      </c>
      <c r="N94" s="51"/>
      <c r="O94" s="51"/>
      <c r="P94" s="51"/>
      <c r="Q94" s="51"/>
      <c r="S94" s="15">
        <v>368</v>
      </c>
      <c r="W94" s="55">
        <v>378</v>
      </c>
    </row>
    <row r="95" spans="1:23" x14ac:dyDescent="0.2">
      <c r="A95" s="46" t="s">
        <v>326</v>
      </c>
      <c r="B95" s="47" t="s">
        <v>136</v>
      </c>
      <c r="C95" s="47">
        <v>2054</v>
      </c>
      <c r="D95" s="46" t="s">
        <v>137</v>
      </c>
      <c r="E95" s="48">
        <v>425</v>
      </c>
      <c r="F95" s="15"/>
      <c r="G95" s="49">
        <v>425</v>
      </c>
      <c r="H95" s="50"/>
      <c r="I95" s="51"/>
      <c r="J95" s="49">
        <v>0</v>
      </c>
      <c r="K95" s="52"/>
      <c r="L95" s="53">
        <v>1167661.7970017632</v>
      </c>
      <c r="N95" s="51"/>
      <c r="O95" s="51"/>
      <c r="P95" s="51"/>
      <c r="Q95" s="51"/>
      <c r="S95" s="15">
        <v>425</v>
      </c>
      <c r="W95" s="55">
        <v>421</v>
      </c>
    </row>
    <row r="96" spans="1:23" x14ac:dyDescent="0.2">
      <c r="A96" s="46" t="s">
        <v>326</v>
      </c>
      <c r="B96" s="47" t="s">
        <v>138</v>
      </c>
      <c r="C96" s="47">
        <v>2197</v>
      </c>
      <c r="D96" s="46" t="s">
        <v>139</v>
      </c>
      <c r="E96" s="48">
        <v>409</v>
      </c>
      <c r="F96" s="15"/>
      <c r="G96" s="49">
        <v>409</v>
      </c>
      <c r="H96" s="50"/>
      <c r="I96" s="51"/>
      <c r="J96" s="49">
        <v>0</v>
      </c>
      <c r="K96" s="52"/>
      <c r="L96" s="53">
        <v>1123702.7646440498</v>
      </c>
      <c r="N96" s="51"/>
      <c r="O96" s="51"/>
      <c r="P96" s="51"/>
      <c r="Q96" s="51"/>
      <c r="S96" s="15">
        <v>409</v>
      </c>
      <c r="W96" s="55">
        <v>403</v>
      </c>
    </row>
    <row r="97" spans="1:23" x14ac:dyDescent="0.2">
      <c r="A97" s="46" t="s">
        <v>328</v>
      </c>
      <c r="B97" s="47">
        <v>0</v>
      </c>
      <c r="C97" s="47">
        <v>5205</v>
      </c>
      <c r="D97" s="46" t="s">
        <v>140</v>
      </c>
      <c r="E97" s="48">
        <v>421</v>
      </c>
      <c r="F97" s="15"/>
      <c r="G97" s="49">
        <v>421</v>
      </c>
      <c r="H97" s="50"/>
      <c r="I97" s="51"/>
      <c r="J97" s="49">
        <v>0</v>
      </c>
      <c r="K97" s="52"/>
      <c r="L97" s="53">
        <v>1156672.0389123349</v>
      </c>
      <c r="N97" s="51"/>
      <c r="O97" s="51"/>
      <c r="P97" s="51"/>
      <c r="Q97" s="51"/>
      <c r="S97" s="15">
        <v>421</v>
      </c>
      <c r="W97" s="55">
        <v>421</v>
      </c>
    </row>
    <row r="98" spans="1:23" x14ac:dyDescent="0.2">
      <c r="A98" s="46" t="s">
        <v>326</v>
      </c>
      <c r="B98" s="47" t="s">
        <v>141</v>
      </c>
      <c r="C98" s="47">
        <v>2130</v>
      </c>
      <c r="D98" s="46" t="s">
        <v>142</v>
      </c>
      <c r="E98" s="48">
        <v>48</v>
      </c>
      <c r="F98" s="15"/>
      <c r="G98" s="49">
        <v>48</v>
      </c>
      <c r="H98" s="50"/>
      <c r="I98" s="51"/>
      <c r="J98" s="49">
        <v>0</v>
      </c>
      <c r="K98" s="52"/>
      <c r="L98" s="53">
        <v>131877.09707314032</v>
      </c>
      <c r="N98" s="51"/>
      <c r="O98" s="51"/>
      <c r="P98" s="51"/>
      <c r="Q98" s="51"/>
      <c r="S98" s="15">
        <v>48</v>
      </c>
      <c r="W98" s="55">
        <v>62</v>
      </c>
    </row>
    <row r="99" spans="1:23" x14ac:dyDescent="0.2">
      <c r="A99" s="46" t="s">
        <v>326</v>
      </c>
      <c r="B99" s="47" t="s">
        <v>143</v>
      </c>
      <c r="C99" s="47">
        <v>3353</v>
      </c>
      <c r="D99" s="46" t="s">
        <v>144</v>
      </c>
      <c r="E99" s="48">
        <v>183</v>
      </c>
      <c r="F99" s="15"/>
      <c r="G99" s="49">
        <v>183</v>
      </c>
      <c r="H99" s="50"/>
      <c r="I99" s="51"/>
      <c r="J99" s="49">
        <v>0</v>
      </c>
      <c r="K99" s="52"/>
      <c r="L99" s="53">
        <v>502781.43259134749</v>
      </c>
      <c r="N99" s="51"/>
      <c r="O99" s="51"/>
      <c r="P99" s="51"/>
      <c r="Q99" s="51"/>
      <c r="S99" s="15">
        <v>183</v>
      </c>
      <c r="W99" s="55">
        <v>200</v>
      </c>
    </row>
    <row r="100" spans="1:23" x14ac:dyDescent="0.2">
      <c r="A100" s="46" t="s">
        <v>328</v>
      </c>
      <c r="B100" s="47">
        <v>0</v>
      </c>
      <c r="C100" s="47">
        <v>3372</v>
      </c>
      <c r="D100" s="46" t="s">
        <v>145</v>
      </c>
      <c r="E100" s="48">
        <v>211</v>
      </c>
      <c r="F100" s="15"/>
      <c r="G100" s="49">
        <v>211</v>
      </c>
      <c r="H100" s="50"/>
      <c r="I100" s="51"/>
      <c r="J100" s="49">
        <v>0</v>
      </c>
      <c r="K100" s="52"/>
      <c r="L100" s="53">
        <v>579709.73921734595</v>
      </c>
      <c r="N100" s="51"/>
      <c r="O100" s="51"/>
      <c r="P100" s="51"/>
      <c r="Q100" s="51"/>
      <c r="S100" s="15">
        <v>211</v>
      </c>
      <c r="W100" s="55">
        <v>216</v>
      </c>
    </row>
    <row r="101" spans="1:23" x14ac:dyDescent="0.2">
      <c r="A101" s="46" t="s">
        <v>328</v>
      </c>
      <c r="B101" s="47">
        <v>0</v>
      </c>
      <c r="C101" s="47">
        <v>3375</v>
      </c>
      <c r="D101" s="46" t="s">
        <v>146</v>
      </c>
      <c r="E101" s="48">
        <v>184</v>
      </c>
      <c r="F101" s="15"/>
      <c r="G101" s="49">
        <v>184</v>
      </c>
      <c r="H101" s="50"/>
      <c r="I101" s="51"/>
      <c r="J101" s="49">
        <v>0</v>
      </c>
      <c r="K101" s="52"/>
      <c r="L101" s="53">
        <v>505528.87211370456</v>
      </c>
      <c r="N101" s="51"/>
      <c r="O101" s="51"/>
      <c r="P101" s="51"/>
      <c r="Q101" s="51"/>
      <c r="S101" s="15">
        <v>184</v>
      </c>
      <c r="W101" s="55">
        <v>197</v>
      </c>
    </row>
    <row r="102" spans="1:23" x14ac:dyDescent="0.2">
      <c r="A102" s="46" t="s">
        <v>328</v>
      </c>
      <c r="B102" s="47">
        <v>0</v>
      </c>
      <c r="C102" s="47">
        <v>2064</v>
      </c>
      <c r="D102" s="46" t="s">
        <v>349</v>
      </c>
      <c r="E102" s="48">
        <v>236</v>
      </c>
      <c r="F102" s="15"/>
      <c r="G102" s="49">
        <v>236</v>
      </c>
      <c r="H102" s="50"/>
      <c r="I102" s="51"/>
      <c r="J102" s="49">
        <v>0</v>
      </c>
      <c r="K102" s="52"/>
      <c r="L102" s="53">
        <v>648395.7272762733</v>
      </c>
      <c r="N102" s="51"/>
      <c r="O102" s="51"/>
      <c r="P102" s="51"/>
      <c r="Q102" s="51"/>
      <c r="S102" s="15">
        <v>236</v>
      </c>
      <c r="T102" s="56"/>
      <c r="U102" s="57"/>
      <c r="W102" s="55">
        <v>238</v>
      </c>
    </row>
    <row r="103" spans="1:23" x14ac:dyDescent="0.2">
      <c r="A103" s="46" t="s">
        <v>328</v>
      </c>
      <c r="B103" s="47">
        <v>0</v>
      </c>
      <c r="C103" s="47">
        <v>2132</v>
      </c>
      <c r="D103" s="46" t="s">
        <v>147</v>
      </c>
      <c r="E103" s="48">
        <v>209</v>
      </c>
      <c r="F103" s="15"/>
      <c r="G103" s="49">
        <v>209</v>
      </c>
      <c r="H103" s="50"/>
      <c r="I103" s="51"/>
      <c r="J103" s="49">
        <v>0</v>
      </c>
      <c r="K103" s="52"/>
      <c r="L103" s="53">
        <v>574214.8601726318</v>
      </c>
      <c r="N103" s="51"/>
      <c r="O103" s="51"/>
      <c r="P103" s="51"/>
      <c r="Q103" s="51"/>
      <c r="S103" s="15">
        <v>209</v>
      </c>
      <c r="W103" s="55">
        <v>202</v>
      </c>
    </row>
    <row r="104" spans="1:23" x14ac:dyDescent="0.2">
      <c r="A104" s="46" t="s">
        <v>326</v>
      </c>
      <c r="B104" s="47" t="s">
        <v>148</v>
      </c>
      <c r="C104" s="47">
        <v>3377</v>
      </c>
      <c r="D104" s="46" t="s">
        <v>149</v>
      </c>
      <c r="E104" s="48">
        <v>604</v>
      </c>
      <c r="F104" s="15"/>
      <c r="G104" s="49">
        <v>604</v>
      </c>
      <c r="H104" s="50"/>
      <c r="I104" s="51"/>
      <c r="J104" s="49">
        <v>0</v>
      </c>
      <c r="K104" s="52"/>
      <c r="L104" s="53">
        <v>1659453.4715036824</v>
      </c>
      <c r="N104" s="51"/>
      <c r="O104" s="51"/>
      <c r="P104" s="51"/>
      <c r="Q104" s="51"/>
      <c r="S104" s="15">
        <v>604</v>
      </c>
      <c r="W104" s="55">
        <v>587</v>
      </c>
    </row>
    <row r="105" spans="1:23" x14ac:dyDescent="0.2">
      <c r="A105" s="46" t="s">
        <v>326</v>
      </c>
      <c r="B105" s="47" t="s">
        <v>150</v>
      </c>
      <c r="C105" s="47">
        <v>2101</v>
      </c>
      <c r="D105" s="46" t="s">
        <v>151</v>
      </c>
      <c r="E105" s="48">
        <v>227</v>
      </c>
      <c r="F105" s="15"/>
      <c r="G105" s="49">
        <v>227</v>
      </c>
      <c r="H105" s="50"/>
      <c r="I105" s="51"/>
      <c r="J105" s="49">
        <v>0</v>
      </c>
      <c r="K105" s="52"/>
      <c r="L105" s="53">
        <v>623668.77157505939</v>
      </c>
      <c r="N105" s="51"/>
      <c r="O105" s="51"/>
      <c r="P105" s="51"/>
      <c r="Q105" s="51"/>
      <c r="S105" s="15">
        <v>227</v>
      </c>
      <c r="W105" s="55">
        <v>214</v>
      </c>
    </row>
    <row r="106" spans="1:23" x14ac:dyDescent="0.2">
      <c r="A106" s="46" t="s">
        <v>328</v>
      </c>
      <c r="B106" s="47">
        <v>0</v>
      </c>
      <c r="C106" s="47">
        <v>2115</v>
      </c>
      <c r="D106" s="46" t="s">
        <v>25</v>
      </c>
      <c r="E106" s="48">
        <v>206</v>
      </c>
      <c r="F106" s="15"/>
      <c r="G106" s="49">
        <v>206</v>
      </c>
      <c r="H106" s="50"/>
      <c r="I106" s="51"/>
      <c r="J106" s="49">
        <v>0</v>
      </c>
      <c r="K106" s="52"/>
      <c r="L106" s="53">
        <v>565972.54160556057</v>
      </c>
      <c r="N106" s="51"/>
      <c r="O106" s="51"/>
      <c r="P106" s="51"/>
      <c r="Q106" s="51"/>
      <c r="S106" s="15">
        <v>206</v>
      </c>
      <c r="W106" s="55">
        <v>194</v>
      </c>
    </row>
    <row r="107" spans="1:23" x14ac:dyDescent="0.2">
      <c r="A107" s="46" t="s">
        <v>326</v>
      </c>
      <c r="B107" s="47" t="s">
        <v>152</v>
      </c>
      <c r="C107" s="47">
        <v>2086</v>
      </c>
      <c r="D107" s="46" t="s">
        <v>153</v>
      </c>
      <c r="E107" s="48">
        <v>511</v>
      </c>
      <c r="F107" s="15"/>
      <c r="G107" s="49">
        <v>511</v>
      </c>
      <c r="H107" s="50"/>
      <c r="I107" s="51"/>
      <c r="J107" s="49">
        <v>0</v>
      </c>
      <c r="K107" s="52"/>
      <c r="L107" s="53">
        <v>1403941.5959244729</v>
      </c>
      <c r="N107" s="51"/>
      <c r="O107" s="51"/>
      <c r="P107" s="51"/>
      <c r="Q107" s="51"/>
      <c r="S107" s="15">
        <v>511</v>
      </c>
      <c r="W107" s="55">
        <v>543</v>
      </c>
    </row>
    <row r="108" spans="1:23" x14ac:dyDescent="0.2">
      <c r="A108" s="46" t="s">
        <v>329</v>
      </c>
      <c r="B108" s="47">
        <v>0</v>
      </c>
      <c r="C108" s="47">
        <v>2000</v>
      </c>
      <c r="D108" s="46" t="s">
        <v>154</v>
      </c>
      <c r="E108" s="48">
        <v>397</v>
      </c>
      <c r="F108" s="15"/>
      <c r="G108" s="49">
        <v>397</v>
      </c>
      <c r="H108" s="50"/>
      <c r="I108" s="51"/>
      <c r="J108" s="49">
        <v>0</v>
      </c>
      <c r="K108" s="52"/>
      <c r="L108" s="53">
        <v>1090733.4903757647</v>
      </c>
      <c r="N108" s="51"/>
      <c r="O108" s="51"/>
      <c r="P108" s="51"/>
      <c r="Q108" s="51"/>
      <c r="S108" s="15">
        <v>397</v>
      </c>
      <c r="W108" s="55">
        <v>371</v>
      </c>
    </row>
    <row r="109" spans="1:23" x14ac:dyDescent="0.2">
      <c r="A109" s="46" t="s">
        <v>328</v>
      </c>
      <c r="B109" s="47">
        <v>0</v>
      </c>
      <c r="C109" s="47">
        <v>2031</v>
      </c>
      <c r="D109" s="46" t="s">
        <v>155</v>
      </c>
      <c r="E109" s="48">
        <v>204</v>
      </c>
      <c r="F109" s="15"/>
      <c r="G109" s="49">
        <v>204</v>
      </c>
      <c r="H109" s="50"/>
      <c r="I109" s="51"/>
      <c r="J109" s="49">
        <v>0</v>
      </c>
      <c r="K109" s="52"/>
      <c r="L109" s="53">
        <v>560477.66256084642</v>
      </c>
      <c r="N109" s="51"/>
      <c r="O109" s="51"/>
      <c r="P109" s="51"/>
      <c r="Q109" s="51"/>
      <c r="S109" s="15">
        <v>204</v>
      </c>
      <c r="W109" s="55">
        <v>201</v>
      </c>
    </row>
    <row r="110" spans="1:23" x14ac:dyDescent="0.2">
      <c r="A110" s="46" t="s">
        <v>326</v>
      </c>
      <c r="B110" s="47" t="s">
        <v>156</v>
      </c>
      <c r="C110" s="47">
        <v>3365</v>
      </c>
      <c r="D110" s="46" t="s">
        <v>157</v>
      </c>
      <c r="E110" s="48">
        <v>379</v>
      </c>
      <c r="F110" s="15"/>
      <c r="G110" s="49">
        <v>379</v>
      </c>
      <c r="H110" s="50"/>
      <c r="I110" s="51"/>
      <c r="J110" s="49">
        <v>0</v>
      </c>
      <c r="K110" s="52"/>
      <c r="L110" s="53">
        <v>1041279.5789733371</v>
      </c>
      <c r="N110" s="51"/>
      <c r="O110" s="51"/>
      <c r="P110" s="51"/>
      <c r="Q110" s="51"/>
      <c r="S110" s="15">
        <v>379</v>
      </c>
      <c r="W110" s="55">
        <v>375</v>
      </c>
    </row>
    <row r="111" spans="1:23" x14ac:dyDescent="0.2">
      <c r="A111" s="46" t="s">
        <v>326</v>
      </c>
      <c r="B111" s="47" t="s">
        <v>158</v>
      </c>
      <c r="C111" s="47">
        <v>5202</v>
      </c>
      <c r="D111" s="46" t="s">
        <v>159</v>
      </c>
      <c r="E111" s="48">
        <v>214</v>
      </c>
      <c r="F111" s="15"/>
      <c r="G111" s="49">
        <v>214</v>
      </c>
      <c r="H111" s="50"/>
      <c r="I111" s="51"/>
      <c r="J111" s="49">
        <v>0</v>
      </c>
      <c r="K111" s="52"/>
      <c r="L111" s="53">
        <v>587952.05778441729</v>
      </c>
      <c r="N111" s="51"/>
      <c r="O111" s="51"/>
      <c r="P111" s="51"/>
      <c r="Q111" s="51"/>
      <c r="S111" s="15">
        <v>214</v>
      </c>
      <c r="W111" s="55">
        <v>213</v>
      </c>
    </row>
    <row r="112" spans="1:23" x14ac:dyDescent="0.2">
      <c r="A112" s="46" t="s">
        <v>328</v>
      </c>
      <c r="B112" s="47">
        <v>0</v>
      </c>
      <c r="C112" s="47">
        <v>2003</v>
      </c>
      <c r="D112" s="46" t="s">
        <v>160</v>
      </c>
      <c r="E112" s="48">
        <v>258</v>
      </c>
      <c r="F112" s="15"/>
      <c r="G112" s="49">
        <v>258</v>
      </c>
      <c r="H112" s="50"/>
      <c r="I112" s="51"/>
      <c r="J112" s="49">
        <v>0</v>
      </c>
      <c r="K112" s="52"/>
      <c r="L112" s="53">
        <v>708839.3967681292</v>
      </c>
      <c r="N112" s="51"/>
      <c r="O112" s="51"/>
      <c r="P112" s="51"/>
      <c r="Q112" s="51"/>
      <c r="S112" s="15">
        <v>258</v>
      </c>
      <c r="T112" s="56"/>
      <c r="U112" s="57"/>
      <c r="W112" s="55">
        <v>261</v>
      </c>
    </row>
    <row r="113" spans="1:23" x14ac:dyDescent="0.2">
      <c r="A113" s="46" t="s">
        <v>326</v>
      </c>
      <c r="B113" s="47" t="s">
        <v>161</v>
      </c>
      <c r="C113" s="47">
        <v>2140</v>
      </c>
      <c r="D113" s="46" t="s">
        <v>162</v>
      </c>
      <c r="E113" s="48">
        <v>423</v>
      </c>
      <c r="F113" s="15"/>
      <c r="G113" s="49">
        <v>423</v>
      </c>
      <c r="H113" s="50"/>
      <c r="I113" s="51"/>
      <c r="J113" s="49">
        <v>0</v>
      </c>
      <c r="K113" s="52"/>
      <c r="L113" s="53">
        <v>1162166.9179570491</v>
      </c>
      <c r="N113" s="51"/>
      <c r="O113" s="51"/>
      <c r="P113" s="51"/>
      <c r="Q113" s="51"/>
      <c r="S113" s="15">
        <v>423</v>
      </c>
      <c r="W113" s="55">
        <v>422</v>
      </c>
    </row>
    <row r="114" spans="1:23" x14ac:dyDescent="0.2">
      <c r="A114" s="46" t="s">
        <v>326</v>
      </c>
      <c r="B114" s="47" t="s">
        <v>163</v>
      </c>
      <c r="C114" s="47">
        <v>2174</v>
      </c>
      <c r="D114" s="46" t="s">
        <v>164</v>
      </c>
      <c r="E114" s="48">
        <v>404</v>
      </c>
      <c r="F114" s="15"/>
      <c r="G114" s="49">
        <v>404</v>
      </c>
      <c r="H114" s="50"/>
      <c r="I114" s="51"/>
      <c r="J114" s="49">
        <v>0</v>
      </c>
      <c r="K114" s="52"/>
      <c r="L114" s="53">
        <v>1109965.5670322643</v>
      </c>
      <c r="N114" s="51"/>
      <c r="O114" s="51"/>
      <c r="P114" s="51"/>
      <c r="Q114" s="51"/>
      <c r="S114" s="15">
        <v>404</v>
      </c>
      <c r="W114" s="55">
        <v>414</v>
      </c>
    </row>
    <row r="115" spans="1:23" x14ac:dyDescent="0.2">
      <c r="A115" s="46" t="s">
        <v>326</v>
      </c>
      <c r="B115" s="47" t="s">
        <v>165</v>
      </c>
      <c r="C115" s="47">
        <v>2055</v>
      </c>
      <c r="D115" s="46" t="s">
        <v>166</v>
      </c>
      <c r="E115" s="48">
        <v>306</v>
      </c>
      <c r="F115" s="15"/>
      <c r="G115" s="49">
        <v>306</v>
      </c>
      <c r="H115" s="50"/>
      <c r="I115" s="51"/>
      <c r="J115" s="49">
        <v>0</v>
      </c>
      <c r="K115" s="52"/>
      <c r="L115" s="53">
        <v>840716.49384126952</v>
      </c>
      <c r="N115" s="51"/>
      <c r="O115" s="51"/>
      <c r="P115" s="51"/>
      <c r="Q115" s="51"/>
      <c r="S115" s="15">
        <v>306</v>
      </c>
      <c r="W115" s="55">
        <v>297</v>
      </c>
    </row>
    <row r="116" spans="1:23" x14ac:dyDescent="0.2">
      <c r="A116" s="46" t="s">
        <v>328</v>
      </c>
      <c r="B116" s="47">
        <v>0</v>
      </c>
      <c r="C116" s="47">
        <v>2178</v>
      </c>
      <c r="D116" s="46" t="s">
        <v>167</v>
      </c>
      <c r="E116" s="48">
        <v>409</v>
      </c>
      <c r="F116" s="15"/>
      <c r="G116" s="49">
        <v>409</v>
      </c>
      <c r="H116" s="50"/>
      <c r="I116" s="51"/>
      <c r="J116" s="49">
        <v>0</v>
      </c>
      <c r="K116" s="52"/>
      <c r="L116" s="53">
        <v>1123702.7646440498</v>
      </c>
      <c r="N116" s="51"/>
      <c r="O116" s="51"/>
      <c r="P116" s="51"/>
      <c r="Q116" s="51"/>
      <c r="S116" s="15">
        <v>409</v>
      </c>
      <c r="W116" s="55">
        <v>418</v>
      </c>
    </row>
    <row r="117" spans="1:23" x14ac:dyDescent="0.2">
      <c r="A117" s="46" t="s">
        <v>328</v>
      </c>
      <c r="B117" s="47">
        <v>0</v>
      </c>
      <c r="C117" s="47">
        <v>3366</v>
      </c>
      <c r="D117" s="46" t="s">
        <v>350</v>
      </c>
      <c r="E117" s="48">
        <v>206</v>
      </c>
      <c r="F117" s="15"/>
      <c r="G117" s="49">
        <v>206</v>
      </c>
      <c r="H117" s="50"/>
      <c r="I117" s="51"/>
      <c r="J117" s="49">
        <v>0</v>
      </c>
      <c r="K117" s="52"/>
      <c r="L117" s="53">
        <v>565972.54160556057</v>
      </c>
      <c r="N117" s="51"/>
      <c r="O117" s="51"/>
      <c r="P117" s="51"/>
      <c r="Q117" s="51"/>
      <c r="S117" s="15">
        <v>206</v>
      </c>
      <c r="W117" s="55">
        <v>203</v>
      </c>
    </row>
    <row r="118" spans="1:23" x14ac:dyDescent="0.2">
      <c r="A118" s="46" t="s">
        <v>328</v>
      </c>
      <c r="B118" s="47">
        <v>0</v>
      </c>
      <c r="C118" s="47">
        <v>2077</v>
      </c>
      <c r="D118" s="46" t="s">
        <v>168</v>
      </c>
      <c r="E118" s="48">
        <v>187</v>
      </c>
      <c r="F118" s="15"/>
      <c r="G118" s="49">
        <v>187</v>
      </c>
      <c r="H118" s="50"/>
      <c r="I118" s="51"/>
      <c r="J118" s="49">
        <v>0</v>
      </c>
      <c r="K118" s="52"/>
      <c r="L118" s="53">
        <v>513771.19068077585</v>
      </c>
      <c r="N118" s="51"/>
      <c r="O118" s="51"/>
      <c r="P118" s="51"/>
      <c r="Q118" s="51"/>
      <c r="S118" s="15">
        <v>187</v>
      </c>
      <c r="W118" s="55">
        <v>196</v>
      </c>
    </row>
    <row r="119" spans="1:23" x14ac:dyDescent="0.2">
      <c r="A119" s="46" t="s">
        <v>326</v>
      </c>
      <c r="B119" s="47" t="s">
        <v>169</v>
      </c>
      <c r="C119" s="47">
        <v>2146</v>
      </c>
      <c r="D119" s="46" t="s">
        <v>170</v>
      </c>
      <c r="E119" s="48">
        <v>571</v>
      </c>
      <c r="F119" s="15"/>
      <c r="G119" s="49">
        <v>571</v>
      </c>
      <c r="H119" s="50"/>
      <c r="I119" s="51"/>
      <c r="J119" s="49">
        <v>0</v>
      </c>
      <c r="K119" s="52"/>
      <c r="L119" s="53">
        <v>1568787.9672658984</v>
      </c>
      <c r="N119" s="51"/>
      <c r="O119" s="51"/>
      <c r="P119" s="51"/>
      <c r="Q119" s="51"/>
      <c r="S119" s="15">
        <v>571</v>
      </c>
      <c r="W119" s="55">
        <v>569</v>
      </c>
    </row>
    <row r="120" spans="1:23" x14ac:dyDescent="0.2">
      <c r="A120" s="46" t="s">
        <v>328</v>
      </c>
      <c r="B120" s="47">
        <v>0</v>
      </c>
      <c r="C120" s="47">
        <v>2023</v>
      </c>
      <c r="D120" s="46" t="s">
        <v>171</v>
      </c>
      <c r="E120" s="48">
        <v>366</v>
      </c>
      <c r="F120" s="15"/>
      <c r="G120" s="49">
        <v>366</v>
      </c>
      <c r="H120" s="50"/>
      <c r="I120" s="51"/>
      <c r="J120" s="49">
        <v>0</v>
      </c>
      <c r="K120" s="52"/>
      <c r="L120" s="53">
        <v>1005562.865182695</v>
      </c>
      <c r="N120" s="51"/>
      <c r="O120" s="51"/>
      <c r="P120" s="51"/>
      <c r="Q120" s="51"/>
      <c r="S120" s="15">
        <v>366</v>
      </c>
      <c r="W120" s="55">
        <v>372</v>
      </c>
    </row>
    <row r="121" spans="1:23" x14ac:dyDescent="0.2">
      <c r="A121" s="46" t="s">
        <v>328</v>
      </c>
      <c r="B121" s="47">
        <v>0</v>
      </c>
      <c r="C121" s="47">
        <v>2025</v>
      </c>
      <c r="D121" s="46" t="s">
        <v>54</v>
      </c>
      <c r="E121" s="48">
        <v>386</v>
      </c>
      <c r="F121" s="15"/>
      <c r="G121" s="49">
        <v>386</v>
      </c>
      <c r="H121" s="50"/>
      <c r="I121" s="51"/>
      <c r="J121" s="49">
        <v>0</v>
      </c>
      <c r="K121" s="52"/>
      <c r="L121" s="53">
        <v>1060511.6556298367</v>
      </c>
      <c r="N121" s="51"/>
      <c r="O121" s="51"/>
      <c r="P121" s="51"/>
      <c r="Q121" s="51"/>
      <c r="S121" s="15">
        <v>386</v>
      </c>
      <c r="W121" s="55">
        <v>364</v>
      </c>
    </row>
    <row r="122" spans="1:23" x14ac:dyDescent="0.2">
      <c r="A122" s="46" t="s">
        <v>328</v>
      </c>
      <c r="B122" s="47">
        <v>0</v>
      </c>
      <c r="C122" s="47">
        <v>3369</v>
      </c>
      <c r="D122" s="46" t="s">
        <v>172</v>
      </c>
      <c r="E122" s="48">
        <v>214</v>
      </c>
      <c r="F122" s="15"/>
      <c r="G122" s="49">
        <v>214</v>
      </c>
      <c r="H122" s="50"/>
      <c r="I122" s="51"/>
      <c r="J122" s="49">
        <v>0</v>
      </c>
      <c r="K122" s="52"/>
      <c r="L122" s="53">
        <v>587952.05778441729</v>
      </c>
      <c r="N122" s="51"/>
      <c r="O122" s="51"/>
      <c r="P122" s="51"/>
      <c r="Q122" s="51"/>
      <c r="S122" s="15">
        <v>214</v>
      </c>
      <c r="W122" s="55">
        <v>234</v>
      </c>
    </row>
    <row r="123" spans="1:23" x14ac:dyDescent="0.2">
      <c r="A123" s="46" t="s">
        <v>326</v>
      </c>
      <c r="B123" s="47" t="s">
        <v>173</v>
      </c>
      <c r="C123" s="47">
        <v>3333</v>
      </c>
      <c r="D123" s="46" t="s">
        <v>174</v>
      </c>
      <c r="E123" s="48">
        <v>207</v>
      </c>
      <c r="F123" s="15"/>
      <c r="G123" s="49">
        <v>207</v>
      </c>
      <c r="H123" s="50"/>
      <c r="I123" s="51"/>
      <c r="J123" s="49">
        <v>0</v>
      </c>
      <c r="K123" s="52"/>
      <c r="L123" s="53">
        <v>568719.98112791765</v>
      </c>
      <c r="N123" s="51"/>
      <c r="O123" s="51"/>
      <c r="P123" s="51"/>
      <c r="Q123" s="51"/>
      <c r="S123" s="15">
        <v>207</v>
      </c>
      <c r="W123" s="55">
        <v>210</v>
      </c>
    </row>
    <row r="124" spans="1:23" x14ac:dyDescent="0.2">
      <c r="A124" s="46" t="s">
        <v>326</v>
      </c>
      <c r="B124" s="47" t="s">
        <v>175</v>
      </c>
      <c r="C124" s="47">
        <v>3373</v>
      </c>
      <c r="D124" s="46" t="s">
        <v>176</v>
      </c>
      <c r="E124" s="48">
        <v>129</v>
      </c>
      <c r="F124" s="15"/>
      <c r="G124" s="49">
        <v>129</v>
      </c>
      <c r="H124" s="50"/>
      <c r="I124" s="51"/>
      <c r="J124" s="49">
        <v>0</v>
      </c>
      <c r="K124" s="52"/>
      <c r="L124" s="53">
        <v>354419.6983840646</v>
      </c>
      <c r="N124" s="51"/>
      <c r="O124" s="51"/>
      <c r="P124" s="51"/>
      <c r="Q124" s="51"/>
      <c r="S124" s="15">
        <v>129</v>
      </c>
      <c r="W124" s="55">
        <v>128</v>
      </c>
    </row>
    <row r="125" spans="1:23" x14ac:dyDescent="0.2">
      <c r="A125" s="46" t="s">
        <v>326</v>
      </c>
      <c r="B125" s="47" t="s">
        <v>177</v>
      </c>
      <c r="C125" s="47">
        <v>3334</v>
      </c>
      <c r="D125" s="46" t="s">
        <v>178</v>
      </c>
      <c r="E125" s="48">
        <v>211</v>
      </c>
      <c r="F125" s="15"/>
      <c r="G125" s="49">
        <v>211</v>
      </c>
      <c r="H125" s="50"/>
      <c r="I125" s="51"/>
      <c r="J125" s="49">
        <v>0</v>
      </c>
      <c r="K125" s="52"/>
      <c r="L125" s="53">
        <v>579709.73921734595</v>
      </c>
      <c r="N125" s="51"/>
      <c r="O125" s="51"/>
      <c r="P125" s="51"/>
      <c r="Q125" s="51"/>
      <c r="S125" s="15">
        <v>211</v>
      </c>
      <c r="T125" s="56"/>
      <c r="U125" s="57"/>
      <c r="W125" s="55">
        <v>206</v>
      </c>
    </row>
    <row r="126" spans="1:23" x14ac:dyDescent="0.2">
      <c r="A126" s="46" t="s">
        <v>326</v>
      </c>
      <c r="B126" s="47" t="s">
        <v>179</v>
      </c>
      <c r="C126" s="47">
        <v>3335</v>
      </c>
      <c r="D126" s="46" t="s">
        <v>180</v>
      </c>
      <c r="E126" s="48">
        <v>346</v>
      </c>
      <c r="F126" s="15"/>
      <c r="G126" s="49">
        <v>346</v>
      </c>
      <c r="H126" s="50"/>
      <c r="I126" s="51"/>
      <c r="J126" s="49">
        <v>0</v>
      </c>
      <c r="K126" s="52"/>
      <c r="L126" s="53">
        <v>950614.07473555312</v>
      </c>
      <c r="N126" s="51"/>
      <c r="O126" s="51"/>
      <c r="P126" s="51"/>
      <c r="Q126" s="51"/>
      <c r="S126" s="15">
        <v>346</v>
      </c>
      <c r="W126" s="55">
        <v>377</v>
      </c>
    </row>
    <row r="127" spans="1:23" x14ac:dyDescent="0.2">
      <c r="A127" s="46" t="s">
        <v>326</v>
      </c>
      <c r="B127" s="47" t="s">
        <v>181</v>
      </c>
      <c r="C127" s="47">
        <v>3354</v>
      </c>
      <c r="D127" s="46" t="s">
        <v>182</v>
      </c>
      <c r="E127" s="48">
        <v>210</v>
      </c>
      <c r="F127" s="15"/>
      <c r="G127" s="49">
        <v>210</v>
      </c>
      <c r="H127" s="50"/>
      <c r="I127" s="51"/>
      <c r="J127" s="49">
        <v>0</v>
      </c>
      <c r="K127" s="52"/>
      <c r="L127" s="53">
        <v>576962.29969498888</v>
      </c>
      <c r="N127" s="51"/>
      <c r="O127" s="51"/>
      <c r="P127" s="51"/>
      <c r="Q127" s="51"/>
      <c r="S127" s="15">
        <v>210</v>
      </c>
      <c r="W127" s="55">
        <v>204</v>
      </c>
    </row>
    <row r="128" spans="1:23" x14ac:dyDescent="0.2">
      <c r="A128" s="46" t="s">
        <v>326</v>
      </c>
      <c r="B128" s="47" t="s">
        <v>183</v>
      </c>
      <c r="C128" s="47">
        <v>3351</v>
      </c>
      <c r="D128" s="46" t="s">
        <v>184</v>
      </c>
      <c r="E128" s="48">
        <v>208</v>
      </c>
      <c r="F128" s="15"/>
      <c r="G128" s="49">
        <v>208</v>
      </c>
      <c r="H128" s="50"/>
      <c r="I128" s="51"/>
      <c r="J128" s="49">
        <v>0</v>
      </c>
      <c r="K128" s="52"/>
      <c r="L128" s="53">
        <v>571467.42065027473</v>
      </c>
      <c r="N128" s="51"/>
      <c r="O128" s="51"/>
      <c r="P128" s="51"/>
      <c r="Q128" s="51"/>
      <c r="S128" s="15">
        <v>208</v>
      </c>
      <c r="W128" s="55">
        <v>207</v>
      </c>
    </row>
    <row r="129" spans="1:23" x14ac:dyDescent="0.2">
      <c r="A129" s="46" t="s">
        <v>328</v>
      </c>
      <c r="B129" s="47">
        <v>0</v>
      </c>
      <c r="C129" s="47">
        <v>2032</v>
      </c>
      <c r="D129" s="46" t="s">
        <v>185</v>
      </c>
      <c r="E129" s="48">
        <v>292</v>
      </c>
      <c r="F129" s="15"/>
      <c r="G129" s="49">
        <v>292</v>
      </c>
      <c r="H129" s="50"/>
      <c r="I129" s="51"/>
      <c r="J129" s="49">
        <v>0</v>
      </c>
      <c r="K129" s="52"/>
      <c r="L129" s="53">
        <v>802252.34052827023</v>
      </c>
      <c r="N129" s="51"/>
      <c r="O129" s="51"/>
      <c r="P129" s="51"/>
      <c r="Q129" s="51"/>
      <c r="S129" s="15">
        <v>292</v>
      </c>
      <c r="W129" s="55">
        <v>279</v>
      </c>
    </row>
    <row r="130" spans="1:23" x14ac:dyDescent="0.2">
      <c r="A130" s="46" t="s">
        <v>328</v>
      </c>
      <c r="B130" s="47">
        <v>0</v>
      </c>
      <c r="C130" s="47">
        <v>3352</v>
      </c>
      <c r="D130" s="46" t="s">
        <v>186</v>
      </c>
      <c r="E130" s="48">
        <v>211</v>
      </c>
      <c r="F130" s="15"/>
      <c r="G130" s="49">
        <v>211</v>
      </c>
      <c r="H130" s="50"/>
      <c r="I130" s="51"/>
      <c r="J130" s="49">
        <v>0</v>
      </c>
      <c r="K130" s="52"/>
      <c r="L130" s="53">
        <v>579709.73921734595</v>
      </c>
      <c r="N130" s="51"/>
      <c r="O130" s="51"/>
      <c r="P130" s="51"/>
      <c r="Q130" s="51"/>
      <c r="S130" s="15">
        <v>211</v>
      </c>
      <c r="W130" s="55">
        <v>207</v>
      </c>
    </row>
    <row r="131" spans="1:23" x14ac:dyDescent="0.2">
      <c r="A131" s="46" t="s">
        <v>328</v>
      </c>
      <c r="B131" s="47">
        <v>0</v>
      </c>
      <c r="C131" s="47">
        <v>5208</v>
      </c>
      <c r="D131" s="46" t="s">
        <v>187</v>
      </c>
      <c r="E131" s="48">
        <v>421</v>
      </c>
      <c r="F131" s="15"/>
      <c r="G131" s="49">
        <v>421</v>
      </c>
      <c r="H131" s="50"/>
      <c r="I131" s="51"/>
      <c r="J131" s="49">
        <v>0</v>
      </c>
      <c r="K131" s="52"/>
      <c r="L131" s="53">
        <v>1156672.0389123349</v>
      </c>
      <c r="N131" s="51"/>
      <c r="O131" s="51"/>
      <c r="P131" s="51"/>
      <c r="Q131" s="51"/>
      <c r="S131" s="15">
        <v>421</v>
      </c>
      <c r="W131" s="55">
        <v>422</v>
      </c>
    </row>
    <row r="132" spans="1:23" x14ac:dyDescent="0.2">
      <c r="A132" s="46" t="s">
        <v>326</v>
      </c>
      <c r="B132" s="47" t="s">
        <v>188</v>
      </c>
      <c r="C132" s="47">
        <v>3367</v>
      </c>
      <c r="D132" s="46" t="s">
        <v>189</v>
      </c>
      <c r="E132" s="48">
        <v>209</v>
      </c>
      <c r="F132" s="15"/>
      <c r="G132" s="49">
        <v>209</v>
      </c>
      <c r="H132" s="50"/>
      <c r="I132" s="51"/>
      <c r="J132" s="49">
        <v>0</v>
      </c>
      <c r="K132" s="52"/>
      <c r="L132" s="53">
        <v>574214.8601726318</v>
      </c>
      <c r="N132" s="51"/>
      <c r="O132" s="51"/>
      <c r="P132" s="51"/>
      <c r="Q132" s="51"/>
      <c r="S132" s="15">
        <v>209</v>
      </c>
      <c r="W132" s="55">
        <v>206</v>
      </c>
    </row>
    <row r="133" spans="1:23" x14ac:dyDescent="0.2">
      <c r="A133" s="46" t="s">
        <v>326</v>
      </c>
      <c r="B133" s="47" t="s">
        <v>190</v>
      </c>
      <c r="C133" s="47">
        <v>3338</v>
      </c>
      <c r="D133" s="46" t="s">
        <v>191</v>
      </c>
      <c r="E133" s="48">
        <v>299</v>
      </c>
      <c r="F133" s="15"/>
      <c r="G133" s="49">
        <v>299</v>
      </c>
      <c r="H133" s="50"/>
      <c r="I133" s="51"/>
      <c r="J133" s="49">
        <v>0</v>
      </c>
      <c r="K133" s="52"/>
      <c r="L133" s="53">
        <v>821484.41718476987</v>
      </c>
      <c r="N133" s="51"/>
      <c r="O133" s="51"/>
      <c r="P133" s="51"/>
      <c r="Q133" s="51"/>
      <c r="S133" s="15">
        <v>299</v>
      </c>
      <c r="W133" s="55">
        <v>304</v>
      </c>
    </row>
    <row r="134" spans="1:23" x14ac:dyDescent="0.2">
      <c r="A134" s="46" t="s">
        <v>328</v>
      </c>
      <c r="B134" s="47">
        <v>0</v>
      </c>
      <c r="C134" s="47">
        <v>3370</v>
      </c>
      <c r="D134" s="46" t="s">
        <v>192</v>
      </c>
      <c r="E134" s="48">
        <v>244</v>
      </c>
      <c r="F134" s="15"/>
      <c r="G134" s="49">
        <v>244</v>
      </c>
      <c r="H134" s="50"/>
      <c r="I134" s="51"/>
      <c r="J134" s="49">
        <v>0</v>
      </c>
      <c r="K134" s="52"/>
      <c r="L134" s="53">
        <v>670375.24345512991</v>
      </c>
      <c r="N134" s="51"/>
      <c r="O134" s="51"/>
      <c r="P134" s="51"/>
      <c r="Q134" s="51"/>
      <c r="S134" s="15">
        <v>244</v>
      </c>
      <c r="W134" s="55">
        <v>258</v>
      </c>
    </row>
    <row r="135" spans="1:23" x14ac:dyDescent="0.2">
      <c r="A135" s="46" t="s">
        <v>326</v>
      </c>
      <c r="B135" s="47" t="s">
        <v>193</v>
      </c>
      <c r="C135" s="47">
        <v>3021</v>
      </c>
      <c r="D135" s="46" t="s">
        <v>194</v>
      </c>
      <c r="E135" s="48">
        <v>214</v>
      </c>
      <c r="F135" s="15"/>
      <c r="G135" s="49">
        <v>214</v>
      </c>
      <c r="H135" s="50"/>
      <c r="I135" s="51"/>
      <c r="J135" s="49">
        <v>0</v>
      </c>
      <c r="K135" s="52"/>
      <c r="L135" s="53">
        <v>587952.05778441729</v>
      </c>
      <c r="N135" s="51"/>
      <c r="O135" s="51"/>
      <c r="P135" s="51"/>
      <c r="Q135" s="51"/>
      <c r="S135" s="15">
        <v>214</v>
      </c>
      <c r="W135" s="55">
        <v>212</v>
      </c>
    </row>
    <row r="136" spans="1:23" x14ac:dyDescent="0.2">
      <c r="A136" s="46" t="s">
        <v>326</v>
      </c>
      <c r="B136" s="47" t="s">
        <v>195</v>
      </c>
      <c r="C136" s="47">
        <v>3347</v>
      </c>
      <c r="D136" s="46" t="s">
        <v>196</v>
      </c>
      <c r="E136" s="48">
        <v>204</v>
      </c>
      <c r="F136" s="15"/>
      <c r="G136" s="49">
        <v>204</v>
      </c>
      <c r="H136" s="50"/>
      <c r="I136" s="51"/>
      <c r="J136" s="49">
        <v>0</v>
      </c>
      <c r="K136" s="52"/>
      <c r="L136" s="53">
        <v>560477.66256084642</v>
      </c>
      <c r="N136" s="51"/>
      <c r="O136" s="51"/>
      <c r="P136" s="51"/>
      <c r="Q136" s="51"/>
      <c r="S136" s="15">
        <v>204</v>
      </c>
      <c r="W136" s="55">
        <v>201</v>
      </c>
    </row>
    <row r="137" spans="1:23" x14ac:dyDescent="0.2">
      <c r="A137" s="46" t="s">
        <v>326</v>
      </c>
      <c r="B137" s="47" t="s">
        <v>197</v>
      </c>
      <c r="C137" s="47">
        <v>3355</v>
      </c>
      <c r="D137" s="46" t="s">
        <v>198</v>
      </c>
      <c r="E137" s="48">
        <v>213</v>
      </c>
      <c r="F137" s="15"/>
      <c r="G137" s="49">
        <v>213</v>
      </c>
      <c r="H137" s="50"/>
      <c r="I137" s="51"/>
      <c r="J137" s="49">
        <v>0</v>
      </c>
      <c r="K137" s="52"/>
      <c r="L137" s="53">
        <v>585204.61826206022</v>
      </c>
      <c r="N137" s="51"/>
      <c r="O137" s="51"/>
      <c r="P137" s="51"/>
      <c r="Q137" s="51"/>
      <c r="S137" s="15">
        <v>213</v>
      </c>
      <c r="W137" s="55">
        <v>213</v>
      </c>
    </row>
    <row r="138" spans="1:23" x14ac:dyDescent="0.2">
      <c r="A138" s="46" t="s">
        <v>326</v>
      </c>
      <c r="B138" s="47" t="s">
        <v>199</v>
      </c>
      <c r="C138" s="47">
        <v>3013</v>
      </c>
      <c r="D138" s="46" t="s">
        <v>200</v>
      </c>
      <c r="E138" s="48">
        <v>413</v>
      </c>
      <c r="F138" s="15"/>
      <c r="G138" s="49">
        <v>413</v>
      </c>
      <c r="H138" s="50"/>
      <c r="I138" s="51"/>
      <c r="J138" s="49">
        <v>0</v>
      </c>
      <c r="K138" s="52"/>
      <c r="L138" s="53">
        <v>1134692.5227334781</v>
      </c>
      <c r="N138" s="51"/>
      <c r="O138" s="51"/>
      <c r="P138" s="51"/>
      <c r="Q138" s="51"/>
      <c r="S138" s="15">
        <v>413</v>
      </c>
      <c r="W138" s="55">
        <v>414</v>
      </c>
    </row>
    <row r="139" spans="1:23" x14ac:dyDescent="0.2">
      <c r="A139" s="46" t="s">
        <v>328</v>
      </c>
      <c r="B139" s="47">
        <v>0</v>
      </c>
      <c r="C139" s="47">
        <v>2010</v>
      </c>
      <c r="D139" s="46" t="s">
        <v>201</v>
      </c>
      <c r="E139" s="48">
        <v>369</v>
      </c>
      <c r="F139" s="15"/>
      <c r="G139" s="49">
        <v>369</v>
      </c>
      <c r="H139" s="50"/>
      <c r="I139" s="51"/>
      <c r="J139" s="49">
        <v>0</v>
      </c>
      <c r="K139" s="52"/>
      <c r="L139" s="53">
        <v>1013805.1837497662</v>
      </c>
      <c r="N139" s="51"/>
      <c r="O139" s="51"/>
      <c r="P139" s="51"/>
      <c r="Q139" s="51"/>
      <c r="S139" s="15">
        <v>369</v>
      </c>
      <c r="W139" s="55">
        <v>352</v>
      </c>
    </row>
    <row r="140" spans="1:23" x14ac:dyDescent="0.2">
      <c r="A140" s="46" t="s">
        <v>326</v>
      </c>
      <c r="B140" s="47" t="s">
        <v>202</v>
      </c>
      <c r="C140" s="47">
        <v>3301</v>
      </c>
      <c r="D140" s="46" t="s">
        <v>203</v>
      </c>
      <c r="E140" s="48">
        <v>206</v>
      </c>
      <c r="F140" s="15"/>
      <c r="G140" s="49">
        <v>206</v>
      </c>
      <c r="H140" s="50"/>
      <c r="I140" s="51"/>
      <c r="J140" s="49">
        <v>0</v>
      </c>
      <c r="K140" s="52"/>
      <c r="L140" s="53">
        <v>565972.54160556057</v>
      </c>
      <c r="N140" s="51"/>
      <c r="O140" s="51"/>
      <c r="P140" s="51"/>
      <c r="Q140" s="51"/>
      <c r="S140" s="15">
        <v>206</v>
      </c>
      <c r="W140" s="55">
        <v>207</v>
      </c>
    </row>
    <row r="141" spans="1:23" x14ac:dyDescent="0.2">
      <c r="A141" s="46" t="s">
        <v>328</v>
      </c>
      <c r="B141" s="47">
        <v>0</v>
      </c>
      <c r="C141" s="47">
        <v>2022</v>
      </c>
      <c r="D141" s="46" t="s">
        <v>204</v>
      </c>
      <c r="E141" s="48">
        <v>198</v>
      </c>
      <c r="F141" s="15"/>
      <c r="G141" s="49">
        <v>198</v>
      </c>
      <c r="H141" s="50"/>
      <c r="I141" s="51"/>
      <c r="J141" s="49">
        <v>0</v>
      </c>
      <c r="K141" s="52"/>
      <c r="L141" s="53">
        <v>543993.02542670385</v>
      </c>
      <c r="N141" s="51"/>
      <c r="O141" s="51"/>
      <c r="P141" s="51"/>
      <c r="Q141" s="51"/>
      <c r="S141" s="15">
        <v>198</v>
      </c>
      <c r="W141" s="55">
        <v>203</v>
      </c>
    </row>
    <row r="142" spans="1:23" x14ac:dyDescent="0.2">
      <c r="A142" s="46" t="s">
        <v>326</v>
      </c>
      <c r="B142" s="47" t="s">
        <v>205</v>
      </c>
      <c r="C142" s="47">
        <v>3313</v>
      </c>
      <c r="D142" s="46" t="s">
        <v>206</v>
      </c>
      <c r="E142" s="48">
        <v>421</v>
      </c>
      <c r="F142" s="15"/>
      <c r="G142" s="49">
        <v>421</v>
      </c>
      <c r="H142" s="50"/>
      <c r="I142" s="51"/>
      <c r="J142" s="49">
        <v>0</v>
      </c>
      <c r="K142" s="52"/>
      <c r="L142" s="53">
        <v>1156672.0389123349</v>
      </c>
      <c r="N142" s="51"/>
      <c r="O142" s="51"/>
      <c r="P142" s="51"/>
      <c r="Q142" s="51"/>
      <c r="S142" s="15">
        <v>421</v>
      </c>
      <c r="W142" s="55">
        <v>415</v>
      </c>
    </row>
    <row r="143" spans="1:23" x14ac:dyDescent="0.2">
      <c r="A143" s="46" t="s">
        <v>328</v>
      </c>
      <c r="B143" s="47">
        <v>0</v>
      </c>
      <c r="C143" s="47">
        <v>3371</v>
      </c>
      <c r="D143" s="46" t="s">
        <v>207</v>
      </c>
      <c r="E143" s="48">
        <v>209</v>
      </c>
      <c r="F143" s="15"/>
      <c r="G143" s="49">
        <v>209</v>
      </c>
      <c r="H143" s="50"/>
      <c r="I143" s="51"/>
      <c r="J143" s="49">
        <v>0</v>
      </c>
      <c r="K143" s="52"/>
      <c r="L143" s="53">
        <v>574214.8601726318</v>
      </c>
      <c r="N143" s="51"/>
      <c r="O143" s="51"/>
      <c r="P143" s="51"/>
      <c r="Q143" s="51"/>
      <c r="S143" s="15">
        <v>209</v>
      </c>
      <c r="W143" s="55">
        <v>210</v>
      </c>
    </row>
    <row r="144" spans="1:23" x14ac:dyDescent="0.2">
      <c r="A144" s="46" t="s">
        <v>326</v>
      </c>
      <c r="B144" s="47" t="s">
        <v>208</v>
      </c>
      <c r="C144" s="47">
        <v>3349</v>
      </c>
      <c r="D144" s="46" t="s">
        <v>209</v>
      </c>
      <c r="E144" s="48">
        <v>172</v>
      </c>
      <c r="F144" s="15"/>
      <c r="G144" s="49">
        <v>172</v>
      </c>
      <c r="H144" s="50"/>
      <c r="I144" s="51"/>
      <c r="J144" s="49">
        <v>0</v>
      </c>
      <c r="K144" s="52"/>
      <c r="L144" s="53">
        <v>472559.59784541948</v>
      </c>
      <c r="N144" s="51"/>
      <c r="O144" s="51"/>
      <c r="P144" s="51"/>
      <c r="Q144" s="51"/>
      <c r="S144" s="15">
        <v>172</v>
      </c>
      <c r="W144" s="55">
        <v>182</v>
      </c>
    </row>
    <row r="145" spans="1:23" x14ac:dyDescent="0.2">
      <c r="A145" s="46" t="s">
        <v>328</v>
      </c>
      <c r="B145" s="47">
        <v>0</v>
      </c>
      <c r="C145" s="47">
        <v>3350</v>
      </c>
      <c r="D145" s="46" t="s">
        <v>210</v>
      </c>
      <c r="E145" s="48">
        <v>414</v>
      </c>
      <c r="F145" s="15"/>
      <c r="G145" s="49">
        <v>414</v>
      </c>
      <c r="H145" s="50"/>
      <c r="I145" s="51"/>
      <c r="J145" s="49">
        <v>0</v>
      </c>
      <c r="K145" s="52"/>
      <c r="L145" s="53">
        <v>1137439.9622558353</v>
      </c>
      <c r="N145" s="51"/>
      <c r="O145" s="51"/>
      <c r="P145" s="51"/>
      <c r="Q145" s="51"/>
      <c r="S145" s="15">
        <v>414</v>
      </c>
      <c r="W145" s="55">
        <v>417</v>
      </c>
    </row>
    <row r="146" spans="1:23" x14ac:dyDescent="0.2">
      <c r="A146" s="46" t="s">
        <v>326</v>
      </c>
      <c r="B146" s="47" t="s">
        <v>211</v>
      </c>
      <c r="C146" s="47">
        <v>2134</v>
      </c>
      <c r="D146" s="46" t="s">
        <v>212</v>
      </c>
      <c r="E146" s="48">
        <v>97</v>
      </c>
      <c r="F146" s="15"/>
      <c r="G146" s="49">
        <v>97</v>
      </c>
      <c r="H146" s="50"/>
      <c r="I146" s="51"/>
      <c r="J146" s="49">
        <v>0</v>
      </c>
      <c r="K146" s="52"/>
      <c r="L146" s="53">
        <v>266501.63366863772</v>
      </c>
      <c r="N146" s="51"/>
      <c r="O146" s="51"/>
      <c r="P146" s="51"/>
      <c r="Q146" s="51"/>
      <c r="S146" s="15">
        <v>97</v>
      </c>
      <c r="W146" s="55">
        <v>92</v>
      </c>
    </row>
    <row r="147" spans="1:23" x14ac:dyDescent="0.2">
      <c r="A147" s="46" t="s">
        <v>326</v>
      </c>
      <c r="B147" s="47" t="s">
        <v>213</v>
      </c>
      <c r="C147" s="47">
        <v>2148</v>
      </c>
      <c r="D147" s="46" t="s">
        <v>214</v>
      </c>
      <c r="E147" s="48">
        <v>291</v>
      </c>
      <c r="F147" s="15"/>
      <c r="G147" s="49">
        <v>291</v>
      </c>
      <c r="H147" s="50"/>
      <c r="I147" s="51"/>
      <c r="J147" s="49">
        <v>0</v>
      </c>
      <c r="K147" s="52"/>
      <c r="L147" s="53">
        <v>799504.90100591315</v>
      </c>
      <c r="N147" s="51"/>
      <c r="O147" s="51"/>
      <c r="P147" s="51"/>
      <c r="Q147" s="51"/>
      <c r="S147" s="15">
        <v>291</v>
      </c>
      <c r="W147" s="55">
        <v>298</v>
      </c>
    </row>
    <row r="148" spans="1:23" x14ac:dyDescent="0.2">
      <c r="A148" s="46" t="s">
        <v>326</v>
      </c>
      <c r="B148" s="47" t="s">
        <v>215</v>
      </c>
      <c r="C148" s="47">
        <v>2081</v>
      </c>
      <c r="D148" s="46" t="s">
        <v>216</v>
      </c>
      <c r="E148" s="48">
        <v>163</v>
      </c>
      <c r="F148" s="15"/>
      <c r="G148" s="49">
        <v>163</v>
      </c>
      <c r="H148" s="50"/>
      <c r="I148" s="51"/>
      <c r="J148" s="49">
        <v>0</v>
      </c>
      <c r="K148" s="52"/>
      <c r="L148" s="53">
        <v>447832.64214420569</v>
      </c>
      <c r="N148" s="51"/>
      <c r="O148" s="51"/>
      <c r="P148" s="51"/>
      <c r="Q148" s="51"/>
      <c r="S148" s="15">
        <v>163</v>
      </c>
      <c r="T148" s="56"/>
      <c r="U148" s="57"/>
      <c r="W148" s="55">
        <v>150</v>
      </c>
    </row>
    <row r="149" spans="1:23" x14ac:dyDescent="0.2">
      <c r="A149" s="46" t="s">
        <v>326</v>
      </c>
      <c r="B149" s="47" t="s">
        <v>217</v>
      </c>
      <c r="C149" s="47">
        <v>2057</v>
      </c>
      <c r="D149" s="46" t="s">
        <v>218</v>
      </c>
      <c r="E149" s="48">
        <v>428</v>
      </c>
      <c r="F149" s="15"/>
      <c r="G149" s="49">
        <v>428</v>
      </c>
      <c r="H149" s="50"/>
      <c r="I149" s="51"/>
      <c r="J149" s="49">
        <v>0</v>
      </c>
      <c r="K149" s="52"/>
      <c r="L149" s="53">
        <v>1175904.1155688346</v>
      </c>
      <c r="N149" s="58"/>
      <c r="O149" s="51"/>
      <c r="P149" s="51"/>
      <c r="Q149" s="51"/>
      <c r="S149" s="15">
        <v>428</v>
      </c>
      <c r="W149" s="55">
        <v>438</v>
      </c>
    </row>
    <row r="150" spans="1:23" x14ac:dyDescent="0.2">
      <c r="A150" s="46" t="s">
        <v>326</v>
      </c>
      <c r="B150" s="47" t="s">
        <v>219</v>
      </c>
      <c r="C150" s="47">
        <v>2058</v>
      </c>
      <c r="D150" s="46" t="s">
        <v>220</v>
      </c>
      <c r="E150" s="48">
        <v>420</v>
      </c>
      <c r="F150" s="15"/>
      <c r="G150" s="49">
        <v>420</v>
      </c>
      <c r="H150" s="50"/>
      <c r="I150" s="51"/>
      <c r="J150" s="49">
        <v>0</v>
      </c>
      <c r="K150" s="52"/>
      <c r="L150" s="53">
        <v>1153924.5993899778</v>
      </c>
      <c r="N150" s="51"/>
      <c r="O150" s="51"/>
      <c r="P150" s="51"/>
      <c r="Q150" s="51"/>
      <c r="S150" s="15">
        <v>420</v>
      </c>
      <c r="W150" s="55">
        <v>420</v>
      </c>
    </row>
    <row r="151" spans="1:23" x14ac:dyDescent="0.2">
      <c r="A151" s="46" t="s">
        <v>328</v>
      </c>
      <c r="B151" s="47">
        <v>0</v>
      </c>
      <c r="C151" s="47">
        <v>3368</v>
      </c>
      <c r="D151" s="46" t="s">
        <v>221</v>
      </c>
      <c r="E151" s="48">
        <v>189</v>
      </c>
      <c r="F151" s="15"/>
      <c r="G151" s="49">
        <v>189</v>
      </c>
      <c r="H151" s="50"/>
      <c r="I151" s="51"/>
      <c r="J151" s="49">
        <v>0</v>
      </c>
      <c r="K151" s="52"/>
      <c r="L151" s="53">
        <v>519266.06972549</v>
      </c>
      <c r="N151" s="51"/>
      <c r="O151" s="51"/>
      <c r="P151" s="51"/>
      <c r="Q151" s="51"/>
      <c r="S151" s="15">
        <v>189</v>
      </c>
      <c r="W151" s="55">
        <v>197</v>
      </c>
    </row>
    <row r="152" spans="1:23" x14ac:dyDescent="0.2">
      <c r="A152" s="46" t="s">
        <v>328</v>
      </c>
      <c r="B152" s="47">
        <v>0</v>
      </c>
      <c r="C152" s="47">
        <v>2060</v>
      </c>
      <c r="D152" s="46" t="s">
        <v>222</v>
      </c>
      <c r="E152" s="48">
        <v>559</v>
      </c>
      <c r="F152" s="15"/>
      <c r="G152" s="49">
        <v>559</v>
      </c>
      <c r="H152" s="50"/>
      <c r="I152" s="51"/>
      <c r="J152" s="49">
        <v>0</v>
      </c>
      <c r="K152" s="52"/>
      <c r="L152" s="53">
        <v>1535818.6929976132</v>
      </c>
      <c r="N152" s="51"/>
      <c r="O152" s="51"/>
      <c r="P152" s="51"/>
      <c r="Q152" s="51"/>
      <c r="S152" s="15">
        <v>559</v>
      </c>
      <c r="W152" s="55">
        <v>578</v>
      </c>
    </row>
    <row r="153" spans="1:23" x14ac:dyDescent="0.2">
      <c r="A153" s="46" t="s">
        <v>328</v>
      </c>
      <c r="B153" s="47">
        <v>0</v>
      </c>
      <c r="C153" s="47">
        <v>2061</v>
      </c>
      <c r="D153" s="46" t="s">
        <v>223</v>
      </c>
      <c r="E153" s="48">
        <v>558</v>
      </c>
      <c r="F153" s="15"/>
      <c r="G153" s="49">
        <v>558</v>
      </c>
      <c r="H153" s="50"/>
      <c r="I153" s="51"/>
      <c r="J153" s="49">
        <v>0</v>
      </c>
      <c r="K153" s="52"/>
      <c r="L153" s="53">
        <v>1533071.2534752563</v>
      </c>
      <c r="N153" s="51"/>
      <c r="O153" s="51"/>
      <c r="P153" s="51"/>
      <c r="Q153" s="51"/>
      <c r="S153" s="15">
        <v>558</v>
      </c>
      <c r="W153" s="55">
        <v>577</v>
      </c>
    </row>
    <row r="154" spans="1:23" x14ac:dyDescent="0.2">
      <c r="A154" s="46" t="s">
        <v>326</v>
      </c>
      <c r="B154" s="47" t="s">
        <v>224</v>
      </c>
      <c r="C154" s="47">
        <v>2200</v>
      </c>
      <c r="D154" s="46" t="s">
        <v>225</v>
      </c>
      <c r="E154" s="48">
        <v>206</v>
      </c>
      <c r="F154" s="15"/>
      <c r="G154" s="49">
        <v>206</v>
      </c>
      <c r="H154" s="50"/>
      <c r="I154" s="51"/>
      <c r="J154" s="49">
        <v>0</v>
      </c>
      <c r="K154" s="52"/>
      <c r="L154" s="53">
        <v>565972.54160556057</v>
      </c>
      <c r="N154" s="51"/>
      <c r="O154" s="51"/>
      <c r="P154" s="51"/>
      <c r="Q154" s="51"/>
      <c r="S154" s="15">
        <v>206</v>
      </c>
      <c r="W154" s="55">
        <v>206</v>
      </c>
    </row>
    <row r="155" spans="1:23" x14ac:dyDescent="0.2">
      <c r="A155" s="46" t="s">
        <v>326</v>
      </c>
      <c r="B155" s="47" t="s">
        <v>226</v>
      </c>
      <c r="C155" s="47">
        <v>3362</v>
      </c>
      <c r="D155" s="46" t="s">
        <v>227</v>
      </c>
      <c r="E155" s="48">
        <v>319</v>
      </c>
      <c r="F155" s="15"/>
      <c r="G155" s="49">
        <v>319</v>
      </c>
      <c r="H155" s="50"/>
      <c r="I155" s="51"/>
      <c r="J155" s="49">
        <v>0</v>
      </c>
      <c r="K155" s="52"/>
      <c r="L155" s="53">
        <v>876433.20763191173</v>
      </c>
      <c r="N155" s="51"/>
      <c r="O155" s="51"/>
      <c r="P155" s="51"/>
      <c r="Q155" s="51"/>
      <c r="S155" s="15">
        <v>319</v>
      </c>
      <c r="W155" s="55">
        <v>337</v>
      </c>
    </row>
    <row r="156" spans="1:23" x14ac:dyDescent="0.2">
      <c r="A156" s="46" t="s">
        <v>328</v>
      </c>
      <c r="B156" s="47">
        <v>0</v>
      </c>
      <c r="C156" s="47">
        <v>2135</v>
      </c>
      <c r="D156" s="46" t="s">
        <v>228</v>
      </c>
      <c r="E156" s="48">
        <v>284</v>
      </c>
      <c r="F156" s="15"/>
      <c r="G156" s="49">
        <v>284</v>
      </c>
      <c r="H156" s="50"/>
      <c r="I156" s="51"/>
      <c r="J156" s="49">
        <v>0</v>
      </c>
      <c r="K156" s="52"/>
      <c r="L156" s="53">
        <v>780272.82434941363</v>
      </c>
      <c r="N156" s="51"/>
      <c r="O156" s="51"/>
      <c r="P156" s="51"/>
      <c r="Q156" s="51"/>
      <c r="S156" s="15">
        <v>284</v>
      </c>
      <c r="W156" s="55">
        <v>262</v>
      </c>
    </row>
    <row r="157" spans="1:23" x14ac:dyDescent="0.2">
      <c r="A157" s="46" t="s">
        <v>326</v>
      </c>
      <c r="B157" s="47" t="s">
        <v>229</v>
      </c>
      <c r="C157" s="47">
        <v>2071</v>
      </c>
      <c r="D157" s="46" t="s">
        <v>230</v>
      </c>
      <c r="E157" s="48">
        <v>427</v>
      </c>
      <c r="F157" s="15"/>
      <c r="G157" s="49">
        <v>427</v>
      </c>
      <c r="H157" s="50"/>
      <c r="I157" s="51"/>
      <c r="J157" s="49">
        <v>0</v>
      </c>
      <c r="K157" s="52"/>
      <c r="L157" s="53">
        <v>1173156.6760464774</v>
      </c>
      <c r="N157" s="51"/>
      <c r="O157" s="51"/>
      <c r="P157" s="51"/>
      <c r="Q157" s="51"/>
      <c r="S157" s="15">
        <v>427</v>
      </c>
      <c r="W157" s="55">
        <v>430</v>
      </c>
    </row>
    <row r="158" spans="1:23" x14ac:dyDescent="0.2">
      <c r="A158" s="46" t="s">
        <v>328</v>
      </c>
      <c r="B158" s="47">
        <v>0</v>
      </c>
      <c r="C158" s="47">
        <v>2193</v>
      </c>
      <c r="D158" s="46" t="s">
        <v>231</v>
      </c>
      <c r="E158" s="48">
        <v>378</v>
      </c>
      <c r="F158" s="15"/>
      <c r="G158" s="49">
        <v>378</v>
      </c>
      <c r="H158" s="50"/>
      <c r="I158" s="51"/>
      <c r="J158" s="49">
        <v>0</v>
      </c>
      <c r="K158" s="52"/>
      <c r="L158" s="53">
        <v>1038532.13945098</v>
      </c>
      <c r="N158" s="51"/>
      <c r="O158" s="51"/>
      <c r="P158" s="51"/>
      <c r="Q158" s="51"/>
      <c r="S158" s="15">
        <v>378</v>
      </c>
      <c r="W158" s="55">
        <v>405</v>
      </c>
    </row>
    <row r="159" spans="1:23" x14ac:dyDescent="0.2">
      <c r="A159" s="46" t="s">
        <v>328</v>
      </c>
      <c r="B159" s="47">
        <v>0</v>
      </c>
      <c r="C159" s="47">
        <v>2028</v>
      </c>
      <c r="D159" s="46" t="s">
        <v>232</v>
      </c>
      <c r="E159" s="48">
        <v>578</v>
      </c>
      <c r="F159" s="15"/>
      <c r="G159" s="49">
        <v>578</v>
      </c>
      <c r="H159" s="50"/>
      <c r="I159" s="51"/>
      <c r="J159" s="49">
        <v>0</v>
      </c>
      <c r="K159" s="52"/>
      <c r="L159" s="53">
        <v>1588020.043922398</v>
      </c>
      <c r="N159" s="51"/>
      <c r="O159" s="51"/>
      <c r="P159" s="51"/>
      <c r="Q159" s="51"/>
      <c r="S159" s="15">
        <v>578</v>
      </c>
      <c r="W159" s="55">
        <v>589</v>
      </c>
    </row>
    <row r="160" spans="1:23" x14ac:dyDescent="0.2">
      <c r="A160" s="46" t="s">
        <v>328</v>
      </c>
      <c r="B160" s="47">
        <v>0</v>
      </c>
      <c r="C160" s="47">
        <v>2012</v>
      </c>
      <c r="D160" s="46" t="s">
        <v>233</v>
      </c>
      <c r="E160" s="48">
        <v>512</v>
      </c>
      <c r="F160" s="15"/>
      <c r="G160" s="49">
        <v>512</v>
      </c>
      <c r="H160" s="50"/>
      <c r="I160" s="51"/>
      <c r="J160" s="49">
        <v>0</v>
      </c>
      <c r="K160" s="52"/>
      <c r="L160" s="53">
        <v>1406689.0354468301</v>
      </c>
      <c r="N160" s="51"/>
      <c r="O160" s="51"/>
      <c r="P160" s="51"/>
      <c r="Q160" s="51"/>
      <c r="S160" s="15">
        <v>512</v>
      </c>
      <c r="W160" s="55">
        <v>495</v>
      </c>
    </row>
    <row r="161" spans="1:24" x14ac:dyDescent="0.2">
      <c r="A161" s="46" t="s">
        <v>326</v>
      </c>
      <c r="B161" s="47" t="s">
        <v>234</v>
      </c>
      <c r="C161" s="47">
        <v>2074</v>
      </c>
      <c r="D161" s="46" t="s">
        <v>235</v>
      </c>
      <c r="E161" s="48">
        <v>627</v>
      </c>
      <c r="F161" s="15"/>
      <c r="G161" s="49">
        <v>627</v>
      </c>
      <c r="H161" s="50"/>
      <c r="I161" s="51"/>
      <c r="J161" s="49">
        <v>0</v>
      </c>
      <c r="K161" s="52"/>
      <c r="L161" s="53">
        <v>1722644.5805178955</v>
      </c>
      <c r="N161" s="51"/>
      <c r="O161" s="51"/>
      <c r="P161" s="51"/>
      <c r="Q161" s="51"/>
      <c r="S161" s="15">
        <v>627</v>
      </c>
      <c r="W161" s="55">
        <v>623</v>
      </c>
    </row>
    <row r="162" spans="1:24" x14ac:dyDescent="0.2">
      <c r="A162" s="46" t="s">
        <v>328</v>
      </c>
      <c r="B162" s="47">
        <v>0</v>
      </c>
      <c r="C162" s="47">
        <v>2117</v>
      </c>
      <c r="D162" s="46" t="s">
        <v>236</v>
      </c>
      <c r="E162" s="48">
        <v>366</v>
      </c>
      <c r="F162" s="15"/>
      <c r="G162" s="49">
        <v>366</v>
      </c>
      <c r="H162" s="50"/>
      <c r="I162" s="51"/>
      <c r="J162" s="49">
        <v>0</v>
      </c>
      <c r="K162" s="52"/>
      <c r="L162" s="53">
        <v>1005562.865182695</v>
      </c>
      <c r="N162" s="51"/>
      <c r="O162" s="51"/>
      <c r="P162" s="51"/>
      <c r="Q162" s="51"/>
      <c r="S162" s="15">
        <v>366</v>
      </c>
      <c r="W162" s="55">
        <v>382</v>
      </c>
    </row>
    <row r="163" spans="1:24" x14ac:dyDescent="0.2">
      <c r="A163" s="46" t="s">
        <v>328</v>
      </c>
      <c r="B163" s="47">
        <v>0</v>
      </c>
      <c r="C163" s="47">
        <v>3035</v>
      </c>
      <c r="D163" s="46" t="s">
        <v>237</v>
      </c>
      <c r="E163" s="48">
        <v>100</v>
      </c>
      <c r="F163" s="15"/>
      <c r="G163" s="49">
        <v>100</v>
      </c>
      <c r="H163" s="50"/>
      <c r="I163" s="51"/>
      <c r="J163" s="49">
        <v>0</v>
      </c>
      <c r="K163" s="52"/>
      <c r="L163" s="53">
        <v>274743.952235709</v>
      </c>
      <c r="N163" s="51"/>
      <c r="O163" s="51"/>
      <c r="P163" s="51"/>
      <c r="Q163" s="51"/>
      <c r="S163" s="15">
        <v>100</v>
      </c>
      <c r="W163" s="55">
        <v>97</v>
      </c>
    </row>
    <row r="164" spans="1:24" x14ac:dyDescent="0.2">
      <c r="A164" s="46" t="s">
        <v>328</v>
      </c>
      <c r="B164" s="47">
        <v>0</v>
      </c>
      <c r="C164" s="47">
        <v>2078</v>
      </c>
      <c r="D164" s="46" t="s">
        <v>238</v>
      </c>
      <c r="E164" s="48">
        <v>385</v>
      </c>
      <c r="F164" s="15"/>
      <c r="G164" s="49">
        <v>385</v>
      </c>
      <c r="H164" s="50"/>
      <c r="I164" s="51"/>
      <c r="J164" s="49">
        <v>0</v>
      </c>
      <c r="K164" s="52"/>
      <c r="L164" s="53">
        <v>1057764.2161074798</v>
      </c>
      <c r="N164" s="51"/>
      <c r="O164" s="51"/>
      <c r="P164" s="51"/>
      <c r="Q164" s="51"/>
      <c r="S164" s="15">
        <v>385</v>
      </c>
      <c r="W164" s="55">
        <v>404</v>
      </c>
    </row>
    <row r="165" spans="1:24" x14ac:dyDescent="0.2">
      <c r="A165" s="46" t="s">
        <v>328</v>
      </c>
      <c r="B165" s="47">
        <v>0</v>
      </c>
      <c r="C165" s="47">
        <v>2030</v>
      </c>
      <c r="D165" s="46" t="s">
        <v>239</v>
      </c>
      <c r="E165" s="48">
        <v>190</v>
      </c>
      <c r="F165" s="15"/>
      <c r="G165" s="49">
        <v>190</v>
      </c>
      <c r="H165" s="50"/>
      <c r="I165" s="51"/>
      <c r="J165" s="49">
        <v>0</v>
      </c>
      <c r="K165" s="52"/>
      <c r="L165" s="53">
        <v>522013.50924784713</v>
      </c>
      <c r="N165" s="51"/>
      <c r="O165" s="51"/>
      <c r="P165" s="51"/>
      <c r="Q165" s="51"/>
      <c r="S165" s="15">
        <v>190</v>
      </c>
      <c r="W165" s="55">
        <v>196</v>
      </c>
    </row>
    <row r="166" spans="1:24" x14ac:dyDescent="0.2">
      <c r="A166" s="46" t="s">
        <v>326</v>
      </c>
      <c r="B166" s="47" t="s">
        <v>240</v>
      </c>
      <c r="C166" s="47">
        <v>2100</v>
      </c>
      <c r="D166" s="46" t="s">
        <v>241</v>
      </c>
      <c r="E166" s="48">
        <v>206</v>
      </c>
      <c r="F166" s="15"/>
      <c r="G166" s="49">
        <v>206</v>
      </c>
      <c r="H166" s="50"/>
      <c r="I166" s="51"/>
      <c r="J166" s="49">
        <v>0</v>
      </c>
      <c r="K166" s="52"/>
      <c r="L166" s="53">
        <v>565972.54160556057</v>
      </c>
      <c r="N166" s="51"/>
      <c r="O166" s="51"/>
      <c r="P166" s="51"/>
      <c r="Q166" s="51"/>
      <c r="S166" s="15">
        <v>206</v>
      </c>
      <c r="W166" s="55">
        <v>199</v>
      </c>
    </row>
    <row r="167" spans="1:24" x14ac:dyDescent="0.2">
      <c r="A167" s="46" t="s">
        <v>328</v>
      </c>
      <c r="B167" s="47">
        <v>0</v>
      </c>
      <c r="C167" s="47">
        <v>3036</v>
      </c>
      <c r="D167" s="46" t="s">
        <v>351</v>
      </c>
      <c r="E167" s="48">
        <v>312</v>
      </c>
      <c r="F167" s="15"/>
      <c r="G167" s="49">
        <v>312</v>
      </c>
      <c r="H167" s="50"/>
      <c r="I167" s="51"/>
      <c r="J167" s="49">
        <v>0</v>
      </c>
      <c r="K167" s="52"/>
      <c r="L167" s="53">
        <v>857201.13097541209</v>
      </c>
      <c r="N167" s="51"/>
      <c r="O167" s="51"/>
      <c r="P167" s="51"/>
      <c r="Q167" s="51"/>
      <c r="S167" s="15">
        <v>312</v>
      </c>
      <c r="W167" s="55">
        <v>334</v>
      </c>
    </row>
    <row r="168" spans="1:24" x14ac:dyDescent="0.2">
      <c r="A168" s="46">
        <v>0</v>
      </c>
      <c r="B168" s="47">
        <v>0</v>
      </c>
      <c r="C168" s="47">
        <v>0</v>
      </c>
      <c r="D168" s="46">
        <v>0</v>
      </c>
      <c r="E168" s="62"/>
      <c r="F168" s="63"/>
      <c r="G168" s="63"/>
      <c r="H168" s="63"/>
      <c r="I168" s="64"/>
      <c r="J168" s="63"/>
      <c r="K168" s="52"/>
      <c r="L168" s="53">
        <v>0</v>
      </c>
      <c r="N168" s="51"/>
      <c r="O168" s="51"/>
      <c r="P168" s="51"/>
      <c r="Q168" s="51"/>
      <c r="W168" s="15"/>
    </row>
    <row r="169" spans="1:24" x14ac:dyDescent="0.2">
      <c r="A169" s="46">
        <v>0</v>
      </c>
      <c r="B169" s="47">
        <v>0</v>
      </c>
      <c r="C169" s="47">
        <v>0</v>
      </c>
      <c r="D169" s="46">
        <v>0</v>
      </c>
      <c r="E169" s="50"/>
      <c r="F169" s="65"/>
      <c r="H169" s="50"/>
      <c r="I169" s="51"/>
      <c r="K169" s="52"/>
      <c r="L169" s="53">
        <v>0</v>
      </c>
      <c r="N169" s="51"/>
      <c r="O169" s="51"/>
      <c r="P169" s="51"/>
      <c r="Q169" s="51"/>
      <c r="S169" s="44" t="s">
        <v>324</v>
      </c>
      <c r="T169" s="44" t="s">
        <v>325</v>
      </c>
      <c r="U169" s="40"/>
      <c r="W169" s="15"/>
    </row>
    <row r="170" spans="1:24" x14ac:dyDescent="0.2">
      <c r="A170" s="46"/>
      <c r="B170" s="47"/>
      <c r="C170" s="47"/>
      <c r="D170" s="46"/>
      <c r="E170" s="50"/>
      <c r="F170" s="65"/>
      <c r="H170" s="50"/>
      <c r="I170" s="51"/>
      <c r="K170" s="52"/>
      <c r="L170" s="53">
        <v>0</v>
      </c>
      <c r="N170" s="51"/>
      <c r="O170" s="51"/>
      <c r="P170" s="51"/>
      <c r="Q170" s="51"/>
      <c r="S170" s="44"/>
      <c r="T170" s="44"/>
      <c r="U170" s="40"/>
      <c r="W170" s="15"/>
    </row>
    <row r="171" spans="1:24" x14ac:dyDescent="0.2">
      <c r="A171" s="46"/>
      <c r="B171" s="47"/>
      <c r="C171" s="47"/>
      <c r="D171" s="46"/>
      <c r="E171" s="50"/>
      <c r="F171" s="65"/>
      <c r="H171" s="50"/>
      <c r="I171" s="51"/>
      <c r="K171" s="52"/>
      <c r="L171" s="53">
        <v>0</v>
      </c>
      <c r="N171" s="51"/>
      <c r="O171" s="51"/>
      <c r="P171" s="51"/>
      <c r="Q171" s="51"/>
      <c r="S171" s="44"/>
      <c r="T171" s="44"/>
      <c r="U171" s="40"/>
      <c r="W171" s="15"/>
    </row>
    <row r="172" spans="1:24" x14ac:dyDescent="0.2">
      <c r="A172" s="46"/>
      <c r="B172" s="47"/>
      <c r="C172" s="47"/>
      <c r="D172" s="46"/>
      <c r="E172" s="50"/>
      <c r="F172" s="65"/>
      <c r="H172" s="50"/>
      <c r="I172" s="51"/>
      <c r="K172" s="52"/>
      <c r="L172" s="53">
        <v>0</v>
      </c>
      <c r="N172" s="51"/>
      <c r="O172" s="51"/>
      <c r="P172" s="51"/>
      <c r="Q172" s="51"/>
      <c r="S172" s="44"/>
      <c r="T172" s="44"/>
      <c r="U172" s="40"/>
      <c r="W172" s="15"/>
    </row>
    <row r="173" spans="1:24" x14ac:dyDescent="0.2">
      <c r="A173" s="46" t="s">
        <v>328</v>
      </c>
      <c r="B173" s="47">
        <v>0</v>
      </c>
      <c r="C173" s="47">
        <v>6907</v>
      </c>
      <c r="D173" s="46" t="s">
        <v>4</v>
      </c>
      <c r="E173" s="50"/>
      <c r="F173" s="65"/>
      <c r="G173" s="49">
        <v>0</v>
      </c>
      <c r="H173" s="48">
        <v>520</v>
      </c>
      <c r="I173" s="48">
        <v>317</v>
      </c>
      <c r="J173" s="49">
        <v>837</v>
      </c>
      <c r="K173" s="52"/>
      <c r="L173" s="53">
        <v>3399665.8568010535</v>
      </c>
      <c r="N173" s="51"/>
      <c r="O173" s="51"/>
      <c r="P173" s="51"/>
      <c r="Q173" s="51"/>
      <c r="S173" s="66">
        <v>520</v>
      </c>
      <c r="T173" s="67">
        <v>317</v>
      </c>
      <c r="U173" s="54"/>
      <c r="W173" s="15">
        <v>511</v>
      </c>
      <c r="X173" s="15">
        <v>306</v>
      </c>
    </row>
    <row r="174" spans="1:24" x14ac:dyDescent="0.2">
      <c r="A174" s="46" t="s">
        <v>328</v>
      </c>
      <c r="B174" s="47">
        <v>0</v>
      </c>
      <c r="C174" s="47">
        <v>4064</v>
      </c>
      <c r="D174" s="46" t="s">
        <v>243</v>
      </c>
      <c r="E174" s="50"/>
      <c r="F174" s="65"/>
      <c r="G174" s="49">
        <v>0</v>
      </c>
      <c r="H174" s="48">
        <v>832</v>
      </c>
      <c r="I174" s="48">
        <v>546</v>
      </c>
      <c r="J174" s="49">
        <v>1378</v>
      </c>
      <c r="K174" s="52"/>
      <c r="L174" s="53">
        <v>5609669.3990113735</v>
      </c>
      <c r="N174" s="51"/>
      <c r="O174" s="58"/>
      <c r="P174" s="51"/>
      <c r="Q174" s="51"/>
      <c r="S174" s="68">
        <v>832</v>
      </c>
      <c r="T174" s="69">
        <v>546</v>
      </c>
      <c r="U174" s="54"/>
      <c r="W174" s="15">
        <v>831</v>
      </c>
      <c r="X174" s="15">
        <v>539</v>
      </c>
    </row>
    <row r="175" spans="1:24" x14ac:dyDescent="0.2">
      <c r="A175" s="46" t="s">
        <v>328</v>
      </c>
      <c r="B175" s="47">
        <v>0</v>
      </c>
      <c r="C175" s="47">
        <v>4025</v>
      </c>
      <c r="D175" s="46" t="s">
        <v>246</v>
      </c>
      <c r="E175" s="50"/>
      <c r="F175" s="65"/>
      <c r="G175" s="49">
        <v>0</v>
      </c>
      <c r="H175" s="48">
        <v>388</v>
      </c>
      <c r="I175" s="48">
        <v>144</v>
      </c>
      <c r="J175" s="49">
        <v>532</v>
      </c>
      <c r="K175" s="52"/>
      <c r="L175" s="53">
        <v>2130768.8668287918</v>
      </c>
      <c r="N175" s="51"/>
      <c r="O175" s="51"/>
      <c r="P175" s="51"/>
      <c r="Q175" s="51"/>
      <c r="S175" s="68">
        <v>388</v>
      </c>
      <c r="T175" s="69">
        <v>144</v>
      </c>
      <c r="W175" s="15">
        <v>310</v>
      </c>
      <c r="X175" s="15">
        <v>121</v>
      </c>
    </row>
    <row r="176" spans="1:24" x14ac:dyDescent="0.2">
      <c r="A176" s="46" t="s">
        <v>328</v>
      </c>
      <c r="B176" s="47">
        <v>0</v>
      </c>
      <c r="C176" s="47">
        <v>4041</v>
      </c>
      <c r="D176" s="46" t="s">
        <v>247</v>
      </c>
      <c r="E176" s="50"/>
      <c r="F176" s="65"/>
      <c r="G176" s="49">
        <v>0</v>
      </c>
      <c r="H176" s="48">
        <v>571</v>
      </c>
      <c r="I176" s="48">
        <v>369</v>
      </c>
      <c r="J176" s="49">
        <v>940</v>
      </c>
      <c r="K176" s="52"/>
      <c r="L176" s="53">
        <v>3824818.8700490724</v>
      </c>
      <c r="N176" s="51"/>
      <c r="O176" s="51"/>
      <c r="P176" s="51"/>
      <c r="Q176" s="51"/>
      <c r="S176" s="68">
        <v>571</v>
      </c>
      <c r="T176" s="69">
        <v>369</v>
      </c>
      <c r="W176" s="15">
        <v>574</v>
      </c>
      <c r="X176" s="15">
        <v>359</v>
      </c>
    </row>
    <row r="177" spans="1:24" x14ac:dyDescent="0.2">
      <c r="A177" s="46" t="s">
        <v>327</v>
      </c>
      <c r="B177" s="47" t="s">
        <v>248</v>
      </c>
      <c r="C177" s="47">
        <v>5400</v>
      </c>
      <c r="D177" s="46" t="s">
        <v>249</v>
      </c>
      <c r="E177" s="50"/>
      <c r="F177" s="65"/>
      <c r="G177" s="49">
        <v>0</v>
      </c>
      <c r="H177" s="48">
        <v>900</v>
      </c>
      <c r="I177" s="48">
        <v>589</v>
      </c>
      <c r="J177" s="49">
        <v>1489</v>
      </c>
      <c r="K177" s="52"/>
      <c r="L177" s="53">
        <v>6061023.603769511</v>
      </c>
      <c r="N177" s="51"/>
      <c r="O177" s="51"/>
      <c r="P177" s="51"/>
      <c r="Q177" s="51"/>
      <c r="S177" s="68">
        <v>900</v>
      </c>
      <c r="T177" s="69">
        <v>589</v>
      </c>
      <c r="W177" s="15">
        <v>900</v>
      </c>
      <c r="X177" s="15">
        <v>591</v>
      </c>
    </row>
    <row r="178" spans="1:24" x14ac:dyDescent="0.2">
      <c r="A178" s="46" t="s">
        <v>328</v>
      </c>
      <c r="B178" s="47">
        <v>0</v>
      </c>
      <c r="C178" s="47">
        <v>6906</v>
      </c>
      <c r="D178" s="46" t="s">
        <v>5</v>
      </c>
      <c r="E178" s="50"/>
      <c r="F178" s="65"/>
      <c r="G178" s="49">
        <v>0</v>
      </c>
      <c r="H178" s="48">
        <v>694</v>
      </c>
      <c r="I178" s="48">
        <v>454</v>
      </c>
      <c r="J178" s="49">
        <v>1148</v>
      </c>
      <c r="K178" s="52"/>
      <c r="L178" s="53">
        <v>4672913.5428050645</v>
      </c>
      <c r="N178" s="51"/>
      <c r="O178" s="58"/>
      <c r="P178" s="51"/>
      <c r="Q178" s="51"/>
      <c r="S178" s="68">
        <v>694</v>
      </c>
      <c r="T178" s="69">
        <v>454</v>
      </c>
      <c r="W178" s="15">
        <v>692</v>
      </c>
      <c r="X178" s="15">
        <v>458</v>
      </c>
    </row>
    <row r="179" spans="1:24" x14ac:dyDescent="0.2">
      <c r="A179" s="46" t="s">
        <v>329</v>
      </c>
      <c r="B179" s="47">
        <v>0</v>
      </c>
      <c r="C179" s="47">
        <v>6102</v>
      </c>
      <c r="D179" s="46" t="s">
        <v>6</v>
      </c>
      <c r="E179" s="50"/>
      <c r="F179" s="65"/>
      <c r="G179" s="49">
        <v>0</v>
      </c>
      <c r="H179" s="48">
        <v>349</v>
      </c>
      <c r="I179" s="48">
        <v>218</v>
      </c>
      <c r="J179" s="49">
        <v>567</v>
      </c>
      <c r="K179" s="52"/>
      <c r="L179" s="53">
        <v>2304703.6917537712</v>
      </c>
      <c r="N179" s="51"/>
      <c r="O179" s="51"/>
      <c r="P179" s="51"/>
      <c r="Q179" s="51"/>
      <c r="S179" s="68">
        <v>349</v>
      </c>
      <c r="T179" s="69">
        <v>218</v>
      </c>
      <c r="W179" s="15">
        <v>346</v>
      </c>
      <c r="X179" s="15">
        <v>209</v>
      </c>
    </row>
    <row r="180" spans="1:24" x14ac:dyDescent="0.2">
      <c r="A180" s="46" t="s">
        <v>328</v>
      </c>
      <c r="B180" s="47">
        <v>0</v>
      </c>
      <c r="C180" s="47">
        <v>4029</v>
      </c>
      <c r="D180" s="46" t="s">
        <v>352</v>
      </c>
      <c r="E180" s="50"/>
      <c r="F180" s="65"/>
      <c r="G180" s="49">
        <v>0</v>
      </c>
      <c r="H180" s="48">
        <v>815</v>
      </c>
      <c r="I180" s="48">
        <v>515</v>
      </c>
      <c r="J180" s="49">
        <v>1330</v>
      </c>
      <c r="K180" s="52"/>
      <c r="L180" s="53">
        <v>5408000.1372644641</v>
      </c>
      <c r="N180" s="51"/>
      <c r="O180" s="51"/>
      <c r="P180" s="51"/>
      <c r="Q180" s="51"/>
      <c r="S180" s="68">
        <v>815</v>
      </c>
      <c r="T180" s="69">
        <v>515</v>
      </c>
      <c r="W180" s="15">
        <v>809</v>
      </c>
      <c r="X180" s="15">
        <v>501</v>
      </c>
    </row>
    <row r="181" spans="1:24" x14ac:dyDescent="0.2">
      <c r="A181" s="46" t="s">
        <v>327</v>
      </c>
      <c r="B181" s="47" t="s">
        <v>252</v>
      </c>
      <c r="C181" s="47">
        <v>4100</v>
      </c>
      <c r="D181" s="46" t="s">
        <v>253</v>
      </c>
      <c r="E181" s="50"/>
      <c r="F181" s="65"/>
      <c r="G181" s="49">
        <v>0</v>
      </c>
      <c r="H181" s="48">
        <v>879</v>
      </c>
      <c r="I181" s="48">
        <v>484</v>
      </c>
      <c r="J181" s="49">
        <v>1363</v>
      </c>
      <c r="K181" s="52"/>
      <c r="L181" s="53">
        <v>5519283.9397755023</v>
      </c>
      <c r="N181" s="51"/>
      <c r="O181" s="51"/>
      <c r="P181" s="51"/>
      <c r="Q181" s="51"/>
      <c r="S181" s="68">
        <v>879</v>
      </c>
      <c r="T181" s="69">
        <v>484</v>
      </c>
      <c r="W181" s="15">
        <v>815</v>
      </c>
      <c r="X181" s="15">
        <v>484</v>
      </c>
    </row>
    <row r="182" spans="1:24" x14ac:dyDescent="0.2">
      <c r="A182" s="46" t="s">
        <v>328</v>
      </c>
      <c r="B182" s="47">
        <v>0</v>
      </c>
      <c r="C182" s="47">
        <v>6908</v>
      </c>
      <c r="D182" s="46" t="s">
        <v>7</v>
      </c>
      <c r="E182" s="50"/>
      <c r="F182" s="65"/>
      <c r="G182" s="49">
        <v>0</v>
      </c>
      <c r="H182" s="48">
        <v>728</v>
      </c>
      <c r="I182" s="48">
        <v>471</v>
      </c>
      <c r="J182" s="49">
        <v>1199</v>
      </c>
      <c r="K182" s="52"/>
      <c r="L182" s="53">
        <v>4878850.4872824941</v>
      </c>
      <c r="N182" s="51"/>
      <c r="O182" s="51"/>
      <c r="P182" s="51"/>
      <c r="Q182" s="51"/>
      <c r="S182" s="68">
        <v>728</v>
      </c>
      <c r="T182" s="69">
        <v>471</v>
      </c>
      <c r="W182" s="15">
        <v>711</v>
      </c>
      <c r="X182" s="15">
        <v>469</v>
      </c>
    </row>
    <row r="183" spans="1:24" x14ac:dyDescent="0.2">
      <c r="A183" s="46" t="s">
        <v>328</v>
      </c>
      <c r="B183" s="47">
        <v>0</v>
      </c>
      <c r="C183" s="47">
        <v>6905</v>
      </c>
      <c r="D183" s="46" t="s">
        <v>254</v>
      </c>
      <c r="E183" s="50"/>
      <c r="F183" s="65"/>
      <c r="G183" s="49">
        <v>0</v>
      </c>
      <c r="H183" s="48">
        <v>514</v>
      </c>
      <c r="I183" s="48">
        <v>334</v>
      </c>
      <c r="J183" s="49">
        <v>848</v>
      </c>
      <c r="K183" s="52"/>
      <c r="L183" s="53">
        <v>3451058.078188139</v>
      </c>
      <c r="N183" s="51"/>
      <c r="O183" s="51"/>
      <c r="P183" s="51"/>
      <c r="Q183" s="51"/>
      <c r="S183" s="68">
        <v>514</v>
      </c>
      <c r="T183" s="69">
        <v>334</v>
      </c>
      <c r="W183" s="15">
        <v>502</v>
      </c>
      <c r="X183" s="15">
        <v>330</v>
      </c>
    </row>
    <row r="184" spans="1:24" x14ac:dyDescent="0.2">
      <c r="A184" s="46" t="s">
        <v>329</v>
      </c>
      <c r="B184" s="47">
        <v>0</v>
      </c>
      <c r="C184" s="47">
        <v>4024</v>
      </c>
      <c r="D184" s="46" t="s">
        <v>257</v>
      </c>
      <c r="E184" s="50"/>
      <c r="F184" s="65"/>
      <c r="G184" s="49">
        <v>0</v>
      </c>
      <c r="H184" s="48">
        <v>349</v>
      </c>
      <c r="I184" s="48">
        <v>226</v>
      </c>
      <c r="J184" s="49">
        <v>575</v>
      </c>
      <c r="K184" s="52"/>
      <c r="L184" s="53">
        <v>2339797.3058011299</v>
      </c>
      <c r="N184" s="51"/>
      <c r="O184" s="51"/>
      <c r="P184" s="51"/>
      <c r="Q184" s="15">
        <v>0</v>
      </c>
      <c r="S184" s="68">
        <v>349</v>
      </c>
      <c r="T184" s="69">
        <v>226</v>
      </c>
      <c r="W184" s="15">
        <v>341</v>
      </c>
      <c r="X184" s="15">
        <v>178.33333333333331</v>
      </c>
    </row>
    <row r="185" spans="1:24" x14ac:dyDescent="0.2">
      <c r="A185" s="46" t="s">
        <v>329</v>
      </c>
      <c r="B185" s="47">
        <v>0</v>
      </c>
      <c r="C185" s="47">
        <v>4010</v>
      </c>
      <c r="D185" s="46" t="s">
        <v>258</v>
      </c>
      <c r="E185" s="50"/>
      <c r="F185" s="65"/>
      <c r="G185" s="49">
        <v>0</v>
      </c>
      <c r="H185" s="48">
        <v>347</v>
      </c>
      <c r="I185" s="48">
        <v>229</v>
      </c>
      <c r="J185" s="49">
        <v>576</v>
      </c>
      <c r="K185" s="52"/>
      <c r="L185" s="53">
        <v>2345230.1749143717</v>
      </c>
      <c r="N185" s="51"/>
      <c r="O185" s="51"/>
      <c r="P185" s="51"/>
      <c r="Q185" s="15">
        <v>0</v>
      </c>
      <c r="S185" s="68">
        <v>347</v>
      </c>
      <c r="T185" s="69">
        <v>229</v>
      </c>
      <c r="W185" s="15">
        <v>339</v>
      </c>
      <c r="X185" s="15">
        <v>224</v>
      </c>
    </row>
    <row r="186" spans="1:24" x14ac:dyDescent="0.2">
      <c r="A186" s="59" t="s">
        <v>328</v>
      </c>
      <c r="B186" s="60">
        <v>0</v>
      </c>
      <c r="C186" s="60">
        <v>4021</v>
      </c>
      <c r="D186" s="59" t="s">
        <v>250</v>
      </c>
      <c r="E186" s="50"/>
      <c r="F186" s="65"/>
      <c r="G186" s="49">
        <v>0</v>
      </c>
      <c r="H186" s="48">
        <v>605</v>
      </c>
      <c r="I186" s="61">
        <v>256.5</v>
      </c>
      <c r="J186" s="49">
        <v>861.5</v>
      </c>
      <c r="K186" s="52"/>
      <c r="L186" s="53">
        <v>3462677.937134888</v>
      </c>
      <c r="N186" s="51"/>
      <c r="O186" s="15"/>
      <c r="P186" s="15">
        <v>210</v>
      </c>
      <c r="Q186" s="15">
        <v>0</v>
      </c>
      <c r="R186" s="54"/>
      <c r="S186" s="68">
        <v>605</v>
      </c>
      <c r="T186" s="69">
        <v>134</v>
      </c>
      <c r="W186" s="15">
        <v>536</v>
      </c>
      <c r="X186" s="15">
        <v>122.5</v>
      </c>
    </row>
    <row r="187" spans="1:24" x14ac:dyDescent="0.2">
      <c r="A187" s="46" t="s">
        <v>328</v>
      </c>
      <c r="B187" s="47">
        <v>0</v>
      </c>
      <c r="C187" s="47">
        <v>4613</v>
      </c>
      <c r="D187" s="46" t="s">
        <v>260</v>
      </c>
      <c r="E187" s="50"/>
      <c r="F187" s="65"/>
      <c r="G187" s="49">
        <v>0</v>
      </c>
      <c r="H187" s="48">
        <v>380</v>
      </c>
      <c r="I187" s="48">
        <v>246</v>
      </c>
      <c r="J187" s="49">
        <v>626</v>
      </c>
      <c r="K187" s="52"/>
      <c r="L187" s="53">
        <v>2547303.5013145427</v>
      </c>
      <c r="N187" s="51"/>
      <c r="O187" s="51"/>
      <c r="P187" s="51"/>
      <c r="Q187" s="51"/>
      <c r="S187" s="68">
        <v>380</v>
      </c>
      <c r="T187" s="69">
        <v>246</v>
      </c>
      <c r="W187" s="15">
        <v>383</v>
      </c>
      <c r="X187" s="15">
        <v>245</v>
      </c>
    </row>
    <row r="188" spans="1:24" x14ac:dyDescent="0.2">
      <c r="A188" s="46" t="s">
        <v>328</v>
      </c>
      <c r="B188" s="47">
        <v>0</v>
      </c>
      <c r="C188" s="47">
        <v>4101</v>
      </c>
      <c r="D188" s="46" t="s">
        <v>261</v>
      </c>
      <c r="E188" s="50"/>
      <c r="F188" s="65"/>
      <c r="G188" s="49">
        <v>0</v>
      </c>
      <c r="H188" s="48">
        <v>914</v>
      </c>
      <c r="I188" s="48">
        <v>585</v>
      </c>
      <c r="J188" s="49">
        <v>1499</v>
      </c>
      <c r="K188" s="52"/>
      <c r="L188" s="53">
        <v>6097567.4498274531</v>
      </c>
      <c r="N188" s="51"/>
      <c r="O188" s="15"/>
      <c r="P188" s="51"/>
      <c r="Q188" s="51"/>
      <c r="S188" s="68">
        <v>914</v>
      </c>
      <c r="T188" s="69">
        <v>585</v>
      </c>
      <c r="W188" s="15">
        <v>898</v>
      </c>
      <c r="X188" s="15">
        <v>592</v>
      </c>
    </row>
    <row r="189" spans="1:24" x14ac:dyDescent="0.2">
      <c r="A189" s="46" t="s">
        <v>327</v>
      </c>
      <c r="B189" s="47" t="s">
        <v>262</v>
      </c>
      <c r="C189" s="47">
        <v>5401</v>
      </c>
      <c r="D189" s="46" t="s">
        <v>263</v>
      </c>
      <c r="E189" s="50"/>
      <c r="F189" s="65"/>
      <c r="G189" s="49">
        <v>0</v>
      </c>
      <c r="H189" s="48">
        <v>829</v>
      </c>
      <c r="I189" s="48">
        <v>502</v>
      </c>
      <c r="J189" s="49">
        <v>1331</v>
      </c>
      <c r="K189" s="52"/>
      <c r="L189" s="53">
        <v>5405063.667519127</v>
      </c>
      <c r="N189" s="51"/>
      <c r="O189" s="58"/>
      <c r="P189" s="51"/>
      <c r="Q189" s="51"/>
      <c r="S189" s="68">
        <v>829</v>
      </c>
      <c r="T189" s="69">
        <v>502</v>
      </c>
      <c r="W189" s="15">
        <v>808</v>
      </c>
      <c r="X189" s="15">
        <v>493</v>
      </c>
    </row>
    <row r="190" spans="1:24" x14ac:dyDescent="0.2">
      <c r="A190" s="46" t="s">
        <v>328</v>
      </c>
      <c r="B190" s="47">
        <v>0</v>
      </c>
      <c r="C190" s="47">
        <v>4502</v>
      </c>
      <c r="D190" s="46" t="s">
        <v>264</v>
      </c>
      <c r="E190" s="50"/>
      <c r="F190" s="65"/>
      <c r="G190" s="49">
        <v>0</v>
      </c>
      <c r="H190" s="48">
        <v>860</v>
      </c>
      <c r="I190" s="48">
        <v>489</v>
      </c>
      <c r="J190" s="49">
        <v>1349</v>
      </c>
      <c r="K190" s="52"/>
      <c r="L190" s="53">
        <v>5467808.7050871868</v>
      </c>
      <c r="N190" s="51"/>
      <c r="O190" s="51"/>
      <c r="P190" s="51"/>
      <c r="Q190" s="51"/>
      <c r="S190" s="68">
        <v>860</v>
      </c>
      <c r="T190" s="69">
        <v>489</v>
      </c>
      <c r="W190" s="15">
        <v>797</v>
      </c>
      <c r="X190" s="15">
        <v>492</v>
      </c>
    </row>
    <row r="191" spans="1:24" x14ac:dyDescent="0.2">
      <c r="A191" s="46" t="s">
        <v>328</v>
      </c>
      <c r="B191" s="47">
        <v>0</v>
      </c>
      <c r="C191" s="47">
        <v>4616</v>
      </c>
      <c r="D191" s="46" t="s">
        <v>265</v>
      </c>
      <c r="E191" s="50"/>
      <c r="F191" s="65"/>
      <c r="G191" s="49">
        <v>0</v>
      </c>
      <c r="H191" s="48">
        <v>755</v>
      </c>
      <c r="I191" s="48">
        <v>448</v>
      </c>
      <c r="J191" s="49">
        <v>1203</v>
      </c>
      <c r="K191" s="52"/>
      <c r="L191" s="53">
        <v>4882274.0349823209</v>
      </c>
      <c r="N191" s="51"/>
      <c r="O191" s="51"/>
      <c r="P191" s="51"/>
      <c r="Q191" s="51"/>
      <c r="S191" s="68">
        <v>755</v>
      </c>
      <c r="T191" s="69">
        <v>448</v>
      </c>
      <c r="W191" s="15">
        <v>725</v>
      </c>
      <c r="X191" s="15">
        <v>439</v>
      </c>
    </row>
    <row r="192" spans="1:24" x14ac:dyDescent="0.2">
      <c r="A192" s="46" t="s">
        <v>329</v>
      </c>
      <c r="B192" s="47">
        <v>0</v>
      </c>
      <c r="C192" s="47">
        <v>4004</v>
      </c>
      <c r="D192" s="46" t="s">
        <v>256</v>
      </c>
      <c r="E192" s="50"/>
      <c r="F192" s="65"/>
      <c r="G192" s="49">
        <v>0</v>
      </c>
      <c r="H192" s="48">
        <v>495</v>
      </c>
      <c r="I192" s="48">
        <v>332</v>
      </c>
      <c r="J192" s="49">
        <v>827</v>
      </c>
      <c r="K192" s="52"/>
      <c r="L192" s="53">
        <v>3368875.9312083856</v>
      </c>
      <c r="N192" s="51"/>
      <c r="O192" s="51"/>
      <c r="P192" s="51"/>
      <c r="Q192" s="51"/>
      <c r="S192" s="68">
        <v>495</v>
      </c>
      <c r="T192" s="69">
        <v>332</v>
      </c>
      <c r="W192" s="15">
        <v>493</v>
      </c>
      <c r="X192" s="15">
        <v>338</v>
      </c>
    </row>
    <row r="193" spans="1:24" x14ac:dyDescent="0.2">
      <c r="A193" s="46" t="s">
        <v>328</v>
      </c>
      <c r="B193" s="47">
        <v>0</v>
      </c>
      <c r="C193" s="47">
        <v>4027</v>
      </c>
      <c r="D193" s="46" t="s">
        <v>266</v>
      </c>
      <c r="E193" s="50"/>
      <c r="F193" s="65"/>
      <c r="G193" s="49">
        <v>0</v>
      </c>
      <c r="H193" s="48">
        <v>520</v>
      </c>
      <c r="I193" s="48">
        <v>338</v>
      </c>
      <c r="J193" s="49">
        <v>858</v>
      </c>
      <c r="K193" s="52"/>
      <c r="L193" s="53">
        <v>3491786.5936753694</v>
      </c>
      <c r="N193" s="51"/>
      <c r="O193" s="51"/>
      <c r="P193" s="51"/>
      <c r="Q193" s="51"/>
      <c r="S193" s="68">
        <v>520</v>
      </c>
      <c r="T193" s="69">
        <v>338</v>
      </c>
      <c r="W193" s="15">
        <v>490</v>
      </c>
      <c r="X193" s="15">
        <v>337</v>
      </c>
    </row>
    <row r="194" spans="1:24" x14ac:dyDescent="0.2">
      <c r="A194" s="46" t="s">
        <v>328</v>
      </c>
      <c r="B194" s="47">
        <v>0</v>
      </c>
      <c r="C194" s="47">
        <v>4032</v>
      </c>
      <c r="D194" s="46" t="s">
        <v>244</v>
      </c>
      <c r="E194" s="50"/>
      <c r="F194" s="65"/>
      <c r="G194" s="49">
        <v>0</v>
      </c>
      <c r="H194" s="48">
        <v>826</v>
      </c>
      <c r="I194" s="48">
        <v>543</v>
      </c>
      <c r="J194" s="49">
        <v>1369</v>
      </c>
      <c r="K194" s="52"/>
      <c r="L194" s="53">
        <v>5573327.5852800626</v>
      </c>
      <c r="N194" s="51"/>
      <c r="O194" s="51"/>
      <c r="P194" s="51"/>
      <c r="Q194" s="51"/>
      <c r="S194" s="68">
        <v>826</v>
      </c>
      <c r="T194" s="69">
        <v>543</v>
      </c>
      <c r="W194" s="15">
        <v>825</v>
      </c>
      <c r="X194" s="15">
        <v>508</v>
      </c>
    </row>
    <row r="195" spans="1:24" x14ac:dyDescent="0.2">
      <c r="A195" s="46" t="s">
        <v>328</v>
      </c>
      <c r="B195" s="47">
        <v>0</v>
      </c>
      <c r="C195" s="47">
        <v>4019</v>
      </c>
      <c r="D195" s="46" t="s">
        <v>267</v>
      </c>
      <c r="E195" s="50"/>
      <c r="F195" s="65"/>
      <c r="G195" s="49">
        <v>0</v>
      </c>
      <c r="H195" s="48">
        <v>496</v>
      </c>
      <c r="I195" s="48">
        <v>307</v>
      </c>
      <c r="J195" s="49">
        <v>803</v>
      </c>
      <c r="K195" s="52"/>
      <c r="L195" s="53">
        <v>3263072.0053876489</v>
      </c>
      <c r="N195" s="51"/>
      <c r="O195" s="58"/>
      <c r="P195" s="51"/>
      <c r="Q195" s="51"/>
      <c r="S195" s="68">
        <v>496</v>
      </c>
      <c r="T195" s="69">
        <v>307</v>
      </c>
      <c r="W195" s="15">
        <v>493</v>
      </c>
      <c r="X195" s="15">
        <v>300</v>
      </c>
    </row>
    <row r="196" spans="1:24" x14ac:dyDescent="0.2">
      <c r="A196" s="46" t="s">
        <v>329</v>
      </c>
      <c r="B196" s="47">
        <v>0</v>
      </c>
      <c r="C196" s="47">
        <v>4013</v>
      </c>
      <c r="D196" s="46" t="s">
        <v>268</v>
      </c>
      <c r="E196" s="50"/>
      <c r="F196" s="65"/>
      <c r="G196" s="49">
        <v>0</v>
      </c>
      <c r="H196" s="48">
        <v>230</v>
      </c>
      <c r="I196" s="48">
        <v>135</v>
      </c>
      <c r="J196" s="49">
        <v>365</v>
      </c>
      <c r="K196" s="52"/>
      <c r="L196" s="53">
        <v>1480836.8948186534</v>
      </c>
      <c r="N196" s="51"/>
      <c r="O196" s="51"/>
      <c r="P196" s="51"/>
      <c r="Q196" s="15">
        <v>0</v>
      </c>
      <c r="S196" s="68">
        <v>230</v>
      </c>
      <c r="T196" s="69">
        <v>135</v>
      </c>
      <c r="W196" s="15">
        <v>220</v>
      </c>
      <c r="X196" s="15">
        <v>119</v>
      </c>
    </row>
    <row r="197" spans="1:24" x14ac:dyDescent="0.2">
      <c r="A197" s="46" t="s">
        <v>327</v>
      </c>
      <c r="B197" s="47" t="s">
        <v>269</v>
      </c>
      <c r="C197" s="47">
        <v>4112</v>
      </c>
      <c r="D197" s="46" t="s">
        <v>270</v>
      </c>
      <c r="E197" s="50"/>
      <c r="F197" s="65"/>
      <c r="G197" s="49">
        <v>0</v>
      </c>
      <c r="H197" s="48">
        <v>587</v>
      </c>
      <c r="I197" s="48">
        <v>346</v>
      </c>
      <c r="J197" s="49">
        <v>933</v>
      </c>
      <c r="K197" s="52"/>
      <c r="L197" s="53">
        <v>3785742.6188990548</v>
      </c>
      <c r="N197" s="51"/>
      <c r="O197" s="15"/>
      <c r="P197" s="51"/>
      <c r="Q197" s="51"/>
      <c r="S197" s="68">
        <v>587</v>
      </c>
      <c r="T197" s="69">
        <v>346</v>
      </c>
      <c r="W197" s="15">
        <v>559</v>
      </c>
      <c r="X197" s="15">
        <v>341</v>
      </c>
    </row>
    <row r="198" spans="1:24" x14ac:dyDescent="0.2">
      <c r="A198" s="46" t="s">
        <v>328</v>
      </c>
      <c r="B198" s="47">
        <v>0</v>
      </c>
      <c r="C198" s="47">
        <v>4039</v>
      </c>
      <c r="D198" s="46" t="s">
        <v>271</v>
      </c>
      <c r="E198" s="50"/>
      <c r="F198" s="65"/>
      <c r="G198" s="49">
        <v>0</v>
      </c>
      <c r="H198" s="48">
        <v>539</v>
      </c>
      <c r="I198" s="48">
        <v>343</v>
      </c>
      <c r="J198" s="49">
        <v>882</v>
      </c>
      <c r="K198" s="52"/>
      <c r="L198" s="53">
        <v>3587128.8459228827</v>
      </c>
      <c r="N198" s="51"/>
      <c r="O198" s="51"/>
      <c r="P198" s="51"/>
      <c r="Q198" s="51"/>
      <c r="S198" s="68">
        <v>539</v>
      </c>
      <c r="T198" s="69">
        <v>343</v>
      </c>
      <c r="W198" s="15">
        <v>562</v>
      </c>
      <c r="X198" s="15">
        <v>331</v>
      </c>
    </row>
    <row r="199" spans="1:24" x14ac:dyDescent="0.2">
      <c r="A199" s="46" t="s">
        <v>328</v>
      </c>
      <c r="B199" s="47">
        <v>0</v>
      </c>
      <c r="C199" s="47">
        <v>4006</v>
      </c>
      <c r="D199" s="46" t="s">
        <v>255</v>
      </c>
      <c r="E199" s="50"/>
      <c r="F199" s="65"/>
      <c r="G199" s="49">
        <v>0</v>
      </c>
      <c r="H199" s="48">
        <v>404</v>
      </c>
      <c r="I199" s="48">
        <v>259</v>
      </c>
      <c r="J199" s="49">
        <v>663</v>
      </c>
      <c r="K199" s="52"/>
      <c r="L199" s="53">
        <v>2697057.4579957067</v>
      </c>
      <c r="N199" s="51"/>
      <c r="O199" s="51"/>
      <c r="P199" s="51"/>
      <c r="Q199" s="51"/>
      <c r="S199" s="68">
        <v>404</v>
      </c>
      <c r="T199" s="69">
        <v>259</v>
      </c>
      <c r="W199" s="15">
        <v>365</v>
      </c>
      <c r="X199" s="15">
        <v>231</v>
      </c>
    </row>
    <row r="200" spans="1:24" x14ac:dyDescent="0.2">
      <c r="A200" s="46" t="s">
        <v>327</v>
      </c>
      <c r="B200" s="47" t="s">
        <v>272</v>
      </c>
      <c r="C200" s="47">
        <v>4023</v>
      </c>
      <c r="D200" s="46" t="s">
        <v>273</v>
      </c>
      <c r="E200" s="50"/>
      <c r="F200" s="65"/>
      <c r="G200" s="49">
        <v>0</v>
      </c>
      <c r="H200" s="48">
        <v>887</v>
      </c>
      <c r="I200" s="48">
        <v>579</v>
      </c>
      <c r="J200" s="49">
        <v>1466</v>
      </c>
      <c r="K200" s="52"/>
      <c r="L200" s="53">
        <v>5966929.5512059517</v>
      </c>
      <c r="N200" s="51"/>
      <c r="O200" s="51"/>
      <c r="P200" s="51"/>
      <c r="Q200" s="51"/>
      <c r="S200" s="68">
        <v>887</v>
      </c>
      <c r="T200" s="69">
        <v>579</v>
      </c>
      <c r="W200" s="15">
        <v>881</v>
      </c>
      <c r="X200" s="15">
        <v>609</v>
      </c>
    </row>
    <row r="201" spans="1:24" x14ac:dyDescent="0.2">
      <c r="A201" s="46" t="s">
        <v>327</v>
      </c>
      <c r="B201" s="47" t="s">
        <v>274</v>
      </c>
      <c r="C201" s="47">
        <v>4610</v>
      </c>
      <c r="D201" s="46" t="s">
        <v>275</v>
      </c>
      <c r="E201" s="50"/>
      <c r="F201" s="65"/>
      <c r="G201" s="49">
        <v>0</v>
      </c>
      <c r="H201" s="48">
        <v>481</v>
      </c>
      <c r="I201" s="48">
        <v>306</v>
      </c>
      <c r="J201" s="49">
        <v>787</v>
      </c>
      <c r="K201" s="52"/>
      <c r="L201" s="53">
        <v>3200731.0324728503</v>
      </c>
      <c r="N201" s="51"/>
      <c r="O201" s="15"/>
      <c r="P201" s="51"/>
      <c r="Q201" s="51"/>
      <c r="S201" s="68">
        <v>481</v>
      </c>
      <c r="T201" s="69">
        <v>306</v>
      </c>
      <c r="W201" s="15">
        <v>484</v>
      </c>
      <c r="X201" s="15">
        <v>301</v>
      </c>
    </row>
    <row r="202" spans="1:24" x14ac:dyDescent="0.2">
      <c r="A202" s="46" t="s">
        <v>328</v>
      </c>
      <c r="B202" s="47">
        <v>0</v>
      </c>
      <c r="C202" s="47">
        <v>4040</v>
      </c>
      <c r="D202" s="46" t="s">
        <v>245</v>
      </c>
      <c r="E202" s="50"/>
      <c r="F202" s="65"/>
      <c r="G202" s="49">
        <v>0</v>
      </c>
      <c r="H202" s="48">
        <v>789</v>
      </c>
      <c r="I202" s="48">
        <v>506</v>
      </c>
      <c r="J202" s="49">
        <v>1295</v>
      </c>
      <c r="K202" s="52"/>
      <c r="L202" s="53">
        <v>5268065.7514524627</v>
      </c>
      <c r="N202" s="51"/>
      <c r="O202" s="15"/>
      <c r="P202" s="51"/>
      <c r="Q202" s="51"/>
      <c r="S202" s="68">
        <v>789</v>
      </c>
      <c r="T202" s="69">
        <v>506</v>
      </c>
      <c r="W202" s="15">
        <v>770</v>
      </c>
      <c r="X202" s="15">
        <v>504</v>
      </c>
    </row>
    <row r="203" spans="1:24" x14ac:dyDescent="0.2">
      <c r="A203" s="46" t="s">
        <v>327</v>
      </c>
      <c r="B203" s="47" t="s">
        <v>276</v>
      </c>
      <c r="C203" s="47">
        <v>4074</v>
      </c>
      <c r="D203" s="46" t="s">
        <v>277</v>
      </c>
      <c r="E203" s="50"/>
      <c r="F203" s="65"/>
      <c r="G203" s="49">
        <v>0</v>
      </c>
      <c r="H203" s="48">
        <v>750</v>
      </c>
      <c r="I203" s="48">
        <v>484</v>
      </c>
      <c r="J203" s="49">
        <v>1234</v>
      </c>
      <c r="K203" s="52"/>
      <c r="L203" s="53">
        <v>5020877.2078091409</v>
      </c>
      <c r="N203" s="51"/>
      <c r="O203" s="15"/>
      <c r="P203" s="51"/>
      <c r="Q203" s="51"/>
      <c r="S203" s="68">
        <v>750</v>
      </c>
      <c r="T203" s="69">
        <v>484</v>
      </c>
      <c r="W203" s="15">
        <v>753</v>
      </c>
      <c r="X203" s="15">
        <v>485</v>
      </c>
    </row>
    <row r="204" spans="1:24" x14ac:dyDescent="0.2">
      <c r="A204" s="46" t="s">
        <v>328</v>
      </c>
      <c r="B204" s="47">
        <v>0</v>
      </c>
      <c r="C204" s="47">
        <v>4028</v>
      </c>
      <c r="D204" s="46" t="s">
        <v>278</v>
      </c>
      <c r="E204" s="50"/>
      <c r="F204" s="65"/>
      <c r="G204" s="49">
        <v>0</v>
      </c>
      <c r="H204" s="48">
        <v>527</v>
      </c>
      <c r="I204" s="48">
        <v>341</v>
      </c>
      <c r="J204" s="49">
        <v>868</v>
      </c>
      <c r="K204" s="52"/>
      <c r="L204" s="53">
        <v>3531992.0254839393</v>
      </c>
      <c r="N204" s="51"/>
      <c r="O204" s="51"/>
      <c r="P204" s="51"/>
      <c r="Q204" s="51"/>
      <c r="S204" s="68">
        <v>527</v>
      </c>
      <c r="T204" s="69">
        <v>341</v>
      </c>
      <c r="W204" s="15">
        <v>558</v>
      </c>
      <c r="X204" s="15">
        <v>410</v>
      </c>
    </row>
    <row r="205" spans="1:24" x14ac:dyDescent="0.2">
      <c r="A205" s="46" t="s">
        <v>328</v>
      </c>
      <c r="B205" s="47">
        <v>0</v>
      </c>
      <c r="C205" s="47">
        <v>6909</v>
      </c>
      <c r="D205" s="46" t="s">
        <v>279</v>
      </c>
      <c r="E205" s="50"/>
      <c r="F205" s="65"/>
      <c r="G205" s="49">
        <v>0</v>
      </c>
      <c r="H205" s="48">
        <v>355</v>
      </c>
      <c r="I205" s="48">
        <v>249</v>
      </c>
      <c r="J205" s="49">
        <v>604</v>
      </c>
      <c r="K205" s="52"/>
      <c r="L205" s="53">
        <v>2463873.1546508367</v>
      </c>
      <c r="N205" s="51"/>
      <c r="O205" s="51"/>
      <c r="P205" s="51"/>
      <c r="Q205" s="51"/>
      <c r="R205" s="54"/>
      <c r="S205" s="68">
        <v>355</v>
      </c>
      <c r="T205" s="69">
        <v>249</v>
      </c>
      <c r="W205" s="15">
        <v>339</v>
      </c>
      <c r="X205" s="15">
        <v>272</v>
      </c>
    </row>
    <row r="206" spans="1:24" x14ac:dyDescent="0.2">
      <c r="A206" s="59" t="s">
        <v>329</v>
      </c>
      <c r="B206" s="60">
        <v>0</v>
      </c>
      <c r="C206" s="60">
        <v>9998</v>
      </c>
      <c r="D206" s="59" t="s">
        <v>251</v>
      </c>
      <c r="E206" s="50"/>
      <c r="F206" s="65"/>
      <c r="G206" s="49">
        <v>0</v>
      </c>
      <c r="H206" s="61">
        <v>70</v>
      </c>
      <c r="I206" s="65"/>
      <c r="J206" s="49">
        <v>70</v>
      </c>
      <c r="K206" s="52"/>
      <c r="L206" s="53">
        <v>270453.26540810271</v>
      </c>
      <c r="N206" s="51"/>
      <c r="O206" s="51"/>
      <c r="P206" s="70">
        <v>120</v>
      </c>
      <c r="Q206" s="51"/>
      <c r="S206" s="51"/>
      <c r="T206" s="71"/>
      <c r="U206" s="72"/>
    </row>
    <row r="207" spans="1:24" x14ac:dyDescent="0.2">
      <c r="A207" s="59" t="s">
        <v>329</v>
      </c>
      <c r="B207" s="60">
        <v>0</v>
      </c>
      <c r="C207" s="60">
        <v>9997</v>
      </c>
      <c r="D207" s="59" t="s">
        <v>259</v>
      </c>
      <c r="E207" s="50"/>
      <c r="F207" s="65"/>
      <c r="G207" s="49">
        <v>0</v>
      </c>
      <c r="H207" s="61">
        <v>70</v>
      </c>
      <c r="I207" s="65"/>
      <c r="J207" s="49">
        <v>70</v>
      </c>
      <c r="K207" s="52"/>
      <c r="L207" s="53">
        <v>270453.26540810271</v>
      </c>
      <c r="N207" s="51"/>
      <c r="O207" s="51"/>
      <c r="P207" s="70">
        <v>120</v>
      </c>
      <c r="Q207" s="51"/>
      <c r="S207" s="51"/>
      <c r="T207" s="51"/>
    </row>
    <row r="208" spans="1:24" x14ac:dyDescent="0.2">
      <c r="A208" s="46"/>
      <c r="B208" s="47"/>
      <c r="C208" s="47"/>
      <c r="D208" s="46"/>
      <c r="E208" s="50"/>
      <c r="F208" s="65"/>
      <c r="H208" s="65"/>
      <c r="I208" s="65"/>
      <c r="K208" s="52"/>
      <c r="L208" s="53"/>
      <c r="N208" s="51"/>
      <c r="O208" s="51"/>
      <c r="P208" s="51"/>
      <c r="Q208" s="51"/>
    </row>
    <row r="209" spans="1:98" hidden="1" x14ac:dyDescent="0.2">
      <c r="A209" s="46"/>
      <c r="B209" s="47"/>
      <c r="C209" s="47"/>
      <c r="D209" s="46"/>
      <c r="E209" s="50"/>
      <c r="F209" s="65"/>
      <c r="H209" s="65"/>
      <c r="I209" s="65"/>
      <c r="K209" s="52"/>
      <c r="L209" s="53"/>
      <c r="N209" s="51"/>
      <c r="O209" s="51"/>
      <c r="P209" s="51"/>
      <c r="Q209" s="51"/>
    </row>
    <row r="210" spans="1:98" hidden="1" x14ac:dyDescent="0.2">
      <c r="A210" s="46"/>
      <c r="B210" s="47"/>
      <c r="C210" s="47"/>
      <c r="D210" s="46"/>
      <c r="E210" s="50"/>
      <c r="F210" s="65"/>
      <c r="H210" s="65"/>
      <c r="I210" s="65"/>
      <c r="K210" s="52"/>
      <c r="L210" s="53"/>
      <c r="N210" s="51"/>
      <c r="O210" s="51"/>
      <c r="P210" s="51"/>
      <c r="Q210" s="51"/>
    </row>
    <row r="211" spans="1:98" s="14" customFormat="1" x14ac:dyDescent="0.2">
      <c r="C211" s="73" t="s">
        <v>280</v>
      </c>
      <c r="D211" s="74" t="s">
        <v>326</v>
      </c>
      <c r="E211" s="7">
        <v>28236</v>
      </c>
      <c r="F211" s="7">
        <v>0</v>
      </c>
      <c r="G211" s="7">
        <v>28236</v>
      </c>
      <c r="H211" s="7">
        <v>0</v>
      </c>
      <c r="I211" s="7">
        <v>0</v>
      </c>
      <c r="J211" s="7">
        <v>0</v>
      </c>
      <c r="K211" s="5"/>
      <c r="L211" s="53">
        <v>77576702.353274792</v>
      </c>
      <c r="M211" s="7"/>
      <c r="N211" s="30">
        <v>0</v>
      </c>
      <c r="O211" s="30">
        <v>0</v>
      </c>
      <c r="P211" s="30">
        <v>0</v>
      </c>
      <c r="Q211" s="30">
        <v>0</v>
      </c>
      <c r="R211" s="7"/>
      <c r="S211" s="30">
        <v>28236</v>
      </c>
      <c r="T211" s="30">
        <v>0</v>
      </c>
      <c r="U211" s="19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</row>
    <row r="212" spans="1:98" s="14" customFormat="1" x14ac:dyDescent="0.2">
      <c r="C212" s="73" t="s">
        <v>280</v>
      </c>
      <c r="D212" s="74" t="s">
        <v>327</v>
      </c>
      <c r="E212" s="7">
        <v>0</v>
      </c>
      <c r="F212" s="7">
        <v>0</v>
      </c>
      <c r="G212" s="7">
        <v>0</v>
      </c>
      <c r="H212" s="7">
        <v>5313</v>
      </c>
      <c r="I212" s="7">
        <v>3290</v>
      </c>
      <c r="J212" s="7">
        <v>8603</v>
      </c>
      <c r="K212" s="5"/>
      <c r="L212" s="53">
        <v>34959651.621451139</v>
      </c>
      <c r="M212" s="7"/>
      <c r="N212" s="30">
        <v>0</v>
      </c>
      <c r="O212" s="30">
        <v>0</v>
      </c>
      <c r="P212" s="30">
        <v>0</v>
      </c>
      <c r="Q212" s="30">
        <v>0</v>
      </c>
      <c r="R212" s="7"/>
      <c r="S212" s="30">
        <v>5313</v>
      </c>
      <c r="T212" s="30">
        <v>3290</v>
      </c>
      <c r="U212" s="19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</row>
    <row r="213" spans="1:98" s="14" customFormat="1" x14ac:dyDescent="0.2">
      <c r="C213" s="73" t="s">
        <v>280</v>
      </c>
      <c r="D213" s="75" t="s">
        <v>328</v>
      </c>
      <c r="E213" s="7">
        <v>25655</v>
      </c>
      <c r="F213" s="7">
        <v>0</v>
      </c>
      <c r="G213" s="7">
        <v>25655</v>
      </c>
      <c r="H213" s="7">
        <v>13032</v>
      </c>
      <c r="I213" s="7">
        <v>8060.5</v>
      </c>
      <c r="J213" s="7">
        <v>21092.5</v>
      </c>
      <c r="K213" s="7"/>
      <c r="L213" s="53">
        <v>156195241.23249689</v>
      </c>
      <c r="M213" s="7"/>
      <c r="N213" s="30">
        <v>0</v>
      </c>
      <c r="O213" s="30">
        <v>0</v>
      </c>
      <c r="P213" s="30">
        <v>270</v>
      </c>
      <c r="Q213" s="30">
        <v>0</v>
      </c>
      <c r="R213" s="7"/>
      <c r="S213" s="30">
        <v>38652</v>
      </c>
      <c r="T213" s="30">
        <v>7938</v>
      </c>
      <c r="U213" s="19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</row>
    <row r="214" spans="1:98" s="14" customFormat="1" x14ac:dyDescent="0.2">
      <c r="C214" s="73" t="s">
        <v>280</v>
      </c>
      <c r="D214" s="76" t="s">
        <v>329</v>
      </c>
      <c r="E214" s="7">
        <v>1173</v>
      </c>
      <c r="F214" s="7">
        <v>0</v>
      </c>
      <c r="G214" s="7">
        <v>1173</v>
      </c>
      <c r="H214" s="7">
        <v>1910</v>
      </c>
      <c r="I214" s="7">
        <v>1140</v>
      </c>
      <c r="J214" s="7">
        <v>3050</v>
      </c>
      <c r="K214" s="7"/>
      <c r="L214" s="53">
        <v>15603097.089037381</v>
      </c>
      <c r="M214" s="49"/>
      <c r="N214" s="30">
        <v>0</v>
      </c>
      <c r="O214" s="30">
        <v>0</v>
      </c>
      <c r="P214" s="30">
        <v>240</v>
      </c>
      <c r="Q214" s="30">
        <v>0</v>
      </c>
      <c r="R214" s="7"/>
      <c r="S214" s="30">
        <v>2943</v>
      </c>
      <c r="T214" s="30">
        <v>1140</v>
      </c>
      <c r="U214" s="19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</row>
    <row r="215" spans="1:98" s="14" customFormat="1" ht="5.25" customHeight="1" thickBot="1" x14ac:dyDescent="0.25">
      <c r="C215" s="2"/>
      <c r="E215" s="49"/>
      <c r="F215" s="49"/>
      <c r="G215" s="49"/>
      <c r="H215" s="49"/>
      <c r="I215" s="49"/>
      <c r="J215" s="49"/>
      <c r="K215" s="49"/>
      <c r="L215" s="77"/>
      <c r="M215" s="49"/>
      <c r="N215" s="78"/>
      <c r="O215" s="78"/>
      <c r="P215" s="78"/>
      <c r="Q215" s="78"/>
      <c r="R215" s="7"/>
      <c r="S215" s="78"/>
      <c r="T215" s="78"/>
      <c r="U215" s="79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</row>
    <row r="216" spans="1:98" s="14" customFormat="1" ht="12" thickBot="1" x14ac:dyDescent="0.25">
      <c r="C216" s="14" t="s">
        <v>330</v>
      </c>
      <c r="E216" s="7">
        <v>55064</v>
      </c>
      <c r="F216" s="7">
        <v>0</v>
      </c>
      <c r="G216" s="7">
        <v>55064</v>
      </c>
      <c r="H216" s="7">
        <v>20255</v>
      </c>
      <c r="I216" s="7">
        <v>12490.5</v>
      </c>
      <c r="J216" s="7">
        <v>32745.5</v>
      </c>
      <c r="K216" s="7"/>
      <c r="L216" s="80">
        <v>284334692.29626018</v>
      </c>
      <c r="M216" s="7"/>
      <c r="N216" s="30">
        <v>0</v>
      </c>
      <c r="O216" s="30">
        <v>0</v>
      </c>
      <c r="P216" s="30">
        <v>510</v>
      </c>
      <c r="Q216" s="7">
        <v>0</v>
      </c>
      <c r="R216" s="7"/>
      <c r="S216" s="30">
        <v>75144</v>
      </c>
      <c r="T216" s="30">
        <v>12368</v>
      </c>
      <c r="U216" s="19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</row>
    <row r="219" spans="1:98" x14ac:dyDescent="0.2">
      <c r="G219" s="83" t="s">
        <v>331</v>
      </c>
      <c r="H219" s="84"/>
      <c r="I219" s="84"/>
      <c r="J219" s="84"/>
      <c r="K219" s="84"/>
      <c r="L219" s="85"/>
    </row>
    <row r="220" spans="1:98" ht="3" customHeight="1" x14ac:dyDescent="0.2">
      <c r="G220" s="86"/>
      <c r="H220" s="87"/>
      <c r="I220" s="87"/>
      <c r="J220" s="87"/>
      <c r="K220" s="87"/>
      <c r="L220" s="88"/>
    </row>
    <row r="221" spans="1:98" x14ac:dyDescent="0.2">
      <c r="G221" s="86"/>
      <c r="H221" s="87"/>
      <c r="I221" s="87" t="s">
        <v>280</v>
      </c>
      <c r="J221" s="87">
        <v>55064</v>
      </c>
      <c r="K221" s="87"/>
      <c r="L221" s="88"/>
    </row>
    <row r="222" spans="1:98" hidden="1" x14ac:dyDescent="0.2">
      <c r="G222" s="86"/>
      <c r="H222" s="87"/>
      <c r="I222" s="87" t="s">
        <v>332</v>
      </c>
      <c r="J222" s="87">
        <v>0</v>
      </c>
      <c r="K222" s="87"/>
      <c r="L222" s="88"/>
    </row>
    <row r="223" spans="1:98" x14ac:dyDescent="0.2">
      <c r="G223" s="86"/>
      <c r="H223" s="87"/>
      <c r="I223" s="87" t="s">
        <v>333</v>
      </c>
      <c r="J223" s="87">
        <v>-35</v>
      </c>
      <c r="K223" s="87"/>
      <c r="L223" s="88"/>
    </row>
    <row r="224" spans="1:98" x14ac:dyDescent="0.2">
      <c r="G224" s="86"/>
      <c r="H224" s="87"/>
      <c r="I224" s="87" t="s">
        <v>334</v>
      </c>
      <c r="J224" s="89">
        <v>55029</v>
      </c>
      <c r="K224" s="87"/>
      <c r="L224" s="88"/>
    </row>
    <row r="225" spans="7:16" s="49" customFormat="1" x14ac:dyDescent="0.2">
      <c r="G225" s="86"/>
      <c r="H225" s="87"/>
      <c r="I225" s="87"/>
      <c r="J225" s="87"/>
      <c r="K225" s="87"/>
      <c r="L225" s="88"/>
    </row>
    <row r="226" spans="7:16" s="49" customFormat="1" x14ac:dyDescent="0.2">
      <c r="G226" s="90" t="s">
        <v>335</v>
      </c>
      <c r="H226" s="87"/>
      <c r="I226" s="87"/>
      <c r="J226" s="87"/>
      <c r="K226" s="87"/>
      <c r="L226" s="88"/>
    </row>
    <row r="227" spans="7:16" s="49" customFormat="1" x14ac:dyDescent="0.2">
      <c r="G227" s="86"/>
      <c r="H227" s="87"/>
      <c r="I227" s="87" t="s">
        <v>280</v>
      </c>
      <c r="J227" s="87">
        <v>32745.5</v>
      </c>
      <c r="K227" s="87"/>
      <c r="L227" s="91">
        <v>0</v>
      </c>
    </row>
    <row r="228" spans="7:16" s="49" customFormat="1" x14ac:dyDescent="0.2">
      <c r="G228" s="86"/>
      <c r="H228" s="87"/>
      <c r="I228" s="87" t="s">
        <v>333</v>
      </c>
      <c r="J228" s="87">
        <v>-262.49999999999989</v>
      </c>
      <c r="K228" s="87"/>
      <c r="L228" s="91">
        <v>0</v>
      </c>
    </row>
    <row r="229" spans="7:16" s="49" customFormat="1" x14ac:dyDescent="0.2">
      <c r="G229" s="86"/>
      <c r="H229" s="87"/>
      <c r="I229" s="87" t="s">
        <v>336</v>
      </c>
      <c r="J229" s="89">
        <v>32483</v>
      </c>
      <c r="K229" s="87"/>
      <c r="L229" s="88"/>
    </row>
    <row r="230" spans="7:16" s="49" customFormat="1" x14ac:dyDescent="0.2">
      <c r="G230" s="86"/>
      <c r="H230" s="87"/>
      <c r="I230" s="87" t="s">
        <v>337</v>
      </c>
      <c r="J230" s="92"/>
      <c r="K230" s="87"/>
      <c r="L230" s="88"/>
      <c r="P230" s="54" t="s">
        <v>338</v>
      </c>
    </row>
    <row r="231" spans="7:16" s="49" customFormat="1" x14ac:dyDescent="0.2">
      <c r="G231" s="86"/>
      <c r="H231" s="87"/>
      <c r="I231" s="87" t="s">
        <v>339</v>
      </c>
      <c r="J231" s="93">
        <v>87512</v>
      </c>
      <c r="K231" s="87"/>
      <c r="L231" s="88"/>
    </row>
    <row r="232" spans="7:16" s="49" customFormat="1" x14ac:dyDescent="0.2">
      <c r="G232" s="94"/>
      <c r="H232" s="95"/>
      <c r="I232" s="95"/>
      <c r="J232" s="95"/>
      <c r="K232" s="95"/>
      <c r="L232" s="96"/>
    </row>
  </sheetData>
  <mergeCells count="3">
    <mergeCell ref="E6:F6"/>
    <mergeCell ref="H6:I6"/>
    <mergeCell ref="N6:O6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EV228"/>
  <sheetViews>
    <sheetView topLeftCell="D1" workbookViewId="0">
      <selection activeCell="K9" sqref="K9:L9"/>
    </sheetView>
  </sheetViews>
  <sheetFormatPr defaultRowHeight="11.25" x14ac:dyDescent="0.2"/>
  <cols>
    <col min="1" max="1" width="18.140625" style="204" customWidth="1"/>
    <col min="2" max="2" width="5.5703125" style="204" bestFit="1" customWidth="1"/>
    <col min="3" max="3" width="6.85546875" style="222" bestFit="1" customWidth="1"/>
    <col min="4" max="4" width="37.42578125" style="204" customWidth="1"/>
    <col min="5" max="5" width="3.5703125" style="218" bestFit="1" customWidth="1"/>
    <col min="6" max="6" width="9.7109375" style="113" customWidth="1"/>
    <col min="7" max="9" width="10.7109375" style="113" customWidth="1"/>
    <col min="10" max="10" width="7.7109375" style="113" bestFit="1" customWidth="1"/>
    <col min="11" max="11" width="10.7109375" style="113" customWidth="1"/>
    <col min="12" max="12" width="7.85546875" style="113" bestFit="1" customWidth="1"/>
    <col min="13" max="13" width="9.28515625" style="113" bestFit="1" customWidth="1"/>
    <col min="14" max="14" width="8.140625" style="113" customWidth="1"/>
    <col min="15" max="15" width="8.42578125" style="113" bestFit="1" customWidth="1"/>
    <col min="16" max="16" width="5.28515625" style="113" hidden="1" customWidth="1"/>
    <col min="17" max="17" width="11" style="113" hidden="1" customWidth="1"/>
    <col min="18" max="18" width="10.28515625" style="113" bestFit="1" customWidth="1"/>
    <col min="19" max="19" width="10.28515625" style="113" hidden="1" customWidth="1"/>
    <col min="20" max="20" width="10.42578125" style="113" customWidth="1"/>
    <col min="21" max="21" width="10.28515625" style="113" bestFit="1" customWidth="1"/>
    <col min="22" max="22" width="10.5703125" style="113" customWidth="1"/>
    <col min="23" max="23" width="12" style="113" bestFit="1" customWidth="1"/>
    <col min="24" max="24" width="2.42578125" style="113" customWidth="1"/>
    <col min="25" max="25" width="11.85546875" style="113" customWidth="1"/>
    <col min="26" max="26" width="14.7109375" style="113" customWidth="1"/>
    <col min="27" max="27" width="12.85546875" style="113" customWidth="1"/>
    <col min="28" max="28" width="1.7109375" style="113" customWidth="1"/>
    <col min="29" max="30" width="10.7109375" style="113" customWidth="1"/>
    <col min="31" max="31" width="8.28515625" style="113" bestFit="1" customWidth="1"/>
    <col min="32" max="32" width="9.5703125" style="113" customWidth="1"/>
    <col min="33" max="33" width="5.5703125" style="113" hidden="1" customWidth="1"/>
    <col min="34" max="34" width="10.7109375" style="113" customWidth="1"/>
    <col min="35" max="35" width="1.7109375" style="113" customWidth="1"/>
    <col min="36" max="36" width="10.42578125" style="113" bestFit="1" customWidth="1"/>
    <col min="37" max="37" width="1.7109375" style="113" customWidth="1"/>
    <col min="38" max="38" width="10.7109375" style="113" customWidth="1"/>
    <col min="39" max="39" width="1.7109375" style="113" customWidth="1"/>
    <col min="40" max="40" width="12" style="113" bestFit="1" customWidth="1"/>
    <col min="41" max="41" width="1.7109375" style="113" customWidth="1"/>
    <col min="42" max="42" width="10.7109375" style="128" customWidth="1"/>
    <col min="43" max="43" width="7.42578125" style="128" bestFit="1" customWidth="1"/>
    <col min="44" max="44" width="7.85546875" style="128" bestFit="1" customWidth="1"/>
    <col min="45" max="45" width="7.42578125" style="113" bestFit="1" customWidth="1"/>
    <col min="46" max="46" width="8.7109375" style="128" bestFit="1" customWidth="1"/>
    <col min="47" max="47" width="7.85546875" style="128" customWidth="1"/>
    <col min="48" max="48" width="6.5703125" style="128" bestFit="1" customWidth="1"/>
    <col min="49" max="49" width="7.42578125" style="128" bestFit="1" customWidth="1"/>
    <col min="50" max="50" width="7.28515625" style="128" customWidth="1"/>
    <col min="51" max="51" width="7.85546875" style="128" customWidth="1"/>
    <col min="52" max="52" width="7.5703125" style="128" customWidth="1"/>
    <col min="53" max="53" width="14.28515625" style="128" bestFit="1" customWidth="1"/>
    <col min="54" max="54" width="8.42578125" style="128" bestFit="1" customWidth="1"/>
    <col min="55" max="55" width="1.28515625" style="128" customWidth="1"/>
    <col min="56" max="56" width="11.7109375" style="181" bestFit="1" customWidth="1"/>
    <col min="57" max="57" width="9.28515625" style="128" bestFit="1" customWidth="1"/>
    <col min="58" max="58" width="11" style="128" customWidth="1"/>
    <col min="59" max="59" width="10.85546875" style="128" bestFit="1" customWidth="1"/>
    <col min="60" max="60" width="1.28515625" style="181" customWidth="1"/>
    <col min="61" max="61" width="10.28515625" style="181" customWidth="1"/>
    <col min="62" max="62" width="1.28515625" style="181" customWidth="1"/>
    <col min="63" max="63" width="1.7109375" style="181" customWidth="1"/>
    <col min="64" max="64" width="11.140625" style="181" customWidth="1"/>
    <col min="65" max="65" width="2.140625" style="181" customWidth="1"/>
    <col min="66" max="66" width="10" style="181" bestFit="1" customWidth="1"/>
    <col min="67" max="16384" width="9.140625" style="181"/>
  </cols>
  <sheetData>
    <row r="1" spans="1:152" s="98" customFormat="1" x14ac:dyDescent="0.2">
      <c r="A1" s="97" t="s">
        <v>353</v>
      </c>
      <c r="B1" s="97"/>
      <c r="N1" s="99"/>
      <c r="O1" s="98" t="s">
        <v>354</v>
      </c>
      <c r="R1" s="99"/>
      <c r="T1" s="99"/>
      <c r="U1" s="100" t="s">
        <v>355</v>
      </c>
      <c r="V1" s="100" t="s">
        <v>355</v>
      </c>
      <c r="Y1" s="101" t="s">
        <v>356</v>
      </c>
      <c r="AP1" s="102" t="s">
        <v>357</v>
      </c>
      <c r="BE1" s="103"/>
      <c r="BF1" s="103"/>
      <c r="BG1" s="103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</row>
    <row r="2" spans="1:152" s="98" customFormat="1" ht="13.5" customHeight="1" thickBot="1" x14ac:dyDescent="0.25">
      <c r="A2" s="97"/>
      <c r="B2" s="97"/>
      <c r="D2" s="105"/>
      <c r="E2" s="106"/>
      <c r="F2" s="99"/>
      <c r="G2" s="99"/>
      <c r="H2" s="99"/>
      <c r="I2" s="99"/>
      <c r="J2" s="99"/>
      <c r="K2" s="99"/>
      <c r="L2" s="99"/>
      <c r="M2" s="107" t="s">
        <v>358</v>
      </c>
      <c r="N2" s="108"/>
      <c r="O2" s="108"/>
      <c r="P2" s="99"/>
      <c r="R2" s="109" t="s">
        <v>359</v>
      </c>
      <c r="S2" s="99"/>
      <c r="T2" s="99"/>
      <c r="U2" s="107" t="s">
        <v>360</v>
      </c>
      <c r="V2" s="107" t="s">
        <v>360</v>
      </c>
      <c r="W2" s="99"/>
      <c r="X2" s="99"/>
      <c r="Y2" s="110"/>
      <c r="Z2" s="110"/>
      <c r="AA2" s="110"/>
      <c r="AB2" s="99"/>
      <c r="AC2" s="99"/>
      <c r="AE2" s="99"/>
      <c r="AF2" s="99"/>
      <c r="AG2" s="99"/>
      <c r="AH2" s="99"/>
      <c r="AI2" s="99"/>
      <c r="AJ2" s="99"/>
      <c r="AK2" s="99"/>
      <c r="AL2" s="111"/>
      <c r="AM2" s="99"/>
      <c r="AO2" s="99"/>
      <c r="AP2" s="112"/>
      <c r="AQ2" s="113"/>
      <c r="AR2" s="103"/>
      <c r="AS2" s="99"/>
      <c r="AT2" s="103"/>
      <c r="AU2" s="100"/>
      <c r="AV2" s="100"/>
      <c r="AW2" s="100"/>
      <c r="AX2" s="100"/>
      <c r="AY2" s="100"/>
      <c r="AZ2" s="100"/>
      <c r="BA2" s="103"/>
      <c r="BB2" s="109" t="s">
        <v>361</v>
      </c>
      <c r="BC2" s="103"/>
      <c r="BD2" s="104"/>
      <c r="BE2" s="114" t="s">
        <v>362</v>
      </c>
      <c r="BF2" s="103"/>
      <c r="BG2" s="103"/>
      <c r="BH2" s="104"/>
      <c r="BI2" s="104"/>
      <c r="BJ2" s="104"/>
      <c r="BK2" s="104"/>
      <c r="BL2" s="104"/>
      <c r="BM2" s="104"/>
      <c r="BN2" s="115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</row>
    <row r="3" spans="1:152" s="98" customFormat="1" ht="13.5" customHeight="1" thickBot="1" x14ac:dyDescent="0.25">
      <c r="A3" s="116" t="s">
        <v>363</v>
      </c>
      <c r="B3" s="117"/>
      <c r="C3" s="118"/>
      <c r="D3" s="106"/>
      <c r="E3" s="106"/>
      <c r="F3" s="119" t="s">
        <v>364</v>
      </c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1"/>
      <c r="X3" s="99"/>
      <c r="Y3" s="122" t="s">
        <v>365</v>
      </c>
      <c r="Z3" s="123"/>
      <c r="AA3" s="124"/>
      <c r="AB3" s="99"/>
      <c r="AC3" s="125" t="s">
        <v>366</v>
      </c>
      <c r="AD3" s="126"/>
      <c r="AE3" s="126"/>
      <c r="AF3" s="126"/>
      <c r="AG3" s="126"/>
      <c r="AH3" s="127"/>
      <c r="AI3" s="99"/>
      <c r="AJ3" s="99"/>
      <c r="AK3" s="99"/>
      <c r="AL3" s="99"/>
      <c r="AM3" s="99"/>
      <c r="AO3" s="99"/>
      <c r="AP3" s="128"/>
      <c r="AQ3" s="103"/>
      <c r="AR3" s="103"/>
      <c r="AS3" s="99"/>
      <c r="AT3" s="103"/>
      <c r="AU3" s="129" t="s">
        <v>367</v>
      </c>
      <c r="AV3" s="130"/>
      <c r="AW3" s="130"/>
      <c r="AX3" s="130"/>
      <c r="AY3" s="130"/>
      <c r="AZ3" s="131"/>
      <c r="BA3" s="103"/>
      <c r="BB3" s="103"/>
      <c r="BC3" s="103"/>
      <c r="BD3" s="132"/>
      <c r="BE3" s="103"/>
      <c r="BF3" s="103"/>
      <c r="BG3" s="103"/>
      <c r="BH3" s="104"/>
      <c r="BI3" s="104"/>
      <c r="BJ3" s="104"/>
      <c r="BK3" s="104"/>
      <c r="BL3" s="104"/>
      <c r="BM3" s="104"/>
      <c r="BN3" s="115"/>
      <c r="BO3" s="104"/>
      <c r="BP3" s="104"/>
      <c r="BQ3" s="133" t="s">
        <v>368</v>
      </c>
      <c r="BR3" s="133"/>
      <c r="BS3" s="133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</row>
    <row r="4" spans="1:152" s="158" customFormat="1" ht="68.25" customHeight="1" x14ac:dyDescent="0.2">
      <c r="A4" s="134" t="s">
        <v>0</v>
      </c>
      <c r="B4" s="135" t="s">
        <v>309</v>
      </c>
      <c r="C4" s="135" t="s">
        <v>310</v>
      </c>
      <c r="D4" s="134" t="s">
        <v>1</v>
      </c>
      <c r="E4" s="136"/>
      <c r="F4" s="137" t="s">
        <v>369</v>
      </c>
      <c r="G4" s="138" t="s">
        <v>370</v>
      </c>
      <c r="H4" s="138" t="s">
        <v>371</v>
      </c>
      <c r="I4" s="138" t="s">
        <v>372</v>
      </c>
      <c r="J4" s="138" t="s">
        <v>284</v>
      </c>
      <c r="K4" s="138" t="s">
        <v>285</v>
      </c>
      <c r="L4" s="138" t="s">
        <v>373</v>
      </c>
      <c r="M4" s="138" t="s">
        <v>287</v>
      </c>
      <c r="N4" s="138" t="s">
        <v>288</v>
      </c>
      <c r="O4" s="138" t="s">
        <v>374</v>
      </c>
      <c r="P4" s="139" t="s">
        <v>375</v>
      </c>
      <c r="Q4" s="139" t="s">
        <v>376</v>
      </c>
      <c r="R4" s="138" t="s">
        <v>377</v>
      </c>
      <c r="S4" s="140"/>
      <c r="T4" s="138" t="s">
        <v>378</v>
      </c>
      <c r="U4" s="141" t="s">
        <v>2</v>
      </c>
      <c r="V4" s="141" t="s">
        <v>379</v>
      </c>
      <c r="W4" s="142" t="s">
        <v>380</v>
      </c>
      <c r="X4" s="143"/>
      <c r="Y4" s="144" t="s">
        <v>381</v>
      </c>
      <c r="Z4" s="145" t="s">
        <v>382</v>
      </c>
      <c r="AA4" s="142" t="s">
        <v>383</v>
      </c>
      <c r="AB4" s="143"/>
      <c r="AC4" s="144" t="s">
        <v>384</v>
      </c>
      <c r="AD4" s="145" t="s">
        <v>385</v>
      </c>
      <c r="AE4" s="145" t="s">
        <v>386</v>
      </c>
      <c r="AF4" s="145" t="s">
        <v>387</v>
      </c>
      <c r="AG4" s="140" t="s">
        <v>388</v>
      </c>
      <c r="AH4" s="142" t="s">
        <v>389</v>
      </c>
      <c r="AI4" s="143"/>
      <c r="AJ4" s="146" t="s">
        <v>390</v>
      </c>
      <c r="AK4" s="143"/>
      <c r="AL4" s="147" t="s">
        <v>391</v>
      </c>
      <c r="AM4" s="143"/>
      <c r="AN4" s="148" t="s">
        <v>392</v>
      </c>
      <c r="AO4" s="143"/>
      <c r="AP4" s="149" t="s">
        <v>393</v>
      </c>
      <c r="AQ4" s="150" t="s">
        <v>394</v>
      </c>
      <c r="AR4" s="150" t="s">
        <v>395</v>
      </c>
      <c r="AS4" s="150" t="s">
        <v>396</v>
      </c>
      <c r="AT4" s="150" t="s">
        <v>289</v>
      </c>
      <c r="AU4" s="149" t="s">
        <v>397</v>
      </c>
      <c r="AV4" s="150" t="s">
        <v>398</v>
      </c>
      <c r="AW4" s="150" t="s">
        <v>399</v>
      </c>
      <c r="AX4" s="150" t="s">
        <v>400</v>
      </c>
      <c r="AY4" s="151" t="s">
        <v>401</v>
      </c>
      <c r="AZ4" s="152" t="s">
        <v>402</v>
      </c>
      <c r="BA4" s="150" t="s">
        <v>403</v>
      </c>
      <c r="BB4" s="152" t="s">
        <v>290</v>
      </c>
      <c r="BC4" s="153"/>
      <c r="BD4" s="154" t="s">
        <v>404</v>
      </c>
      <c r="BE4" s="155" t="s">
        <v>405</v>
      </c>
      <c r="BF4" s="155" t="s">
        <v>406</v>
      </c>
      <c r="BG4" s="156" t="s">
        <v>407</v>
      </c>
      <c r="BH4" s="154"/>
      <c r="BI4" s="145" t="s">
        <v>408</v>
      </c>
      <c r="BJ4" s="154"/>
      <c r="BK4" s="154"/>
      <c r="BL4" s="154" t="s">
        <v>409</v>
      </c>
      <c r="BM4" s="154"/>
      <c r="BN4" s="157" t="s">
        <v>410</v>
      </c>
      <c r="BO4" s="157" t="s">
        <v>411</v>
      </c>
      <c r="BP4" s="154"/>
      <c r="BQ4" s="154"/>
      <c r="BR4" s="154"/>
      <c r="BS4" s="154" t="s">
        <v>374</v>
      </c>
      <c r="BT4" s="154" t="s">
        <v>288</v>
      </c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</row>
    <row r="5" spans="1:152" x14ac:dyDescent="0.2">
      <c r="A5" s="159" t="s">
        <v>326</v>
      </c>
      <c r="B5" s="159" t="s">
        <v>9</v>
      </c>
      <c r="C5" s="160">
        <v>2173</v>
      </c>
      <c r="D5" s="161" t="s">
        <v>10</v>
      </c>
      <c r="E5" s="162"/>
      <c r="F5" s="163">
        <v>593446.93682913145</v>
      </c>
      <c r="G5" s="164">
        <v>4708.1971372209919</v>
      </c>
      <c r="H5" s="164">
        <v>440.07039999938098</v>
      </c>
      <c r="I5" s="164">
        <v>0</v>
      </c>
      <c r="J5" s="164">
        <v>0</v>
      </c>
      <c r="K5" s="164">
        <v>42930.867840002938</v>
      </c>
      <c r="L5" s="164">
        <v>3569.7689326247405</v>
      </c>
      <c r="M5" s="164">
        <v>110017.59999999999</v>
      </c>
      <c r="N5" s="164">
        <v>0</v>
      </c>
      <c r="O5" s="165">
        <v>22831.5</v>
      </c>
      <c r="P5" s="166"/>
      <c r="Q5" s="167"/>
      <c r="R5" s="164">
        <v>-9066.7266712044475</v>
      </c>
      <c r="S5" s="164"/>
      <c r="T5" s="164">
        <v>886.55886102051591</v>
      </c>
      <c r="U5" s="168">
        <v>61439.972703958396</v>
      </c>
      <c r="V5" s="168">
        <v>0</v>
      </c>
      <c r="W5" s="169">
        <v>831204.74603275396</v>
      </c>
      <c r="X5" s="170"/>
      <c r="Y5" s="163">
        <v>0</v>
      </c>
      <c r="Z5" s="171">
        <v>0</v>
      </c>
      <c r="AA5" s="169">
        <v>0</v>
      </c>
      <c r="AB5" s="170"/>
      <c r="AC5" s="163">
        <v>11756.780512777948</v>
      </c>
      <c r="AD5" s="167"/>
      <c r="AE5" s="164">
        <v>10452.770839232358</v>
      </c>
      <c r="AF5" s="167"/>
      <c r="AG5" s="164"/>
      <c r="AH5" s="169">
        <v>22209.551352010305</v>
      </c>
      <c r="AI5" s="170"/>
      <c r="AJ5" s="172">
        <v>853414.2973847643</v>
      </c>
      <c r="AK5" s="170"/>
      <c r="AL5" s="173">
        <v>18300.538116591928</v>
      </c>
      <c r="AM5" s="170"/>
      <c r="AN5" s="174">
        <v>88675.817238052332</v>
      </c>
      <c r="AO5" s="170"/>
      <c r="AP5" s="175">
        <v>884911.47035669687</v>
      </c>
      <c r="AQ5" s="167"/>
      <c r="AR5" s="170">
        <v>11756.780512777948</v>
      </c>
      <c r="AS5" s="167"/>
      <c r="AT5" s="170">
        <v>18300.538116591928</v>
      </c>
      <c r="AU5" s="175">
        <v>5443.6189346390747</v>
      </c>
      <c r="AV5" s="170">
        <v>1814.5396448796917</v>
      </c>
      <c r="AW5" s="170">
        <v>164.46174353505731</v>
      </c>
      <c r="AX5" s="170">
        <v>1593.5696846497467</v>
      </c>
      <c r="AY5" s="176">
        <v>0</v>
      </c>
      <c r="AZ5" s="177">
        <v>50.536663500878589</v>
      </c>
      <c r="BA5" s="178">
        <v>905902.06231486239</v>
      </c>
      <c r="BB5" s="179">
        <v>0</v>
      </c>
      <c r="BD5" s="128">
        <v>914968.78898606682</v>
      </c>
      <c r="BG5" s="180">
        <v>914968.78898606682</v>
      </c>
      <c r="BI5" s="182">
        <v>0</v>
      </c>
      <c r="BL5" s="128">
        <v>840271.4727039584</v>
      </c>
      <c r="BN5" s="183">
        <v>13781.202926557493</v>
      </c>
      <c r="BO5" s="184">
        <v>-4714.4762553530454</v>
      </c>
      <c r="BQ5" s="128">
        <v>380</v>
      </c>
      <c r="BR5" s="185">
        <v>3802173</v>
      </c>
      <c r="BS5" s="128">
        <v>22831.5</v>
      </c>
      <c r="BT5" s="128">
        <v>0</v>
      </c>
    </row>
    <row r="6" spans="1:152" x14ac:dyDescent="0.2">
      <c r="A6" s="159" t="s">
        <v>326</v>
      </c>
      <c r="B6" s="159" t="s">
        <v>11</v>
      </c>
      <c r="C6" s="160">
        <v>3000</v>
      </c>
      <c r="D6" s="161" t="s">
        <v>12</v>
      </c>
      <c r="E6" s="162"/>
      <c r="F6" s="163">
        <v>1684180.4272048962</v>
      </c>
      <c r="G6" s="164">
        <v>127950.90365220817</v>
      </c>
      <c r="H6" s="164">
        <v>64690.348799909036</v>
      </c>
      <c r="I6" s="164">
        <v>180698.90719993497</v>
      </c>
      <c r="J6" s="164">
        <v>0</v>
      </c>
      <c r="K6" s="164">
        <v>278907.28875904396</v>
      </c>
      <c r="L6" s="164">
        <v>151629.20029397306</v>
      </c>
      <c r="M6" s="186">
        <v>110017.59999999999</v>
      </c>
      <c r="N6" s="164">
        <v>8514.7474383841418</v>
      </c>
      <c r="O6" s="165">
        <v>68179.25</v>
      </c>
      <c r="P6" s="166"/>
      <c r="Q6" s="167"/>
      <c r="R6" s="164">
        <v>-26961.007747162461</v>
      </c>
      <c r="S6" s="164"/>
      <c r="T6" s="164">
        <v>0</v>
      </c>
      <c r="U6" s="168">
        <v>27351.537502130028</v>
      </c>
      <c r="V6" s="168">
        <v>0</v>
      </c>
      <c r="W6" s="169">
        <v>2675159.2031033174</v>
      </c>
      <c r="X6" s="170"/>
      <c r="Y6" s="163">
        <v>165961.80000000002</v>
      </c>
      <c r="Z6" s="171">
        <v>25955.218628830702</v>
      </c>
      <c r="AA6" s="169">
        <v>191917.01862883073</v>
      </c>
      <c r="AB6" s="170"/>
      <c r="AC6" s="163">
        <v>16911.117789823777</v>
      </c>
      <c r="AD6" s="167"/>
      <c r="AE6" s="164">
        <v>0</v>
      </c>
      <c r="AF6" s="167"/>
      <c r="AG6" s="164"/>
      <c r="AH6" s="169">
        <v>16911.117789823777</v>
      </c>
      <c r="AI6" s="170"/>
      <c r="AJ6" s="172">
        <v>2883987.339521972</v>
      </c>
      <c r="AK6" s="170"/>
      <c r="AL6" s="173">
        <v>320120.28985507245</v>
      </c>
      <c r="AM6" s="170"/>
      <c r="AN6" s="174">
        <v>501900.63525854354</v>
      </c>
      <c r="AO6" s="170"/>
      <c r="AP6" s="175">
        <v>2894037.2294793106</v>
      </c>
      <c r="AQ6" s="167"/>
      <c r="AR6" s="170">
        <v>16911.117789823777</v>
      </c>
      <c r="AS6" s="167"/>
      <c r="AT6" s="170">
        <v>320120.28985507245</v>
      </c>
      <c r="AU6" s="175">
        <v>15448.788920989593</v>
      </c>
      <c r="AV6" s="170">
        <v>5149.596306996531</v>
      </c>
      <c r="AW6" s="170">
        <v>466.73633697680617</v>
      </c>
      <c r="AX6" s="170">
        <v>4522.4917439365499</v>
      </c>
      <c r="AY6" s="176">
        <v>0</v>
      </c>
      <c r="AZ6" s="177">
        <v>1373.3944382629772</v>
      </c>
      <c r="BA6" s="178">
        <v>3204107.6293770438</v>
      </c>
      <c r="BB6" s="179">
        <v>-6.4028427004814148E-10</v>
      </c>
      <c r="BD6" s="128">
        <v>3231068.6371242064</v>
      </c>
      <c r="BG6" s="180">
        <v>3231068.6371242064</v>
      </c>
      <c r="BI6" s="182">
        <v>0</v>
      </c>
      <c r="BL6" s="128">
        <v>2702120.21085048</v>
      </c>
      <c r="BN6" s="183">
        <v>39578.303264646493</v>
      </c>
      <c r="BO6" s="184">
        <v>-12617.295517484032</v>
      </c>
      <c r="BQ6" s="128">
        <v>380</v>
      </c>
      <c r="BR6" s="185">
        <v>3803000</v>
      </c>
      <c r="BS6" s="128">
        <v>68179.25</v>
      </c>
      <c r="BT6" s="128">
        <v>8514.7474383841418</v>
      </c>
    </row>
    <row r="7" spans="1:152" x14ac:dyDescent="0.2">
      <c r="A7" s="159" t="s">
        <v>326</v>
      </c>
      <c r="B7" s="159" t="s">
        <v>13</v>
      </c>
      <c r="C7" s="160">
        <v>3026</v>
      </c>
      <c r="D7" s="161" t="s">
        <v>14</v>
      </c>
      <c r="E7" s="162"/>
      <c r="F7" s="163">
        <v>898412.72381076845</v>
      </c>
      <c r="G7" s="164">
        <v>7824.4162632932348</v>
      </c>
      <c r="H7" s="164">
        <v>5280.8447999925684</v>
      </c>
      <c r="I7" s="164">
        <v>0</v>
      </c>
      <c r="J7" s="164">
        <v>0</v>
      </c>
      <c r="K7" s="164">
        <v>56735.733091664471</v>
      </c>
      <c r="L7" s="164">
        <v>1811.096180647402</v>
      </c>
      <c r="M7" s="186">
        <v>110017.59999999999</v>
      </c>
      <c r="N7" s="164">
        <v>0</v>
      </c>
      <c r="O7" s="165">
        <v>34272</v>
      </c>
      <c r="P7" s="166"/>
      <c r="Q7" s="167"/>
      <c r="R7" s="164">
        <v>-13733.495288053298</v>
      </c>
      <c r="S7" s="164"/>
      <c r="T7" s="164">
        <v>64417.585853633995</v>
      </c>
      <c r="U7" s="168">
        <v>346.52510734496173</v>
      </c>
      <c r="V7" s="168">
        <v>0</v>
      </c>
      <c r="W7" s="169">
        <v>1165385.0298192916</v>
      </c>
      <c r="X7" s="170"/>
      <c r="Y7" s="163">
        <v>0</v>
      </c>
      <c r="Z7" s="171">
        <v>0</v>
      </c>
      <c r="AA7" s="169">
        <v>0</v>
      </c>
      <c r="AB7" s="170"/>
      <c r="AC7" s="163">
        <v>15010.657154886292</v>
      </c>
      <c r="AD7" s="167"/>
      <c r="AE7" s="164">
        <v>29376.654262949934</v>
      </c>
      <c r="AF7" s="167"/>
      <c r="AG7" s="164"/>
      <c r="AH7" s="169">
        <v>44387.31141783623</v>
      </c>
      <c r="AI7" s="170"/>
      <c r="AJ7" s="172">
        <v>1209772.3412371278</v>
      </c>
      <c r="AK7" s="170"/>
      <c r="AL7" s="173">
        <v>30623.291139240508</v>
      </c>
      <c r="AM7" s="170"/>
      <c r="AN7" s="174">
        <v>127214.43578698958</v>
      </c>
      <c r="AO7" s="170"/>
      <c r="AP7" s="175">
        <v>1212341.5947015947</v>
      </c>
      <c r="AQ7" s="167"/>
      <c r="AR7" s="170">
        <v>15010.657154886292</v>
      </c>
      <c r="AS7" s="167"/>
      <c r="AT7" s="170">
        <v>30623.291139240508</v>
      </c>
      <c r="AU7" s="175">
        <v>8241.0342204952649</v>
      </c>
      <c r="AV7" s="170">
        <v>2747.0114068317548</v>
      </c>
      <c r="AW7" s="170">
        <v>248.97680618501732</v>
      </c>
      <c r="AX7" s="170">
        <v>2412.487439261422</v>
      </c>
      <c r="AY7" s="176">
        <v>0</v>
      </c>
      <c r="AZ7" s="177">
        <v>83.985415279838563</v>
      </c>
      <c r="BA7" s="178">
        <v>1244242.0477076683</v>
      </c>
      <c r="BB7" s="179">
        <v>5.8207660913467407E-11</v>
      </c>
      <c r="BD7" s="128">
        <v>1257975.5429957216</v>
      </c>
      <c r="BE7" s="182"/>
      <c r="BG7" s="180">
        <v>1257975.5429957216</v>
      </c>
      <c r="BI7" s="182">
        <v>0</v>
      </c>
      <c r="BL7" s="128">
        <v>1179118.5251073448</v>
      </c>
      <c r="BN7" s="183">
        <v>19371.094632053188</v>
      </c>
      <c r="BO7" s="184">
        <v>-5637.5993439998892</v>
      </c>
      <c r="BQ7" s="128">
        <v>380</v>
      </c>
      <c r="BR7" s="185">
        <v>3803026</v>
      </c>
      <c r="BS7" s="128">
        <v>34272</v>
      </c>
      <c r="BT7" s="128">
        <v>0</v>
      </c>
    </row>
    <row r="8" spans="1:152" x14ac:dyDescent="0.2">
      <c r="A8" s="187" t="s">
        <v>328</v>
      </c>
      <c r="B8" s="187"/>
      <c r="C8" s="160">
        <v>2001</v>
      </c>
      <c r="D8" s="161" t="s">
        <v>23</v>
      </c>
      <c r="E8" s="162"/>
      <c r="F8" s="163">
        <v>1148429.7203452636</v>
      </c>
      <c r="G8" s="164">
        <v>65194.486728418415</v>
      </c>
      <c r="H8" s="164">
        <v>27284.364799961681</v>
      </c>
      <c r="I8" s="164">
        <v>100991.15599996367</v>
      </c>
      <c r="J8" s="164">
        <v>0</v>
      </c>
      <c r="K8" s="164">
        <v>118413.26309120833</v>
      </c>
      <c r="L8" s="164">
        <v>19846.498954214523</v>
      </c>
      <c r="M8" s="186">
        <v>110017.59999999999</v>
      </c>
      <c r="N8" s="164">
        <v>0</v>
      </c>
      <c r="O8" s="165">
        <v>5796</v>
      </c>
      <c r="P8" s="166"/>
      <c r="Q8" s="167"/>
      <c r="R8" s="164">
        <v>0</v>
      </c>
      <c r="S8" s="164"/>
      <c r="T8" s="164">
        <v>0</v>
      </c>
      <c r="U8" s="168">
        <v>128973.96487484407</v>
      </c>
      <c r="V8" s="168">
        <v>0</v>
      </c>
      <c r="W8" s="169">
        <v>1724947.0547938745</v>
      </c>
      <c r="X8" s="170"/>
      <c r="Y8" s="163">
        <v>98023.5</v>
      </c>
      <c r="Z8" s="171">
        <v>10717.078212956629</v>
      </c>
      <c r="AA8" s="169">
        <v>108740.57821295664</v>
      </c>
      <c r="AB8" s="170"/>
      <c r="AC8" s="163">
        <v>24747.040326516795</v>
      </c>
      <c r="AD8" s="167"/>
      <c r="AE8" s="164">
        <v>0</v>
      </c>
      <c r="AF8" s="167"/>
      <c r="AG8" s="164"/>
      <c r="AH8" s="169">
        <v>24747.040326516795</v>
      </c>
      <c r="AI8" s="170"/>
      <c r="AJ8" s="172">
        <v>1858434.673333348</v>
      </c>
      <c r="AK8" s="170"/>
      <c r="AL8" s="173">
        <v>162288.25775656325</v>
      </c>
      <c r="AM8" s="170"/>
      <c r="AN8" s="174">
        <v>255179.33128183999</v>
      </c>
      <c r="AO8" s="170"/>
      <c r="AP8" s="175">
        <v>1833687.6330068312</v>
      </c>
      <c r="AQ8" s="167"/>
      <c r="AR8" s="170">
        <v>24747.040326516795</v>
      </c>
      <c r="AS8" s="167"/>
      <c r="AT8" s="170">
        <v>162288.25775656325</v>
      </c>
      <c r="AU8" s="175">
        <v>0</v>
      </c>
      <c r="AV8" s="170">
        <v>0</v>
      </c>
      <c r="AW8" s="170">
        <v>0</v>
      </c>
      <c r="AX8" s="170">
        <v>0</v>
      </c>
      <c r="AY8" s="176">
        <v>0</v>
      </c>
      <c r="AZ8" s="177">
        <v>0</v>
      </c>
      <c r="BA8" s="178">
        <v>2020722.9310899111</v>
      </c>
      <c r="BB8" s="179">
        <v>-1.1641532182693481E-10</v>
      </c>
      <c r="BD8" s="128">
        <v>2020722.9310899111</v>
      </c>
      <c r="BG8" s="180">
        <v>2020722.9310899111</v>
      </c>
      <c r="BI8" s="182">
        <v>0</v>
      </c>
      <c r="BL8" s="128">
        <v>1724947.0547938745</v>
      </c>
      <c r="BN8" s="183">
        <v>0</v>
      </c>
      <c r="BO8" s="184">
        <v>0</v>
      </c>
      <c r="BQ8" s="128">
        <v>380</v>
      </c>
      <c r="BR8" s="185">
        <v>3802001</v>
      </c>
      <c r="BS8" s="128">
        <v>5796</v>
      </c>
      <c r="BT8" s="128">
        <v>0</v>
      </c>
    </row>
    <row r="9" spans="1:152" x14ac:dyDescent="0.2">
      <c r="A9" s="187" t="s">
        <v>328</v>
      </c>
      <c r="B9" s="187"/>
      <c r="C9" s="188" t="s">
        <v>340</v>
      </c>
      <c r="D9" s="189" t="s">
        <v>4</v>
      </c>
      <c r="E9" s="162"/>
      <c r="F9" s="163">
        <v>1112713.0065546215</v>
      </c>
      <c r="G9" s="164">
        <v>93276.019032443917</v>
      </c>
      <c r="H9" s="164">
        <v>44447.110399937519</v>
      </c>
      <c r="I9" s="164">
        <v>128535.5623999536</v>
      </c>
      <c r="J9" s="164">
        <v>0</v>
      </c>
      <c r="K9" s="164">
        <v>130989.49227941217</v>
      </c>
      <c r="L9" s="164">
        <v>7837.8868092582561</v>
      </c>
      <c r="M9" s="166"/>
      <c r="N9" s="164">
        <v>0</v>
      </c>
      <c r="O9" s="166"/>
      <c r="P9" s="166"/>
      <c r="Q9" s="167"/>
      <c r="R9" s="164">
        <v>0</v>
      </c>
      <c r="S9" s="164"/>
      <c r="T9" s="164">
        <v>0</v>
      </c>
      <c r="U9" s="190"/>
      <c r="V9" s="190"/>
      <c r="W9" s="169">
        <v>1517799.077475627</v>
      </c>
      <c r="X9" s="170"/>
      <c r="Y9" s="163">
        <v>112881.15000000002</v>
      </c>
      <c r="Z9" s="171">
        <v>10338.124527636004</v>
      </c>
      <c r="AA9" s="169">
        <v>123219.27452763602</v>
      </c>
      <c r="AB9" s="170"/>
      <c r="AC9" s="163">
        <v>0</v>
      </c>
      <c r="AD9" s="167"/>
      <c r="AE9" s="164">
        <v>0</v>
      </c>
      <c r="AF9" s="167"/>
      <c r="AG9" s="164"/>
      <c r="AH9" s="169">
        <v>0</v>
      </c>
      <c r="AI9" s="170"/>
      <c r="AJ9" s="172">
        <v>1641018.3520032631</v>
      </c>
      <c r="AK9" s="170"/>
      <c r="AL9" s="173">
        <v>221533.99503722086</v>
      </c>
      <c r="AM9" s="170"/>
      <c r="AN9" s="174">
        <v>282568.89192942809</v>
      </c>
      <c r="AO9" s="170"/>
      <c r="AP9" s="175">
        <v>1641018.3520032631</v>
      </c>
      <c r="AQ9" s="167"/>
      <c r="AR9" s="170">
        <v>0</v>
      </c>
      <c r="AS9" s="167"/>
      <c r="AT9" s="170">
        <v>221533.99503722086</v>
      </c>
      <c r="AU9" s="175">
        <v>0</v>
      </c>
      <c r="AV9" s="170">
        <v>0</v>
      </c>
      <c r="AW9" s="170">
        <v>0</v>
      </c>
      <c r="AX9" s="170">
        <v>0</v>
      </c>
      <c r="AY9" s="176">
        <v>0</v>
      </c>
      <c r="AZ9" s="177">
        <v>0</v>
      </c>
      <c r="BA9" s="178">
        <v>1862552.347040484</v>
      </c>
      <c r="BB9" s="179">
        <v>2.9103830456733704E-11</v>
      </c>
      <c r="BD9" s="128">
        <v>1862552.347040484</v>
      </c>
      <c r="BG9" s="180">
        <v>1862552.347040484</v>
      </c>
      <c r="BI9" s="182">
        <v>0</v>
      </c>
      <c r="BL9" s="128">
        <v>1517799.077475627</v>
      </c>
      <c r="BN9" s="183">
        <v>0</v>
      </c>
      <c r="BO9" s="184">
        <v>0</v>
      </c>
      <c r="BQ9" s="128">
        <v>380</v>
      </c>
      <c r="BR9" s="181" t="s">
        <v>412</v>
      </c>
      <c r="BS9" s="128">
        <v>0</v>
      </c>
      <c r="BT9" s="128">
        <v>0</v>
      </c>
    </row>
    <row r="10" spans="1:152" x14ac:dyDescent="0.2">
      <c r="A10" s="159" t="s">
        <v>326</v>
      </c>
      <c r="B10" s="159" t="s">
        <v>15</v>
      </c>
      <c r="C10" s="160">
        <v>2150</v>
      </c>
      <c r="D10" s="161" t="s">
        <v>16</v>
      </c>
      <c r="E10" s="162"/>
      <c r="F10" s="163">
        <v>1115460.4460769785</v>
      </c>
      <c r="G10" s="164">
        <v>24479.640581479242</v>
      </c>
      <c r="H10" s="164">
        <v>7921.2671999888507</v>
      </c>
      <c r="I10" s="164">
        <v>0</v>
      </c>
      <c r="J10" s="164">
        <v>0</v>
      </c>
      <c r="K10" s="164">
        <v>98224.470797639908</v>
      </c>
      <c r="L10" s="164">
        <v>4218.6287631176147</v>
      </c>
      <c r="M10" s="186">
        <v>110017.59999999999</v>
      </c>
      <c r="N10" s="164">
        <v>0</v>
      </c>
      <c r="O10" s="165">
        <v>36792</v>
      </c>
      <c r="P10" s="166"/>
      <c r="Q10" s="167"/>
      <c r="R10" s="164">
        <v>-17209.856499800422</v>
      </c>
      <c r="S10" s="164"/>
      <c r="T10" s="164">
        <v>60677.946580795724</v>
      </c>
      <c r="U10" s="168">
        <v>3667.253333333414</v>
      </c>
      <c r="V10" s="168">
        <v>0</v>
      </c>
      <c r="W10" s="169">
        <v>1444249.396833533</v>
      </c>
      <c r="X10" s="170"/>
      <c r="Y10" s="163">
        <v>98270.1</v>
      </c>
      <c r="Z10" s="171">
        <v>1809.6111742214202</v>
      </c>
      <c r="AA10" s="169">
        <v>100079.71117422143</v>
      </c>
      <c r="AB10" s="170"/>
      <c r="AC10" s="163">
        <v>42600.609836787953</v>
      </c>
      <c r="AD10" s="167"/>
      <c r="AE10" s="164">
        <v>17935.709110695178</v>
      </c>
      <c r="AF10" s="167"/>
      <c r="AG10" s="164"/>
      <c r="AH10" s="169">
        <v>60536.318947483131</v>
      </c>
      <c r="AI10" s="170"/>
      <c r="AJ10" s="172">
        <v>1604865.4269552375</v>
      </c>
      <c r="AK10" s="170"/>
      <c r="AL10" s="173">
        <v>71242.137767220906</v>
      </c>
      <c r="AM10" s="170"/>
      <c r="AN10" s="174">
        <v>195457.83569529091</v>
      </c>
      <c r="AO10" s="170"/>
      <c r="AP10" s="175">
        <v>1579474.6736182501</v>
      </c>
      <c r="AQ10" s="167"/>
      <c r="AR10" s="170">
        <v>42600.609836787953</v>
      </c>
      <c r="AS10" s="167"/>
      <c r="AT10" s="170">
        <v>71242.137767220906</v>
      </c>
      <c r="AU10" s="175">
        <v>10231.987441960482</v>
      </c>
      <c r="AV10" s="170">
        <v>3410.6624806534937</v>
      </c>
      <c r="AW10" s="170">
        <v>309.12716608904287</v>
      </c>
      <c r="AX10" s="170">
        <v>2995.320796147209</v>
      </c>
      <c r="AY10" s="176">
        <v>0</v>
      </c>
      <c r="AZ10" s="177">
        <v>262.75861495019655</v>
      </c>
      <c r="BA10" s="178">
        <v>1676107.5647224584</v>
      </c>
      <c r="BB10" s="179">
        <v>-5.8207660913467407E-11</v>
      </c>
      <c r="BD10" s="128">
        <v>1693317.4212222588</v>
      </c>
      <c r="BG10" s="180">
        <v>1693317.4212222588</v>
      </c>
      <c r="BI10" s="182">
        <v>0</v>
      </c>
      <c r="BL10" s="128">
        <v>1461459.2533333334</v>
      </c>
      <c r="BN10" s="183">
        <v>26249.148789049443</v>
      </c>
      <c r="BO10" s="184">
        <v>-9039.2922892490205</v>
      </c>
      <c r="BQ10" s="128">
        <v>380</v>
      </c>
      <c r="BR10" s="185">
        <v>3802150</v>
      </c>
      <c r="BS10" s="128">
        <v>36792</v>
      </c>
      <c r="BT10" s="128">
        <v>0</v>
      </c>
    </row>
    <row r="11" spans="1:152" x14ac:dyDescent="0.2">
      <c r="A11" s="187" t="s">
        <v>328</v>
      </c>
      <c r="B11" s="187"/>
      <c r="C11" s="160">
        <v>2184</v>
      </c>
      <c r="D11" s="161" t="s">
        <v>17</v>
      </c>
      <c r="E11" s="162"/>
      <c r="F11" s="163">
        <v>549487.90447141801</v>
      </c>
      <c r="G11" s="164">
        <v>34811.256113753399</v>
      </c>
      <c r="H11" s="164">
        <v>16282.604799977093</v>
      </c>
      <c r="I11" s="164">
        <v>64010.239999976984</v>
      </c>
      <c r="J11" s="164">
        <v>0</v>
      </c>
      <c r="K11" s="164">
        <v>88335.119012351977</v>
      </c>
      <c r="L11" s="164">
        <v>49112.507907037587</v>
      </c>
      <c r="M11" s="186">
        <v>110017.59999999999</v>
      </c>
      <c r="N11" s="164">
        <v>0</v>
      </c>
      <c r="O11" s="165">
        <v>4198.05</v>
      </c>
      <c r="P11" s="166"/>
      <c r="Q11" s="167"/>
      <c r="R11" s="164">
        <v>0</v>
      </c>
      <c r="S11" s="164"/>
      <c r="T11" s="164">
        <v>0</v>
      </c>
      <c r="U11" s="168">
        <v>49045.9631175783</v>
      </c>
      <c r="V11" s="168">
        <v>0</v>
      </c>
      <c r="W11" s="169">
        <v>965301.24542209331</v>
      </c>
      <c r="X11" s="170"/>
      <c r="Y11" s="163">
        <v>47963.700000000012</v>
      </c>
      <c r="Z11" s="171">
        <v>8287.9623687358871</v>
      </c>
      <c r="AA11" s="169">
        <v>56251.662368735895</v>
      </c>
      <c r="AB11" s="170"/>
      <c r="AC11" s="163">
        <v>3811.7354159751035</v>
      </c>
      <c r="AD11" s="167"/>
      <c r="AE11" s="164">
        <v>0</v>
      </c>
      <c r="AF11" s="167"/>
      <c r="AG11" s="164"/>
      <c r="AH11" s="169">
        <v>3811.7354159751035</v>
      </c>
      <c r="AI11" s="170"/>
      <c r="AJ11" s="172">
        <v>1025364.6432068043</v>
      </c>
      <c r="AK11" s="170"/>
      <c r="AL11" s="173">
        <v>89680.568720379146</v>
      </c>
      <c r="AM11" s="170"/>
      <c r="AN11" s="174">
        <v>159128.8005078999</v>
      </c>
      <c r="AO11" s="170"/>
      <c r="AP11" s="175">
        <v>1021552.9077908292</v>
      </c>
      <c r="AQ11" s="167"/>
      <c r="AR11" s="170">
        <v>3811.7354159751035</v>
      </c>
      <c r="AS11" s="167"/>
      <c r="AT11" s="170">
        <v>89680.568720379146</v>
      </c>
      <c r="AU11" s="175">
        <v>0</v>
      </c>
      <c r="AV11" s="170">
        <v>0</v>
      </c>
      <c r="AW11" s="170">
        <v>0</v>
      </c>
      <c r="AX11" s="170">
        <v>0</v>
      </c>
      <c r="AY11" s="176">
        <v>0</v>
      </c>
      <c r="AZ11" s="177">
        <v>0</v>
      </c>
      <c r="BA11" s="178">
        <v>1115045.2119271834</v>
      </c>
      <c r="BB11" s="179">
        <v>0</v>
      </c>
      <c r="BD11" s="128">
        <v>1115045.2119271834</v>
      </c>
      <c r="BG11" s="180">
        <v>1115045.2119271834</v>
      </c>
      <c r="BI11" s="182">
        <v>0</v>
      </c>
      <c r="BL11" s="128">
        <v>965301.24542209331</v>
      </c>
      <c r="BN11" s="183">
        <v>0</v>
      </c>
      <c r="BO11" s="184">
        <v>0</v>
      </c>
      <c r="BQ11" s="128">
        <v>380</v>
      </c>
      <c r="BR11" s="185">
        <v>3802184</v>
      </c>
      <c r="BS11" s="128">
        <v>4198.05</v>
      </c>
      <c r="BT11" s="128">
        <v>0</v>
      </c>
    </row>
    <row r="12" spans="1:152" x14ac:dyDescent="0.2">
      <c r="A12" s="159" t="s">
        <v>326</v>
      </c>
      <c r="B12" s="159" t="s">
        <v>18</v>
      </c>
      <c r="C12" s="160">
        <v>3360</v>
      </c>
      <c r="D12" s="161" t="s">
        <v>19</v>
      </c>
      <c r="E12" s="162"/>
      <c r="F12" s="163">
        <v>1153924.5993899778</v>
      </c>
      <c r="G12" s="164">
        <v>13697.843478264538</v>
      </c>
      <c r="H12" s="164">
        <v>5280.8447999925747</v>
      </c>
      <c r="I12" s="164">
        <v>12081.932799995655</v>
      </c>
      <c r="J12" s="164">
        <v>0</v>
      </c>
      <c r="K12" s="164">
        <v>82975.626917653033</v>
      </c>
      <c r="L12" s="164">
        <v>599.26484210600415</v>
      </c>
      <c r="M12" s="186">
        <v>110017.59999999999</v>
      </c>
      <c r="N12" s="164">
        <v>0</v>
      </c>
      <c r="O12" s="165">
        <v>4989.595064000001</v>
      </c>
      <c r="P12" s="166"/>
      <c r="Q12" s="167"/>
      <c r="R12" s="164">
        <v>-17678.509950650558</v>
      </c>
      <c r="S12" s="164"/>
      <c r="T12" s="164">
        <v>91422.287772010328</v>
      </c>
      <c r="U12" s="168">
        <v>860.46219971147366</v>
      </c>
      <c r="V12" s="168">
        <v>0</v>
      </c>
      <c r="W12" s="169">
        <v>1458171.5473130608</v>
      </c>
      <c r="X12" s="170"/>
      <c r="Y12" s="163">
        <v>104928.30000000002</v>
      </c>
      <c r="Z12" s="171">
        <v>2529.7922357005364</v>
      </c>
      <c r="AA12" s="169">
        <v>107458.09223570055</v>
      </c>
      <c r="AB12" s="170"/>
      <c r="AC12" s="163">
        <v>14410.377072058247</v>
      </c>
      <c r="AD12" s="167"/>
      <c r="AE12" s="164">
        <v>8097.4483344093396</v>
      </c>
      <c r="AF12" s="167"/>
      <c r="AG12" s="164"/>
      <c r="AH12" s="169">
        <v>22507.825406467586</v>
      </c>
      <c r="AI12" s="170"/>
      <c r="AJ12" s="172">
        <v>1588137.4649552291</v>
      </c>
      <c r="AK12" s="170"/>
      <c r="AL12" s="173">
        <v>43939.130434782608</v>
      </c>
      <c r="AM12" s="170"/>
      <c r="AN12" s="174">
        <v>183153.79769316272</v>
      </c>
      <c r="AO12" s="170"/>
      <c r="AP12" s="175">
        <v>1591405.5978338213</v>
      </c>
      <c r="AQ12" s="167"/>
      <c r="AR12" s="170">
        <v>14410.377072058247</v>
      </c>
      <c r="AS12" s="167"/>
      <c r="AT12" s="170">
        <v>43939.130434782608</v>
      </c>
      <c r="AU12" s="175">
        <v>10584.814595131533</v>
      </c>
      <c r="AV12" s="170">
        <v>3528.2715317105108</v>
      </c>
      <c r="AW12" s="170">
        <v>319.78672354038923</v>
      </c>
      <c r="AX12" s="170">
        <v>3098.6077201522853</v>
      </c>
      <c r="AY12" s="176">
        <v>0</v>
      </c>
      <c r="AZ12" s="177">
        <v>147.02938011583669</v>
      </c>
      <c r="BA12" s="178">
        <v>1632076.5953900116</v>
      </c>
      <c r="BB12" s="179">
        <v>-1.3096723705530167E-10</v>
      </c>
      <c r="BD12" s="128">
        <v>1649755.1053406622</v>
      </c>
      <c r="BG12" s="180">
        <v>1649755.1053406622</v>
      </c>
      <c r="BI12" s="182">
        <v>0</v>
      </c>
      <c r="BL12" s="128">
        <v>1475850.0572637115</v>
      </c>
      <c r="BN12" s="183">
        <v>25618.429151285236</v>
      </c>
      <c r="BO12" s="184">
        <v>-7939.9192006346784</v>
      </c>
      <c r="BQ12" s="128">
        <v>380</v>
      </c>
      <c r="BR12" s="185">
        <v>3803360</v>
      </c>
      <c r="BS12" s="128">
        <v>4989.595064000001</v>
      </c>
      <c r="BT12" s="128">
        <v>0</v>
      </c>
    </row>
    <row r="13" spans="1:152" x14ac:dyDescent="0.2">
      <c r="A13" s="159" t="s">
        <v>326</v>
      </c>
      <c r="B13" s="159" t="s">
        <v>20</v>
      </c>
      <c r="C13" s="160">
        <v>2102</v>
      </c>
      <c r="D13" s="161" t="s">
        <v>21</v>
      </c>
      <c r="E13" s="162"/>
      <c r="F13" s="163">
        <v>667627.80393277283</v>
      </c>
      <c r="G13" s="164">
        <v>34819.039542866471</v>
      </c>
      <c r="H13" s="164">
        <v>18042.886399974621</v>
      </c>
      <c r="I13" s="164">
        <v>83618.376799969992</v>
      </c>
      <c r="J13" s="164">
        <v>0</v>
      </c>
      <c r="K13" s="164">
        <v>65563.74740467465</v>
      </c>
      <c r="L13" s="164">
        <v>34833.662117024287</v>
      </c>
      <c r="M13" s="186">
        <v>110017.59999999999</v>
      </c>
      <c r="N13" s="164">
        <v>0</v>
      </c>
      <c r="O13" s="165">
        <v>19803.471336000002</v>
      </c>
      <c r="P13" s="166"/>
      <c r="Q13" s="167"/>
      <c r="R13" s="164">
        <v>-10516.953012465105</v>
      </c>
      <c r="S13" s="164"/>
      <c r="T13" s="164">
        <v>0</v>
      </c>
      <c r="U13" s="168">
        <v>70772.09780187963</v>
      </c>
      <c r="V13" s="168">
        <v>0</v>
      </c>
      <c r="W13" s="169">
        <v>1094581.7323226973</v>
      </c>
      <c r="X13" s="170"/>
      <c r="Y13" s="163">
        <v>162016.20000000001</v>
      </c>
      <c r="Z13" s="171">
        <v>19804.988530655515</v>
      </c>
      <c r="AA13" s="169">
        <v>181821.18853065552</v>
      </c>
      <c r="AB13" s="170"/>
      <c r="AC13" s="163">
        <v>18586.828573341929</v>
      </c>
      <c r="AD13" s="167"/>
      <c r="AE13" s="164">
        <v>0</v>
      </c>
      <c r="AF13" s="167"/>
      <c r="AG13" s="164"/>
      <c r="AH13" s="169">
        <v>18586.828573341929</v>
      </c>
      <c r="AI13" s="170"/>
      <c r="AJ13" s="172">
        <v>1294989.7494266948</v>
      </c>
      <c r="AK13" s="170"/>
      <c r="AL13" s="173">
        <v>88099.428571428565</v>
      </c>
      <c r="AM13" s="170"/>
      <c r="AN13" s="174">
        <v>157571.48027217298</v>
      </c>
      <c r="AO13" s="170"/>
      <c r="AP13" s="175">
        <v>1286919.8738658179</v>
      </c>
      <c r="AQ13" s="167"/>
      <c r="AR13" s="170">
        <v>18586.828573341929</v>
      </c>
      <c r="AS13" s="167"/>
      <c r="AT13" s="170">
        <v>88099.428571428565</v>
      </c>
      <c r="AU13" s="175">
        <v>6124.0713014689582</v>
      </c>
      <c r="AV13" s="170">
        <v>2041.3571004896528</v>
      </c>
      <c r="AW13" s="170">
        <v>185.01946147693948</v>
      </c>
      <c r="AX13" s="170">
        <v>1792.765895230965</v>
      </c>
      <c r="AY13" s="176">
        <v>0</v>
      </c>
      <c r="AZ13" s="177">
        <v>373.7392537985894</v>
      </c>
      <c r="BA13" s="178">
        <v>1383089.1779981235</v>
      </c>
      <c r="BB13" s="179">
        <v>7.2759576141834259E-11</v>
      </c>
      <c r="BD13" s="128">
        <v>1393606.1310105885</v>
      </c>
      <c r="BG13" s="180">
        <v>1393606.1310105885</v>
      </c>
      <c r="BI13" s="182">
        <v>0</v>
      </c>
      <c r="BL13" s="128">
        <v>1105098.6853351623</v>
      </c>
      <c r="BN13" s="183">
        <v>15414.477537679695</v>
      </c>
      <c r="BO13" s="184">
        <v>-4897.5245252145905</v>
      </c>
      <c r="BQ13" s="128">
        <v>380</v>
      </c>
      <c r="BR13" s="185">
        <v>3802102</v>
      </c>
      <c r="BS13" s="128">
        <v>19803.471336000002</v>
      </c>
      <c r="BT13" s="128">
        <v>0</v>
      </c>
    </row>
    <row r="14" spans="1:152" x14ac:dyDescent="0.2">
      <c r="A14" s="187" t="s">
        <v>328</v>
      </c>
      <c r="B14" s="187"/>
      <c r="C14" s="188">
        <v>2020</v>
      </c>
      <c r="D14" s="161" t="s">
        <v>22</v>
      </c>
      <c r="E14" s="162"/>
      <c r="F14" s="163">
        <v>1228105.4664936191</v>
      </c>
      <c r="G14" s="164">
        <v>85502.4282000229</v>
      </c>
      <c r="H14" s="164">
        <v>47087.532799933724</v>
      </c>
      <c r="I14" s="164">
        <v>131260.9983999528</v>
      </c>
      <c r="J14" s="164">
        <v>0</v>
      </c>
      <c r="K14" s="164">
        <v>218462.86683430118</v>
      </c>
      <c r="L14" s="164">
        <v>117269.84017294511</v>
      </c>
      <c r="M14" s="186">
        <v>110017.59999999999</v>
      </c>
      <c r="N14" s="164">
        <v>0</v>
      </c>
      <c r="O14" s="165">
        <v>6350.4000000000005</v>
      </c>
      <c r="P14" s="166"/>
      <c r="Q14" s="167"/>
      <c r="R14" s="164">
        <v>0</v>
      </c>
      <c r="S14" s="164"/>
      <c r="T14" s="164">
        <v>0</v>
      </c>
      <c r="U14" s="168">
        <v>35920.864228635095</v>
      </c>
      <c r="V14" s="168">
        <v>0</v>
      </c>
      <c r="W14" s="169">
        <v>1979977.99712941</v>
      </c>
      <c r="X14" s="170"/>
      <c r="Y14" s="163">
        <v>145494</v>
      </c>
      <c r="Z14" s="171">
        <v>23585.501376225977</v>
      </c>
      <c r="AA14" s="169">
        <v>169079.50137622596</v>
      </c>
      <c r="AB14" s="170"/>
      <c r="AC14" s="163">
        <v>15457.777713214526</v>
      </c>
      <c r="AD14" s="167"/>
      <c r="AE14" s="164">
        <v>0</v>
      </c>
      <c r="AF14" s="167"/>
      <c r="AG14" s="164"/>
      <c r="AH14" s="169">
        <v>15457.777713214526</v>
      </c>
      <c r="AI14" s="170"/>
      <c r="AJ14" s="172">
        <v>2164515.2762188506</v>
      </c>
      <c r="AK14" s="170"/>
      <c r="AL14" s="173">
        <v>212206.66666666666</v>
      </c>
      <c r="AM14" s="170"/>
      <c r="AN14" s="174">
        <v>380884.6876413984</v>
      </c>
      <c r="AO14" s="170"/>
      <c r="AP14" s="175">
        <v>2164443.1598308356</v>
      </c>
      <c r="AQ14" s="167"/>
      <c r="AR14" s="170">
        <v>15457.777713214526</v>
      </c>
      <c r="AS14" s="167"/>
      <c r="AT14" s="170">
        <v>212206.66666666666</v>
      </c>
      <c r="AU14" s="175">
        <v>0</v>
      </c>
      <c r="AV14" s="170">
        <v>0</v>
      </c>
      <c r="AW14" s="170">
        <v>0</v>
      </c>
      <c r="AX14" s="170">
        <v>0</v>
      </c>
      <c r="AY14" s="176">
        <v>0</v>
      </c>
      <c r="AZ14" s="177">
        <v>0</v>
      </c>
      <c r="BA14" s="178">
        <v>2392107.6042107167</v>
      </c>
      <c r="BB14" s="179">
        <v>-3.2014213502407074E-10</v>
      </c>
      <c r="BD14" s="128">
        <v>2392107.6042107167</v>
      </c>
      <c r="BG14" s="180">
        <v>2392107.6042107167</v>
      </c>
      <c r="BI14" s="182">
        <v>0</v>
      </c>
      <c r="BL14" s="128">
        <v>1979977.99712941</v>
      </c>
      <c r="BN14" s="183">
        <v>0</v>
      </c>
      <c r="BO14" s="184">
        <v>0</v>
      </c>
      <c r="BQ14" s="128">
        <v>380</v>
      </c>
      <c r="BR14" s="185">
        <v>3802020</v>
      </c>
      <c r="BS14" s="128">
        <v>6350.4000000000005</v>
      </c>
      <c r="BT14" s="128">
        <v>0</v>
      </c>
    </row>
    <row r="15" spans="1:152" x14ac:dyDescent="0.2">
      <c r="A15" s="159" t="s">
        <v>326</v>
      </c>
      <c r="B15" s="159" t="s">
        <v>26</v>
      </c>
      <c r="C15" s="160">
        <v>2166</v>
      </c>
      <c r="D15" s="161" t="s">
        <v>27</v>
      </c>
      <c r="E15" s="162"/>
      <c r="F15" s="163">
        <v>565972.54160556057</v>
      </c>
      <c r="G15" s="164">
        <v>5855.673600001568</v>
      </c>
      <c r="H15" s="164">
        <v>2200.3519999969067</v>
      </c>
      <c r="I15" s="164">
        <v>360.05759999987021</v>
      </c>
      <c r="J15" s="164">
        <v>0</v>
      </c>
      <c r="K15" s="164">
        <v>48968.763981398872</v>
      </c>
      <c r="L15" s="164">
        <v>1172.4527558025591</v>
      </c>
      <c r="M15" s="186">
        <v>110017.59999999999</v>
      </c>
      <c r="N15" s="164">
        <v>0</v>
      </c>
      <c r="O15" s="165">
        <v>21604</v>
      </c>
      <c r="P15" s="166"/>
      <c r="Q15" s="167"/>
      <c r="R15" s="164">
        <v>-8661.6272054166493</v>
      </c>
      <c r="S15" s="164"/>
      <c r="T15" s="164">
        <v>0</v>
      </c>
      <c r="U15" s="168">
        <v>43130.328157726442</v>
      </c>
      <c r="V15" s="168">
        <v>0</v>
      </c>
      <c r="W15" s="169">
        <v>790620.14249507012</v>
      </c>
      <c r="X15" s="170"/>
      <c r="Y15" s="163">
        <v>0</v>
      </c>
      <c r="Z15" s="171">
        <v>0</v>
      </c>
      <c r="AA15" s="169">
        <v>0</v>
      </c>
      <c r="AB15" s="170"/>
      <c r="AC15" s="163">
        <v>12510.969322586636</v>
      </c>
      <c r="AD15" s="167"/>
      <c r="AE15" s="164">
        <v>15080.080563595528</v>
      </c>
      <c r="AF15" s="167"/>
      <c r="AG15" s="164"/>
      <c r="AH15" s="169">
        <v>27591.049886182162</v>
      </c>
      <c r="AI15" s="170"/>
      <c r="AJ15" s="172">
        <v>818211.1923812523</v>
      </c>
      <c r="AK15" s="170"/>
      <c r="AL15" s="173">
        <v>16472.631578947367</v>
      </c>
      <c r="AM15" s="170"/>
      <c r="AN15" s="174">
        <v>93402.881649305622</v>
      </c>
      <c r="AO15" s="170"/>
      <c r="AP15" s="175">
        <v>816409.35026408231</v>
      </c>
      <c r="AQ15" s="167"/>
      <c r="AR15" s="170">
        <v>12510.969322586636</v>
      </c>
      <c r="AS15" s="167"/>
      <c r="AT15" s="170">
        <v>16472.631578947367</v>
      </c>
      <c r="AU15" s="175">
        <v>5191.5995395168939</v>
      </c>
      <c r="AV15" s="170">
        <v>1730.5331798389645</v>
      </c>
      <c r="AW15" s="170">
        <v>156.84777392695281</v>
      </c>
      <c r="AX15" s="170">
        <v>1519.7933103604066</v>
      </c>
      <c r="AY15" s="176">
        <v>0</v>
      </c>
      <c r="AZ15" s="177">
        <v>62.853401773428644</v>
      </c>
      <c r="BA15" s="178">
        <v>836731.32396019972</v>
      </c>
      <c r="BB15" s="179">
        <v>5.0931703299283981E-11</v>
      </c>
      <c r="BD15" s="128">
        <v>845392.9511656164</v>
      </c>
      <c r="BG15" s="180">
        <v>845392.9511656164</v>
      </c>
      <c r="BI15" s="182">
        <v>0</v>
      </c>
      <c r="BL15" s="128">
        <v>799281.7697004868</v>
      </c>
      <c r="BN15" s="183">
        <v>13157.930621387794</v>
      </c>
      <c r="BO15" s="184">
        <v>-4496.3034159711442</v>
      </c>
      <c r="BQ15" s="128">
        <v>380</v>
      </c>
      <c r="BR15" s="185">
        <v>3802166</v>
      </c>
      <c r="BS15" s="128">
        <v>21604</v>
      </c>
      <c r="BT15" s="128">
        <v>0</v>
      </c>
    </row>
    <row r="16" spans="1:152" x14ac:dyDescent="0.2">
      <c r="A16" s="159" t="s">
        <v>326</v>
      </c>
      <c r="B16" s="159" t="s">
        <v>28</v>
      </c>
      <c r="C16" s="160">
        <v>2062</v>
      </c>
      <c r="D16" s="161" t="s">
        <v>29</v>
      </c>
      <c r="E16" s="162"/>
      <c r="F16" s="163">
        <v>1156672.0389123349</v>
      </c>
      <c r="G16" s="164">
        <v>37716.460208540906</v>
      </c>
      <c r="H16" s="164">
        <v>15842.534399977711</v>
      </c>
      <c r="I16" s="164">
        <v>50448.070399981902</v>
      </c>
      <c r="J16" s="164">
        <v>0</v>
      </c>
      <c r="K16" s="164">
        <v>139368.51130364605</v>
      </c>
      <c r="L16" s="164">
        <v>9584.5167027742973</v>
      </c>
      <c r="M16" s="186">
        <v>110017.59999999999</v>
      </c>
      <c r="N16" s="164">
        <v>0</v>
      </c>
      <c r="O16" s="165">
        <v>34020</v>
      </c>
      <c r="P16" s="166"/>
      <c r="Q16" s="167"/>
      <c r="R16" s="164">
        <v>-17978.061666105204</v>
      </c>
      <c r="S16" s="164"/>
      <c r="T16" s="164">
        <v>0</v>
      </c>
      <c r="U16" s="168">
        <v>21736.184760405682</v>
      </c>
      <c r="V16" s="168">
        <v>0</v>
      </c>
      <c r="W16" s="169">
        <v>1557427.8550215564</v>
      </c>
      <c r="X16" s="170"/>
      <c r="Y16" s="163">
        <v>0</v>
      </c>
      <c r="Z16" s="171">
        <v>0</v>
      </c>
      <c r="AA16" s="169">
        <v>0</v>
      </c>
      <c r="AB16" s="170"/>
      <c r="AC16" s="163">
        <v>11498.14810743258</v>
      </c>
      <c r="AD16" s="167"/>
      <c r="AE16" s="164">
        <v>0</v>
      </c>
      <c r="AF16" s="167"/>
      <c r="AG16" s="164"/>
      <c r="AH16" s="169">
        <v>11498.14810743258</v>
      </c>
      <c r="AI16" s="170"/>
      <c r="AJ16" s="172">
        <v>1568926.0031289889</v>
      </c>
      <c r="AK16" s="170"/>
      <c r="AL16" s="173">
        <v>105768.72037914691</v>
      </c>
      <c r="AM16" s="170"/>
      <c r="AN16" s="174">
        <v>249899.65482975688</v>
      </c>
      <c r="AO16" s="170"/>
      <c r="AP16" s="175">
        <v>1580905.9438240912</v>
      </c>
      <c r="AQ16" s="167"/>
      <c r="AR16" s="170">
        <v>11498.14810743258</v>
      </c>
      <c r="AS16" s="167"/>
      <c r="AT16" s="170">
        <v>105768.72037914691</v>
      </c>
      <c r="AU16" s="175">
        <v>10610.016534643752</v>
      </c>
      <c r="AV16" s="170">
        <v>3536.6721782145837</v>
      </c>
      <c r="AW16" s="170">
        <v>320.54812050119966</v>
      </c>
      <c r="AX16" s="170">
        <v>3105.9853575812194</v>
      </c>
      <c r="AY16" s="176">
        <v>0</v>
      </c>
      <c r="AZ16" s="177">
        <v>404.83947516444925</v>
      </c>
      <c r="BA16" s="178">
        <v>1680194.7506445656</v>
      </c>
      <c r="BB16" s="179">
        <v>1.0550138540565968E-10</v>
      </c>
      <c r="BD16" s="128">
        <v>1698172.8123106707</v>
      </c>
      <c r="BG16" s="180">
        <v>1698172.8123106707</v>
      </c>
      <c r="BI16" s="182">
        <v>0</v>
      </c>
      <c r="BL16" s="128">
        <v>1575405.9166876615</v>
      </c>
      <c r="BN16" s="183">
        <v>26237.409818577638</v>
      </c>
      <c r="BO16" s="184">
        <v>-8259.3481524724339</v>
      </c>
      <c r="BQ16" s="128">
        <v>380</v>
      </c>
      <c r="BR16" s="185">
        <v>3802062</v>
      </c>
      <c r="BS16" s="128">
        <v>34020</v>
      </c>
      <c r="BT16" s="128">
        <v>0</v>
      </c>
    </row>
    <row r="17" spans="1:72" x14ac:dyDescent="0.2">
      <c r="A17" s="159" t="s">
        <v>326</v>
      </c>
      <c r="B17" s="159" t="s">
        <v>30</v>
      </c>
      <c r="C17" s="160">
        <v>2075</v>
      </c>
      <c r="D17" s="161" t="s">
        <v>31</v>
      </c>
      <c r="E17" s="162"/>
      <c r="F17" s="163">
        <v>1706159.9433837528</v>
      </c>
      <c r="G17" s="164">
        <v>139747.35600003743</v>
      </c>
      <c r="H17" s="164">
        <v>69971.193599901511</v>
      </c>
      <c r="I17" s="164">
        <v>212393.97759992367</v>
      </c>
      <c r="J17" s="164">
        <v>17529.298277820861</v>
      </c>
      <c r="K17" s="164">
        <v>324105.96306510764</v>
      </c>
      <c r="L17" s="164">
        <v>120322.09761802599</v>
      </c>
      <c r="M17" s="186">
        <v>110017.59999999999</v>
      </c>
      <c r="N17" s="164">
        <v>28449.469091280989</v>
      </c>
      <c r="O17" s="165">
        <v>53408.75</v>
      </c>
      <c r="P17" s="166"/>
      <c r="Q17" s="167"/>
      <c r="R17" s="164">
        <v>-27421.561012286689</v>
      </c>
      <c r="S17" s="164"/>
      <c r="T17" s="164">
        <v>0</v>
      </c>
      <c r="U17" s="168">
        <v>48036.632376014721</v>
      </c>
      <c r="V17" s="168">
        <v>0</v>
      </c>
      <c r="W17" s="169">
        <v>2802720.7199995792</v>
      </c>
      <c r="X17" s="170"/>
      <c r="Y17" s="163">
        <v>140685.30000000002</v>
      </c>
      <c r="Z17" s="171">
        <v>20554.906893750944</v>
      </c>
      <c r="AA17" s="169">
        <v>161240.20689375096</v>
      </c>
      <c r="AB17" s="170"/>
      <c r="AC17" s="163">
        <v>40016.121211627942</v>
      </c>
      <c r="AD17" s="167"/>
      <c r="AE17" s="164">
        <v>0</v>
      </c>
      <c r="AF17" s="167"/>
      <c r="AG17" s="164"/>
      <c r="AH17" s="169">
        <v>40016.121211627942</v>
      </c>
      <c r="AI17" s="170"/>
      <c r="AJ17" s="172">
        <v>3003977.0481049581</v>
      </c>
      <c r="AK17" s="170"/>
      <c r="AL17" s="173">
        <v>348457.69230769231</v>
      </c>
      <c r="AM17" s="170"/>
      <c r="AN17" s="174">
        <v>557965.64903718687</v>
      </c>
      <c r="AO17" s="170"/>
      <c r="AP17" s="175">
        <v>2991382.4879056169</v>
      </c>
      <c r="AQ17" s="167"/>
      <c r="AR17" s="170">
        <v>40016.121211627942</v>
      </c>
      <c r="AS17" s="167"/>
      <c r="AT17" s="170">
        <v>348457.69230769231</v>
      </c>
      <c r="AU17" s="175">
        <v>15650.404437087338</v>
      </c>
      <c r="AV17" s="170">
        <v>5216.8014790291127</v>
      </c>
      <c r="AW17" s="170">
        <v>472.82751266328978</v>
      </c>
      <c r="AX17" s="170">
        <v>4581.512843368022</v>
      </c>
      <c r="AY17" s="176">
        <v>0</v>
      </c>
      <c r="AZ17" s="177">
        <v>1500.0147401389252</v>
      </c>
      <c r="BA17" s="178">
        <v>3352434.7404126506</v>
      </c>
      <c r="BB17" s="179">
        <v>1.7462298274040222E-10</v>
      </c>
      <c r="BD17" s="128">
        <v>3379856.3014249373</v>
      </c>
      <c r="BG17" s="180">
        <v>3379856.3014249373</v>
      </c>
      <c r="BI17" s="182">
        <v>0</v>
      </c>
      <c r="BL17" s="128">
        <v>2830142.2810118659</v>
      </c>
      <c r="BN17" s="183">
        <v>39817.927864157718</v>
      </c>
      <c r="BO17" s="184">
        <v>-12396.366851871029</v>
      </c>
      <c r="BQ17" s="128">
        <v>380</v>
      </c>
      <c r="BR17" s="185">
        <v>3802075</v>
      </c>
      <c r="BS17" s="128">
        <v>53408.75</v>
      </c>
      <c r="BT17" s="128">
        <v>28449.469091280989</v>
      </c>
    </row>
    <row r="18" spans="1:72" x14ac:dyDescent="0.2">
      <c r="A18" s="159" t="s">
        <v>326</v>
      </c>
      <c r="B18" s="159" t="s">
        <v>32</v>
      </c>
      <c r="C18" s="160">
        <v>2107</v>
      </c>
      <c r="D18" s="161" t="s">
        <v>33</v>
      </c>
      <c r="E18" s="162"/>
      <c r="F18" s="163">
        <v>1134692.5227334781</v>
      </c>
      <c r="G18" s="164">
        <v>72723.750727026767</v>
      </c>
      <c r="H18" s="164">
        <v>33885.420799952386</v>
      </c>
      <c r="I18" s="164">
        <v>116963.71119995796</v>
      </c>
      <c r="J18" s="164">
        <v>0</v>
      </c>
      <c r="K18" s="164">
        <v>214779.86805334836</v>
      </c>
      <c r="L18" s="164">
        <v>68961.609015469978</v>
      </c>
      <c r="M18" s="186">
        <v>110017.59999999999</v>
      </c>
      <c r="N18" s="164">
        <v>0</v>
      </c>
      <c r="O18" s="165">
        <v>40572</v>
      </c>
      <c r="P18" s="166"/>
      <c r="Q18" s="167"/>
      <c r="R18" s="164">
        <v>-18019.888597663383</v>
      </c>
      <c r="S18" s="164"/>
      <c r="T18" s="164">
        <v>0</v>
      </c>
      <c r="U18" s="168">
        <v>48622.419989305548</v>
      </c>
      <c r="V18" s="168">
        <v>0</v>
      </c>
      <c r="W18" s="169">
        <v>1823199.0139208755</v>
      </c>
      <c r="X18" s="170"/>
      <c r="Y18" s="163">
        <v>101722.5</v>
      </c>
      <c r="Z18" s="171">
        <v>11281.909661268974</v>
      </c>
      <c r="AA18" s="169">
        <v>113004.40966126898</v>
      </c>
      <c r="AB18" s="170"/>
      <c r="AC18" s="163">
        <v>41485.357509664347</v>
      </c>
      <c r="AD18" s="167"/>
      <c r="AE18" s="164">
        <v>0</v>
      </c>
      <c r="AF18" s="167"/>
      <c r="AG18" s="164"/>
      <c r="AH18" s="169">
        <v>41485.357509664347</v>
      </c>
      <c r="AI18" s="170"/>
      <c r="AJ18" s="172">
        <v>1977688.7810918088</v>
      </c>
      <c r="AK18" s="170"/>
      <c r="AL18" s="173">
        <v>172735.03649635037</v>
      </c>
      <c r="AM18" s="170"/>
      <c r="AN18" s="174">
        <v>357617.4103033166</v>
      </c>
      <c r="AO18" s="170"/>
      <c r="AP18" s="175">
        <v>1954223.312179808</v>
      </c>
      <c r="AQ18" s="167"/>
      <c r="AR18" s="170">
        <v>41485.357509664347</v>
      </c>
      <c r="AS18" s="167"/>
      <c r="AT18" s="170">
        <v>172735.03649635037</v>
      </c>
      <c r="AU18" s="175">
        <v>10408.401018546007</v>
      </c>
      <c r="AV18" s="170">
        <v>3469.467006182002</v>
      </c>
      <c r="AW18" s="170">
        <v>314.45694481471605</v>
      </c>
      <c r="AX18" s="170">
        <v>3046.9642581497474</v>
      </c>
      <c r="AY18" s="176">
        <v>0</v>
      </c>
      <c r="AZ18" s="177">
        <v>780.5993699709054</v>
      </c>
      <c r="BA18" s="178">
        <v>2150423.8175881593</v>
      </c>
      <c r="BB18" s="179">
        <v>1.7462298274040222E-10</v>
      </c>
      <c r="BD18" s="128">
        <v>2168443.7061858228</v>
      </c>
      <c r="BG18" s="180">
        <v>2168443.7061858228</v>
      </c>
      <c r="BI18" s="182">
        <v>0</v>
      </c>
      <c r="BL18" s="128">
        <v>1841218.902518539</v>
      </c>
      <c r="BN18" s="183">
        <v>26388.654144078468</v>
      </c>
      <c r="BO18" s="184">
        <v>-8368.7655464150848</v>
      </c>
      <c r="BQ18" s="128">
        <v>380</v>
      </c>
      <c r="BR18" s="185">
        <v>3802107</v>
      </c>
      <c r="BS18" s="128">
        <v>40572</v>
      </c>
      <c r="BT18" s="128">
        <v>0</v>
      </c>
    </row>
    <row r="19" spans="1:72" x14ac:dyDescent="0.2">
      <c r="A19" s="187" t="s">
        <v>328</v>
      </c>
      <c r="B19" s="187"/>
      <c r="C19" s="188" t="s">
        <v>341</v>
      </c>
      <c r="D19" s="189" t="s">
        <v>5</v>
      </c>
      <c r="E19" s="162"/>
      <c r="F19" s="163">
        <v>1142934.8413005495</v>
      </c>
      <c r="G19" s="164">
        <v>84652.783984856796</v>
      </c>
      <c r="H19" s="164">
        <v>47967.673599932561</v>
      </c>
      <c r="I19" s="164">
        <v>139277.28079994995</v>
      </c>
      <c r="J19" s="164">
        <v>0</v>
      </c>
      <c r="K19" s="164">
        <v>198031.03989761413</v>
      </c>
      <c r="L19" s="164">
        <v>27843.550300599501</v>
      </c>
      <c r="M19" s="166"/>
      <c r="N19" s="164">
        <v>0</v>
      </c>
      <c r="O19" s="166"/>
      <c r="P19" s="166"/>
      <c r="Q19" s="167"/>
      <c r="R19" s="164">
        <v>0</v>
      </c>
      <c r="S19" s="164"/>
      <c r="T19" s="164">
        <v>0</v>
      </c>
      <c r="U19" s="190"/>
      <c r="V19" s="190"/>
      <c r="W19" s="169">
        <v>1640707.1698835024</v>
      </c>
      <c r="X19" s="170"/>
      <c r="Y19" s="163">
        <v>108492.76871287129</v>
      </c>
      <c r="Z19" s="171">
        <v>13892.17472187925</v>
      </c>
      <c r="AA19" s="169">
        <v>196172.94343475054</v>
      </c>
      <c r="AB19" s="170"/>
      <c r="AC19" s="163">
        <v>0</v>
      </c>
      <c r="AD19" s="167"/>
      <c r="AE19" s="164">
        <v>0</v>
      </c>
      <c r="AF19" s="167"/>
      <c r="AG19" s="164"/>
      <c r="AH19" s="169">
        <v>0</v>
      </c>
      <c r="AI19" s="170"/>
      <c r="AJ19" s="172">
        <v>1836880.1133182528</v>
      </c>
      <c r="AK19" s="170"/>
      <c r="AL19" s="173">
        <v>202512.34042553187</v>
      </c>
      <c r="AM19" s="170"/>
      <c r="AN19" s="174">
        <v>357490.32662439655</v>
      </c>
      <c r="AO19" s="170"/>
      <c r="AP19" s="175">
        <v>1836880.1133182528</v>
      </c>
      <c r="AQ19" s="167"/>
      <c r="AR19" s="170">
        <v>0</v>
      </c>
      <c r="AS19" s="167"/>
      <c r="AT19" s="170">
        <v>202512.34042553187</v>
      </c>
      <c r="AU19" s="175">
        <v>0</v>
      </c>
      <c r="AV19" s="170">
        <v>0</v>
      </c>
      <c r="AW19" s="170">
        <v>0</v>
      </c>
      <c r="AX19" s="170">
        <v>0</v>
      </c>
      <c r="AY19" s="176">
        <v>0</v>
      </c>
      <c r="AZ19" s="177">
        <v>0</v>
      </c>
      <c r="BA19" s="178">
        <v>2039392.4537437847</v>
      </c>
      <c r="BB19" s="179">
        <v>-2.9103830456733704E-11</v>
      </c>
      <c r="BD19" s="128">
        <v>2039392.4537437847</v>
      </c>
      <c r="BG19" s="180">
        <v>2039392.4537437847</v>
      </c>
      <c r="BI19" s="182">
        <v>73788</v>
      </c>
      <c r="BL19" s="128">
        <v>1640707.1698835024</v>
      </c>
      <c r="BN19" s="183">
        <v>0</v>
      </c>
      <c r="BO19" s="184">
        <v>0</v>
      </c>
      <c r="BQ19" s="128">
        <v>380</v>
      </c>
      <c r="BR19" s="181" t="s">
        <v>413</v>
      </c>
      <c r="BS19" s="128">
        <v>0</v>
      </c>
      <c r="BT19" s="128">
        <v>0</v>
      </c>
    </row>
    <row r="20" spans="1:72" x14ac:dyDescent="0.2">
      <c r="A20" s="187" t="s">
        <v>329</v>
      </c>
      <c r="B20" s="187"/>
      <c r="C20" s="191" t="s">
        <v>342</v>
      </c>
      <c r="D20" s="189" t="s">
        <v>6</v>
      </c>
      <c r="E20" s="162"/>
      <c r="F20" s="163">
        <v>1066006.5346745509</v>
      </c>
      <c r="G20" s="164">
        <v>37666.582651149321</v>
      </c>
      <c r="H20" s="164">
        <v>19363.097599972742</v>
      </c>
      <c r="I20" s="164">
        <v>74906.983199973052</v>
      </c>
      <c r="J20" s="164">
        <v>0</v>
      </c>
      <c r="K20" s="164">
        <v>129943.84570977019</v>
      </c>
      <c r="L20" s="164">
        <v>33308.661866707982</v>
      </c>
      <c r="M20" s="166"/>
      <c r="N20" s="164">
        <v>0</v>
      </c>
      <c r="O20" s="166"/>
      <c r="P20" s="166"/>
      <c r="Q20" s="167"/>
      <c r="R20" s="164">
        <v>0</v>
      </c>
      <c r="S20" s="164"/>
      <c r="T20" s="164">
        <v>0</v>
      </c>
      <c r="U20" s="190"/>
      <c r="V20" s="190"/>
      <c r="W20" s="169">
        <v>1361195.7057021242</v>
      </c>
      <c r="X20" s="170"/>
      <c r="Y20" s="163">
        <v>0</v>
      </c>
      <c r="Z20" s="171">
        <v>0</v>
      </c>
      <c r="AA20" s="169">
        <v>0</v>
      </c>
      <c r="AB20" s="170"/>
      <c r="AC20" s="163">
        <v>0</v>
      </c>
      <c r="AD20" s="167"/>
      <c r="AE20" s="164">
        <v>0</v>
      </c>
      <c r="AF20" s="167"/>
      <c r="AG20" s="164"/>
      <c r="AH20" s="169">
        <v>0</v>
      </c>
      <c r="AI20" s="170"/>
      <c r="AJ20" s="172">
        <v>1361195.7057021242</v>
      </c>
      <c r="AK20" s="170"/>
      <c r="AL20" s="173">
        <v>91224.427480916027</v>
      </c>
      <c r="AM20" s="170"/>
      <c r="AN20" s="174">
        <v>239959.43428603667</v>
      </c>
      <c r="AO20" s="170"/>
      <c r="AP20" s="175">
        <v>1361195.7057021242</v>
      </c>
      <c r="AQ20" s="167"/>
      <c r="AR20" s="170">
        <v>0</v>
      </c>
      <c r="AS20" s="167"/>
      <c r="AT20" s="170">
        <v>91224.427480916027</v>
      </c>
      <c r="AU20" s="175">
        <v>0</v>
      </c>
      <c r="AV20" s="170">
        <v>0</v>
      </c>
      <c r="AW20" s="170">
        <v>0</v>
      </c>
      <c r="AX20" s="170">
        <v>0</v>
      </c>
      <c r="AY20" s="176">
        <v>0</v>
      </c>
      <c r="AZ20" s="177">
        <v>0</v>
      </c>
      <c r="BA20" s="178">
        <v>1452420.1331830402</v>
      </c>
      <c r="BB20" s="179">
        <v>0</v>
      </c>
      <c r="BD20" s="128">
        <v>1452420.1331830402</v>
      </c>
      <c r="BG20" s="180">
        <v>1452420.1331830402</v>
      </c>
      <c r="BI20" s="182">
        <v>0</v>
      </c>
      <c r="BL20" s="128">
        <v>1361195.7057021242</v>
      </c>
      <c r="BN20" s="183">
        <v>0</v>
      </c>
      <c r="BO20" s="184">
        <v>0</v>
      </c>
      <c r="BQ20" s="128">
        <v>380</v>
      </c>
      <c r="BR20" s="181" t="s">
        <v>414</v>
      </c>
      <c r="BS20" s="128">
        <v>0</v>
      </c>
      <c r="BT20" s="128">
        <v>0</v>
      </c>
    </row>
    <row r="21" spans="1:72" x14ac:dyDescent="0.2">
      <c r="A21" s="159" t="s">
        <v>326</v>
      </c>
      <c r="B21" s="159" t="s">
        <v>34</v>
      </c>
      <c r="C21" s="160">
        <v>3031</v>
      </c>
      <c r="D21" s="161" t="s">
        <v>35</v>
      </c>
      <c r="E21" s="162"/>
      <c r="F21" s="163">
        <v>590699.49730677437</v>
      </c>
      <c r="G21" s="164">
        <v>3225.5160000008636</v>
      </c>
      <c r="H21" s="164">
        <v>440.07039999938041</v>
      </c>
      <c r="I21" s="164">
        <v>780.12479999971868</v>
      </c>
      <c r="J21" s="164">
        <v>0</v>
      </c>
      <c r="K21" s="164">
        <v>46916.157069666297</v>
      </c>
      <c r="L21" s="164">
        <v>601.86258695726679</v>
      </c>
      <c r="M21" s="186">
        <v>110017.59999999999</v>
      </c>
      <c r="N21" s="164">
        <v>0</v>
      </c>
      <c r="O21" s="165">
        <v>17798.75</v>
      </c>
      <c r="P21" s="166"/>
      <c r="Q21" s="167"/>
      <c r="R21" s="164">
        <v>-9009.070305615287</v>
      </c>
      <c r="S21" s="164"/>
      <c r="T21" s="164">
        <v>0</v>
      </c>
      <c r="U21" s="168">
        <v>52882.842927526217</v>
      </c>
      <c r="V21" s="168">
        <v>0</v>
      </c>
      <c r="W21" s="169">
        <v>814353.35078530887</v>
      </c>
      <c r="X21" s="170"/>
      <c r="Y21" s="163">
        <v>0</v>
      </c>
      <c r="Z21" s="171">
        <v>0</v>
      </c>
      <c r="AA21" s="169">
        <v>0</v>
      </c>
      <c r="AB21" s="170"/>
      <c r="AC21" s="163">
        <v>5846.3511103150813</v>
      </c>
      <c r="AD21" s="167"/>
      <c r="AE21" s="164">
        <v>8012.5039213620976</v>
      </c>
      <c r="AF21" s="167"/>
      <c r="AG21" s="164"/>
      <c r="AH21" s="169">
        <v>13858.85503167718</v>
      </c>
      <c r="AI21" s="170"/>
      <c r="AJ21" s="172">
        <v>828212.20581698604</v>
      </c>
      <c r="AK21" s="170"/>
      <c r="AL21" s="173">
        <v>15346.666666666666</v>
      </c>
      <c r="AM21" s="170"/>
      <c r="AN21" s="174">
        <v>92287.728427186041</v>
      </c>
      <c r="AO21" s="170"/>
      <c r="AP21" s="175">
        <v>831374.92501228629</v>
      </c>
      <c r="AQ21" s="167"/>
      <c r="AR21" s="170">
        <v>5846.3511103150813</v>
      </c>
      <c r="AS21" s="167"/>
      <c r="AT21" s="170">
        <v>15346.666666666666</v>
      </c>
      <c r="AU21" s="175">
        <v>5418.4169951268559</v>
      </c>
      <c r="AV21" s="170">
        <v>1806.1389983756185</v>
      </c>
      <c r="AW21" s="170">
        <v>163.70034657424685</v>
      </c>
      <c r="AX21" s="170">
        <v>1586.1920472208128</v>
      </c>
      <c r="AY21" s="176">
        <v>0</v>
      </c>
      <c r="AZ21" s="177">
        <v>34.621918317752971</v>
      </c>
      <c r="BA21" s="178">
        <v>843558.87248365267</v>
      </c>
      <c r="BB21" s="179">
        <v>-3.8198777474462986E-11</v>
      </c>
      <c r="BD21" s="128">
        <v>852567.94278926798</v>
      </c>
      <c r="BG21" s="180">
        <v>852567.94278926798</v>
      </c>
      <c r="BI21" s="182">
        <v>0</v>
      </c>
      <c r="BL21" s="128">
        <v>823362.42109092418</v>
      </c>
      <c r="BN21" s="183">
        <v>13371.357593732098</v>
      </c>
      <c r="BO21" s="184">
        <v>-4362.2872881168114</v>
      </c>
      <c r="BQ21" s="128">
        <v>380</v>
      </c>
      <c r="BR21" s="185">
        <v>3803031</v>
      </c>
      <c r="BS21" s="128">
        <v>17798.75</v>
      </c>
      <c r="BT21" s="128">
        <v>0</v>
      </c>
    </row>
    <row r="22" spans="1:72" x14ac:dyDescent="0.2">
      <c r="A22" s="159" t="s">
        <v>326</v>
      </c>
      <c r="B22" s="159" t="s">
        <v>36</v>
      </c>
      <c r="C22" s="160">
        <v>2203</v>
      </c>
      <c r="D22" s="161" t="s">
        <v>37</v>
      </c>
      <c r="E22" s="162"/>
      <c r="F22" s="163">
        <v>1170409.2365241204</v>
      </c>
      <c r="G22" s="164">
        <v>12901.503162620278</v>
      </c>
      <c r="H22" s="164">
        <v>3960.6335999944308</v>
      </c>
      <c r="I22" s="164">
        <v>240.6031962352078</v>
      </c>
      <c r="J22" s="164">
        <v>0</v>
      </c>
      <c r="K22" s="164">
        <v>102456.86106353672</v>
      </c>
      <c r="L22" s="164">
        <v>2997.6106885282911</v>
      </c>
      <c r="M22" s="186">
        <v>110017.59999999999</v>
      </c>
      <c r="N22" s="164">
        <v>0</v>
      </c>
      <c r="O22" s="165">
        <v>35532</v>
      </c>
      <c r="P22" s="166"/>
      <c r="Q22" s="167"/>
      <c r="R22" s="164">
        <v>-17920.411946347431</v>
      </c>
      <c r="S22" s="164"/>
      <c r="T22" s="164">
        <v>88015.951764964499</v>
      </c>
      <c r="U22" s="168">
        <v>1023.4195348836947</v>
      </c>
      <c r="V22" s="168">
        <v>0</v>
      </c>
      <c r="W22" s="169">
        <v>1509635.0075885362</v>
      </c>
      <c r="X22" s="170"/>
      <c r="Y22" s="163">
        <v>0</v>
      </c>
      <c r="Z22" s="171">
        <v>0</v>
      </c>
      <c r="AA22" s="169">
        <v>0</v>
      </c>
      <c r="AB22" s="170"/>
      <c r="AC22" s="163">
        <v>10659.836283832234</v>
      </c>
      <c r="AD22" s="167"/>
      <c r="AE22" s="164">
        <v>226.20967100841926</v>
      </c>
      <c r="AF22" s="167"/>
      <c r="AG22" s="164"/>
      <c r="AH22" s="169">
        <v>10886.045954840652</v>
      </c>
      <c r="AI22" s="170"/>
      <c r="AJ22" s="172">
        <v>1520521.053543377</v>
      </c>
      <c r="AK22" s="170"/>
      <c r="AL22" s="173">
        <v>31504.299065420561</v>
      </c>
      <c r="AM22" s="170"/>
      <c r="AN22" s="174">
        <v>194278.5151568728</v>
      </c>
      <c r="AO22" s="170"/>
      <c r="AP22" s="175">
        <v>1527781.6292058921</v>
      </c>
      <c r="AQ22" s="167"/>
      <c r="AR22" s="170">
        <v>10659.836283832234</v>
      </c>
      <c r="AS22" s="167"/>
      <c r="AT22" s="170">
        <v>31504.299065420561</v>
      </c>
      <c r="AU22" s="175">
        <v>10736.02623220484</v>
      </c>
      <c r="AV22" s="170">
        <v>3578.6754107349466</v>
      </c>
      <c r="AW22" s="170">
        <v>324.35510530525193</v>
      </c>
      <c r="AX22" s="170">
        <v>3142.8735447258896</v>
      </c>
      <c r="AY22" s="176">
        <v>0</v>
      </c>
      <c r="AZ22" s="177">
        <v>138.48165337649891</v>
      </c>
      <c r="BA22" s="178">
        <v>1552025.3526087976</v>
      </c>
      <c r="BB22" s="179">
        <v>7.6397554948925972E-11</v>
      </c>
      <c r="BD22" s="128">
        <v>1569945.7645551451</v>
      </c>
      <c r="BG22" s="180">
        <v>1569945.7645551451</v>
      </c>
      <c r="BI22" s="182">
        <v>0</v>
      </c>
      <c r="BL22" s="128">
        <v>1527555.4195348837</v>
      </c>
      <c r="BN22" s="183">
        <v>26728.835614557021</v>
      </c>
      <c r="BO22" s="184">
        <v>-8808.4236682095907</v>
      </c>
      <c r="BQ22" s="128">
        <v>380</v>
      </c>
      <c r="BR22" s="185">
        <v>3802203</v>
      </c>
      <c r="BS22" s="128">
        <v>35532</v>
      </c>
      <c r="BT22" s="128">
        <v>0</v>
      </c>
    </row>
    <row r="23" spans="1:72" x14ac:dyDescent="0.2">
      <c r="A23" s="187" t="s">
        <v>328</v>
      </c>
      <c r="B23" s="187"/>
      <c r="C23" s="160">
        <v>2036</v>
      </c>
      <c r="D23" s="161" t="s">
        <v>38</v>
      </c>
      <c r="E23" s="162"/>
      <c r="F23" s="163">
        <v>1733634.3386073238</v>
      </c>
      <c r="G23" s="164">
        <v>94848.95981361765</v>
      </c>
      <c r="H23" s="164">
        <v>60729.715199914506</v>
      </c>
      <c r="I23" s="164">
        <v>155259.83759994418</v>
      </c>
      <c r="J23" s="164">
        <v>0</v>
      </c>
      <c r="K23" s="164">
        <v>276609.4984071739</v>
      </c>
      <c r="L23" s="164">
        <v>156489.66397056397</v>
      </c>
      <c r="M23" s="186">
        <v>110017.59999999999</v>
      </c>
      <c r="N23" s="164">
        <v>0</v>
      </c>
      <c r="O23" s="165">
        <v>14112</v>
      </c>
      <c r="P23" s="166"/>
      <c r="Q23" s="167"/>
      <c r="R23" s="164">
        <v>0</v>
      </c>
      <c r="S23" s="164"/>
      <c r="T23" s="164">
        <v>0</v>
      </c>
      <c r="U23" s="168">
        <v>72680.021574885584</v>
      </c>
      <c r="V23" s="168">
        <v>0</v>
      </c>
      <c r="W23" s="169">
        <v>2674381.6351734237</v>
      </c>
      <c r="X23" s="170"/>
      <c r="Y23" s="163">
        <v>175147.65000000002</v>
      </c>
      <c r="Z23" s="171">
        <v>24391.314438081372</v>
      </c>
      <c r="AA23" s="169">
        <v>199538.9644380814</v>
      </c>
      <c r="AB23" s="170"/>
      <c r="AC23" s="163">
        <v>21905.41794613417</v>
      </c>
      <c r="AD23" s="167"/>
      <c r="AE23" s="164">
        <v>0</v>
      </c>
      <c r="AF23" s="167"/>
      <c r="AG23" s="164"/>
      <c r="AH23" s="169">
        <v>21905.41794613417</v>
      </c>
      <c r="AI23" s="170"/>
      <c r="AJ23" s="172">
        <v>2895826.0175576392</v>
      </c>
      <c r="AK23" s="170"/>
      <c r="AL23" s="173">
        <v>229611.6504854369</v>
      </c>
      <c r="AM23" s="170"/>
      <c r="AN23" s="174">
        <v>489508.01634153957</v>
      </c>
      <c r="AO23" s="170"/>
      <c r="AP23" s="175">
        <v>2873920.5996115049</v>
      </c>
      <c r="AQ23" s="167"/>
      <c r="AR23" s="170">
        <v>21905.41794613417</v>
      </c>
      <c r="AS23" s="167"/>
      <c r="AT23" s="170">
        <v>229611.6504854369</v>
      </c>
      <c r="AU23" s="175">
        <v>0</v>
      </c>
      <c r="AV23" s="170">
        <v>0</v>
      </c>
      <c r="AW23" s="170">
        <v>0</v>
      </c>
      <c r="AX23" s="170">
        <v>0</v>
      </c>
      <c r="AY23" s="176">
        <v>0</v>
      </c>
      <c r="AZ23" s="177">
        <v>0</v>
      </c>
      <c r="BA23" s="178">
        <v>3125437.6680430761</v>
      </c>
      <c r="BB23" s="179">
        <v>0</v>
      </c>
      <c r="BD23" s="128">
        <v>3125437.6680430761</v>
      </c>
      <c r="BG23" s="180">
        <v>3125437.6680430761</v>
      </c>
      <c r="BI23" s="182">
        <v>0</v>
      </c>
      <c r="BL23" s="128">
        <v>2674381.6351734237</v>
      </c>
      <c r="BN23" s="183">
        <v>39449.057462476332</v>
      </c>
      <c r="BO23" s="184">
        <v>-39449.057462476332</v>
      </c>
      <c r="BQ23" s="128">
        <v>380</v>
      </c>
      <c r="BR23" s="185">
        <v>3802036</v>
      </c>
      <c r="BS23" s="128">
        <v>14112</v>
      </c>
      <c r="BT23" s="128">
        <v>0</v>
      </c>
    </row>
    <row r="24" spans="1:72" x14ac:dyDescent="0.2">
      <c r="A24" s="159" t="s">
        <v>326</v>
      </c>
      <c r="B24" s="159" t="s">
        <v>39</v>
      </c>
      <c r="C24" s="160">
        <v>2087</v>
      </c>
      <c r="D24" s="161" t="s">
        <v>40</v>
      </c>
      <c r="E24" s="162"/>
      <c r="F24" s="163">
        <v>862696.01002012624</v>
      </c>
      <c r="G24" s="164">
        <v>109974.68404366581</v>
      </c>
      <c r="H24" s="164">
        <v>59849.574399915764</v>
      </c>
      <c r="I24" s="164">
        <v>149698.94799994607</v>
      </c>
      <c r="J24" s="164">
        <v>17046.840527055185</v>
      </c>
      <c r="K24" s="164">
        <v>162929.74397802693</v>
      </c>
      <c r="L24" s="164">
        <v>11133.991298564506</v>
      </c>
      <c r="M24" s="186">
        <v>110017.59999999999</v>
      </c>
      <c r="N24" s="164">
        <v>0</v>
      </c>
      <c r="O24" s="165">
        <v>32508</v>
      </c>
      <c r="P24" s="166"/>
      <c r="Q24" s="167"/>
      <c r="R24" s="164">
        <v>-14287.310798165479</v>
      </c>
      <c r="S24" s="164"/>
      <c r="T24" s="164">
        <v>0</v>
      </c>
      <c r="U24" s="168">
        <v>120416.17614584789</v>
      </c>
      <c r="V24" s="168">
        <v>0</v>
      </c>
      <c r="W24" s="169">
        <v>1621984.257614983</v>
      </c>
      <c r="X24" s="170"/>
      <c r="Y24" s="163">
        <v>120217.50000000001</v>
      </c>
      <c r="Z24" s="171">
        <v>25105.876614775589</v>
      </c>
      <c r="AA24" s="169">
        <v>219735.3766147756</v>
      </c>
      <c r="AB24" s="170"/>
      <c r="AC24" s="163">
        <v>44314.421480310964</v>
      </c>
      <c r="AD24" s="164">
        <v>100000</v>
      </c>
      <c r="AE24" s="164">
        <v>0</v>
      </c>
      <c r="AF24" s="167"/>
      <c r="AG24" s="164"/>
      <c r="AH24" s="169">
        <v>144314.42148031096</v>
      </c>
      <c r="AI24" s="170"/>
      <c r="AJ24" s="172">
        <v>1986034.0557100696</v>
      </c>
      <c r="AK24" s="170"/>
      <c r="AL24" s="173">
        <v>272807.99999999994</v>
      </c>
      <c r="AM24" s="170"/>
      <c r="AN24" s="174">
        <v>313688.76322830154</v>
      </c>
      <c r="AO24" s="170"/>
      <c r="AP24" s="175">
        <v>1958054.4450279239</v>
      </c>
      <c r="AQ24" s="167"/>
      <c r="AR24" s="170">
        <v>44314.421480310964</v>
      </c>
      <c r="AS24" s="167"/>
      <c r="AT24" s="170">
        <v>272807.99999999994</v>
      </c>
      <c r="AU24" s="175">
        <v>7913.4090068364321</v>
      </c>
      <c r="AV24" s="170">
        <v>2637.8030022788107</v>
      </c>
      <c r="AW24" s="170">
        <v>239.07864569448145</v>
      </c>
      <c r="AX24" s="170">
        <v>2316.5781526852802</v>
      </c>
      <c r="AY24" s="176">
        <v>0</v>
      </c>
      <c r="AZ24" s="177">
        <v>1180.4419906704754</v>
      </c>
      <c r="BA24" s="178">
        <v>2260889.5557100694</v>
      </c>
      <c r="BB24" s="179">
        <v>-1.7462298274040222E-10</v>
      </c>
      <c r="BD24" s="128">
        <v>2275176.8665082348</v>
      </c>
      <c r="BE24" s="182">
        <v>112544.90582898034</v>
      </c>
      <c r="BF24" s="182">
        <v>269802.48185657611</v>
      </c>
      <c r="BG24" s="180">
        <v>2657524.2541937912</v>
      </c>
      <c r="BI24" s="182">
        <v>74412</v>
      </c>
      <c r="BL24" s="128">
        <v>1636271.5684131484</v>
      </c>
      <c r="BN24" s="183">
        <v>21834.601402258919</v>
      </c>
      <c r="BO24" s="184">
        <v>-7547.2906040934395</v>
      </c>
      <c r="BQ24" s="128">
        <v>380</v>
      </c>
      <c r="BR24" s="185">
        <v>3802087</v>
      </c>
      <c r="BS24" s="128">
        <v>32508</v>
      </c>
      <c r="BT24" s="128">
        <v>0</v>
      </c>
    </row>
    <row r="25" spans="1:72" x14ac:dyDescent="0.2">
      <c r="A25" s="159" t="s">
        <v>326</v>
      </c>
      <c r="B25" s="159" t="s">
        <v>41</v>
      </c>
      <c r="C25" s="160">
        <v>2094</v>
      </c>
      <c r="D25" s="161" t="s">
        <v>42</v>
      </c>
      <c r="E25" s="162"/>
      <c r="F25" s="163">
        <v>1170409.2365241204</v>
      </c>
      <c r="G25" s="164">
        <v>119831.6700000321</v>
      </c>
      <c r="H25" s="164">
        <v>66010.559999907127</v>
      </c>
      <c r="I25" s="164">
        <v>128370.53599995395</v>
      </c>
      <c r="J25" s="164">
        <v>0</v>
      </c>
      <c r="K25" s="164">
        <v>196375.65037177867</v>
      </c>
      <c r="L25" s="164">
        <v>13117.805034798856</v>
      </c>
      <c r="M25" s="186">
        <v>110017.59999999999</v>
      </c>
      <c r="N25" s="164">
        <v>0</v>
      </c>
      <c r="O25" s="165">
        <v>35280</v>
      </c>
      <c r="P25" s="166"/>
      <c r="Q25" s="167"/>
      <c r="R25" s="164">
        <v>-19068.174816520008</v>
      </c>
      <c r="S25" s="164"/>
      <c r="T25" s="164">
        <v>0</v>
      </c>
      <c r="U25" s="168">
        <v>4553.4692463050596</v>
      </c>
      <c r="V25" s="168">
        <v>0</v>
      </c>
      <c r="W25" s="169">
        <v>1824898.3523603764</v>
      </c>
      <c r="X25" s="170"/>
      <c r="Y25" s="163">
        <v>105544.80000000002</v>
      </c>
      <c r="Z25" s="171">
        <v>13289.137862171277</v>
      </c>
      <c r="AA25" s="169">
        <v>118833.9378621713</v>
      </c>
      <c r="AB25" s="170"/>
      <c r="AC25" s="163">
        <v>34094.092492373544</v>
      </c>
      <c r="AD25" s="167"/>
      <c r="AE25" s="164">
        <v>0</v>
      </c>
      <c r="AF25" s="167"/>
      <c r="AG25" s="164"/>
      <c r="AH25" s="169">
        <v>34094.092492373544</v>
      </c>
      <c r="AI25" s="170"/>
      <c r="AJ25" s="172">
        <v>1977826.3827149211</v>
      </c>
      <c r="AK25" s="170"/>
      <c r="AL25" s="173">
        <v>294842.5</v>
      </c>
      <c r="AM25" s="170"/>
      <c r="AN25" s="174">
        <v>363093.31417878164</v>
      </c>
      <c r="AO25" s="170"/>
      <c r="AP25" s="175">
        <v>1965749.384965651</v>
      </c>
      <c r="AQ25" s="167"/>
      <c r="AR25" s="170">
        <v>34094.092492373544</v>
      </c>
      <c r="AS25" s="167"/>
      <c r="AT25" s="170">
        <v>294842.5</v>
      </c>
      <c r="AU25" s="175">
        <v>10736.02623220484</v>
      </c>
      <c r="AV25" s="170">
        <v>3578.6754107349466</v>
      </c>
      <c r="AW25" s="170">
        <v>324.35510530525193</v>
      </c>
      <c r="AX25" s="170">
        <v>3142.8735447258896</v>
      </c>
      <c r="AY25" s="176">
        <v>0</v>
      </c>
      <c r="AZ25" s="177">
        <v>1286.2445235490786</v>
      </c>
      <c r="BA25" s="178">
        <v>2275617.8026415044</v>
      </c>
      <c r="BB25" s="179">
        <v>-1.0959411156363785E-10</v>
      </c>
      <c r="BD25" s="128">
        <v>2294685.9774580244</v>
      </c>
      <c r="BG25" s="180">
        <v>2294685.9774580244</v>
      </c>
      <c r="BI25" s="182">
        <v>0</v>
      </c>
      <c r="BL25" s="128">
        <v>1843966.5271768963</v>
      </c>
      <c r="BN25" s="183">
        <v>27977.239254078388</v>
      </c>
      <c r="BO25" s="184">
        <v>-8909.0644375583797</v>
      </c>
      <c r="BQ25" s="128">
        <v>380</v>
      </c>
      <c r="BR25" s="185">
        <v>3802094</v>
      </c>
      <c r="BS25" s="128">
        <v>35280</v>
      </c>
      <c r="BT25" s="128">
        <v>0</v>
      </c>
    </row>
    <row r="26" spans="1:72" x14ac:dyDescent="0.2">
      <c r="A26" s="187" t="s">
        <v>328</v>
      </c>
      <c r="B26" s="187"/>
      <c r="C26" s="188">
        <v>2013</v>
      </c>
      <c r="D26" s="161" t="s">
        <v>43</v>
      </c>
      <c r="E26" s="162"/>
      <c r="F26" s="163">
        <v>530255.82781491836</v>
      </c>
      <c r="G26" s="164">
        <v>58372.538112015638</v>
      </c>
      <c r="H26" s="164">
        <v>29484.716799958562</v>
      </c>
      <c r="I26" s="164">
        <v>63570.169599977169</v>
      </c>
      <c r="J26" s="164">
        <v>9166.6972645487785</v>
      </c>
      <c r="K26" s="164">
        <v>75875.984369236219</v>
      </c>
      <c r="L26" s="164">
        <v>10844.825803649783</v>
      </c>
      <c r="M26" s="186">
        <v>110017.59999999999</v>
      </c>
      <c r="N26" s="164">
        <v>0</v>
      </c>
      <c r="O26" s="165">
        <v>2846.7479304000003</v>
      </c>
      <c r="P26" s="166"/>
      <c r="Q26" s="167"/>
      <c r="R26" s="164">
        <v>0</v>
      </c>
      <c r="S26" s="164"/>
      <c r="T26" s="164">
        <v>0</v>
      </c>
      <c r="U26" s="168">
        <v>57836.949526219512</v>
      </c>
      <c r="V26" s="168">
        <v>0</v>
      </c>
      <c r="W26" s="169">
        <v>948272.05722092395</v>
      </c>
      <c r="X26" s="170"/>
      <c r="Y26" s="163">
        <v>62998.975247524759</v>
      </c>
      <c r="Z26" s="171">
        <v>6289.8762806285376</v>
      </c>
      <c r="AA26" s="169">
        <v>69288.851528153289</v>
      </c>
      <c r="AB26" s="170"/>
      <c r="AC26" s="163">
        <v>9063.5889269626969</v>
      </c>
      <c r="AD26" s="167"/>
      <c r="AE26" s="164">
        <v>0</v>
      </c>
      <c r="AF26" s="167"/>
      <c r="AG26" s="164"/>
      <c r="AH26" s="169">
        <v>9063.5889269626969</v>
      </c>
      <c r="AI26" s="170"/>
      <c r="AJ26" s="172">
        <v>1026624.4976760399</v>
      </c>
      <c r="AK26" s="170"/>
      <c r="AL26" s="173">
        <v>141391.80000000002</v>
      </c>
      <c r="AM26" s="170"/>
      <c r="AN26" s="174">
        <v>154394.62615037788</v>
      </c>
      <c r="AO26" s="170"/>
      <c r="AP26" s="175">
        <v>1017560.9087490772</v>
      </c>
      <c r="AQ26" s="167"/>
      <c r="AR26" s="170">
        <v>9063.5889269626969</v>
      </c>
      <c r="AS26" s="167"/>
      <c r="AT26" s="170">
        <v>141391.80000000002</v>
      </c>
      <c r="AU26" s="175">
        <v>0</v>
      </c>
      <c r="AV26" s="170">
        <v>0</v>
      </c>
      <c r="AW26" s="170">
        <v>0</v>
      </c>
      <c r="AX26" s="170">
        <v>0</v>
      </c>
      <c r="AY26" s="176">
        <v>0</v>
      </c>
      <c r="AZ26" s="177">
        <v>0</v>
      </c>
      <c r="BA26" s="178">
        <v>1168016.2976760399</v>
      </c>
      <c r="BB26" s="179">
        <v>-8.7311491370201111E-11</v>
      </c>
      <c r="BD26" s="128">
        <v>1168016.2976760399</v>
      </c>
      <c r="BG26" s="180">
        <v>1168016.2976760399</v>
      </c>
      <c r="BI26" s="182">
        <v>0</v>
      </c>
      <c r="BL26" s="128">
        <v>948272.05722092395</v>
      </c>
      <c r="BN26" s="183">
        <v>0</v>
      </c>
      <c r="BO26" s="184">
        <v>0</v>
      </c>
      <c r="BQ26" s="128">
        <v>380</v>
      </c>
      <c r="BR26" s="185">
        <v>3802013</v>
      </c>
      <c r="BS26" s="128">
        <v>2846.7479304000003</v>
      </c>
      <c r="BT26" s="128">
        <v>0</v>
      </c>
    </row>
    <row r="27" spans="1:72" x14ac:dyDescent="0.2">
      <c r="A27" s="187" t="s">
        <v>328</v>
      </c>
      <c r="B27" s="187"/>
      <c r="C27" s="160">
        <v>3024</v>
      </c>
      <c r="D27" s="161" t="s">
        <v>44</v>
      </c>
      <c r="E27" s="162"/>
      <c r="F27" s="163">
        <v>1109965.5670322643</v>
      </c>
      <c r="G27" s="164">
        <v>55618.309270603124</v>
      </c>
      <c r="H27" s="164">
        <v>34765.561599951172</v>
      </c>
      <c r="I27" s="164">
        <v>48617.777599982524</v>
      </c>
      <c r="J27" s="164">
        <v>0</v>
      </c>
      <c r="K27" s="164">
        <v>125784.85798989383</v>
      </c>
      <c r="L27" s="164">
        <v>10521.57082248494</v>
      </c>
      <c r="M27" s="186">
        <v>110017.59999999999</v>
      </c>
      <c r="N27" s="164">
        <v>0</v>
      </c>
      <c r="O27" s="165">
        <v>7912.8</v>
      </c>
      <c r="P27" s="166"/>
      <c r="Q27" s="167"/>
      <c r="R27" s="164">
        <v>0</v>
      </c>
      <c r="S27" s="164"/>
      <c r="T27" s="164">
        <v>0</v>
      </c>
      <c r="U27" s="168">
        <v>6692.9710580820683</v>
      </c>
      <c r="V27" s="168">
        <v>0</v>
      </c>
      <c r="W27" s="169">
        <v>1509897.0153732621</v>
      </c>
      <c r="X27" s="170"/>
      <c r="Y27" s="163">
        <v>127208.61000000002</v>
      </c>
      <c r="Z27" s="171">
        <v>9746.4486618797582</v>
      </c>
      <c r="AA27" s="169">
        <v>136955.05866187977</v>
      </c>
      <c r="AB27" s="170"/>
      <c r="AC27" s="163">
        <v>32492.928236849097</v>
      </c>
      <c r="AD27" s="167"/>
      <c r="AE27" s="164">
        <v>0</v>
      </c>
      <c r="AF27" s="167"/>
      <c r="AG27" s="164"/>
      <c r="AH27" s="169">
        <v>32492.928236849097</v>
      </c>
      <c r="AI27" s="170"/>
      <c r="AJ27" s="172">
        <v>1679345.002271991</v>
      </c>
      <c r="AK27" s="170"/>
      <c r="AL27" s="173">
        <v>139527.0588235294</v>
      </c>
      <c r="AM27" s="170"/>
      <c r="AN27" s="174">
        <v>249115.33402036788</v>
      </c>
      <c r="AO27" s="170"/>
      <c r="AP27" s="175">
        <v>1646852.0740351418</v>
      </c>
      <c r="AQ27" s="167"/>
      <c r="AR27" s="170">
        <v>32492.928236849097</v>
      </c>
      <c r="AS27" s="167"/>
      <c r="AT27" s="170">
        <v>139527.0588235294</v>
      </c>
      <c r="AU27" s="175">
        <v>0</v>
      </c>
      <c r="AV27" s="170">
        <v>0</v>
      </c>
      <c r="AW27" s="170">
        <v>0</v>
      </c>
      <c r="AX27" s="170">
        <v>0</v>
      </c>
      <c r="AY27" s="176">
        <v>0</v>
      </c>
      <c r="AZ27" s="177">
        <v>0</v>
      </c>
      <c r="BA27" s="178">
        <v>1818872.0610955204</v>
      </c>
      <c r="BB27" s="179">
        <v>0</v>
      </c>
      <c r="BD27" s="128">
        <v>1818872.0610955204</v>
      </c>
      <c r="BG27" s="180">
        <v>1818872.0610955204</v>
      </c>
      <c r="BI27" s="182">
        <v>0</v>
      </c>
      <c r="BL27" s="128">
        <v>1509897.0153732621</v>
      </c>
      <c r="BN27" s="183">
        <v>0</v>
      </c>
      <c r="BO27" s="184">
        <v>0</v>
      </c>
      <c r="BQ27" s="128">
        <v>380</v>
      </c>
      <c r="BR27" s="185">
        <v>3803024</v>
      </c>
      <c r="BS27" s="128">
        <v>7912.8</v>
      </c>
      <c r="BT27" s="128">
        <v>0</v>
      </c>
    </row>
    <row r="28" spans="1:72" x14ac:dyDescent="0.2">
      <c r="A28" s="159" t="s">
        <v>326</v>
      </c>
      <c r="B28" s="159" t="s">
        <v>45</v>
      </c>
      <c r="C28" s="160">
        <v>2015</v>
      </c>
      <c r="D28" s="161" t="s">
        <v>46</v>
      </c>
      <c r="E28" s="162"/>
      <c r="F28" s="163">
        <v>590699.49730677437</v>
      </c>
      <c r="G28" s="164">
        <v>41148.81576700131</v>
      </c>
      <c r="H28" s="164">
        <v>14522.323199979544</v>
      </c>
      <c r="I28" s="164">
        <v>30944.950399988917</v>
      </c>
      <c r="J28" s="164">
        <v>0</v>
      </c>
      <c r="K28" s="164">
        <v>84909.265127278646</v>
      </c>
      <c r="L28" s="164">
        <v>10176.357686499088</v>
      </c>
      <c r="M28" s="186">
        <v>110017.59999999999</v>
      </c>
      <c r="N28" s="164">
        <v>0</v>
      </c>
      <c r="O28" s="165">
        <v>14975.5</v>
      </c>
      <c r="P28" s="166"/>
      <c r="Q28" s="167"/>
      <c r="R28" s="164">
        <v>-9416.1299471958591</v>
      </c>
      <c r="S28" s="164"/>
      <c r="T28" s="164">
        <v>0</v>
      </c>
      <c r="U28" s="168">
        <v>80698.493579448084</v>
      </c>
      <c r="V28" s="168">
        <v>0</v>
      </c>
      <c r="W28" s="169">
        <v>968676.67311977409</v>
      </c>
      <c r="X28" s="170"/>
      <c r="Y28" s="163">
        <v>0</v>
      </c>
      <c r="Z28" s="171">
        <v>0</v>
      </c>
      <c r="AA28" s="169">
        <v>0</v>
      </c>
      <c r="AB28" s="170"/>
      <c r="AC28" s="163">
        <v>7249.0947136690302</v>
      </c>
      <c r="AD28" s="167"/>
      <c r="AE28" s="164">
        <v>0</v>
      </c>
      <c r="AF28" s="167"/>
      <c r="AG28" s="164"/>
      <c r="AH28" s="169">
        <v>7249.0947136690302</v>
      </c>
      <c r="AI28" s="170"/>
      <c r="AJ28" s="172">
        <v>975925.76783344313</v>
      </c>
      <c r="AK28" s="170"/>
      <c r="AL28" s="173">
        <v>96436.893203883505</v>
      </c>
      <c r="AM28" s="170"/>
      <c r="AN28" s="174">
        <v>149055.93162103009</v>
      </c>
      <c r="AO28" s="170"/>
      <c r="AP28" s="175">
        <v>978092.80306696997</v>
      </c>
      <c r="AQ28" s="167"/>
      <c r="AR28" s="170">
        <v>7249.0947136690302</v>
      </c>
      <c r="AS28" s="167"/>
      <c r="AT28" s="170">
        <v>96436.893203883505</v>
      </c>
      <c r="AU28" s="175">
        <v>5418.4169951268559</v>
      </c>
      <c r="AV28" s="170">
        <v>1806.1389983756185</v>
      </c>
      <c r="AW28" s="170">
        <v>163.70034657424685</v>
      </c>
      <c r="AX28" s="170">
        <v>1586.1920472208128</v>
      </c>
      <c r="AY28" s="176">
        <v>0</v>
      </c>
      <c r="AZ28" s="177">
        <v>441.68155989832428</v>
      </c>
      <c r="BA28" s="178">
        <v>1072362.6610373268</v>
      </c>
      <c r="BB28" s="179">
        <v>1.6007106751203537E-10</v>
      </c>
      <c r="BD28" s="128">
        <v>1081778.7909845226</v>
      </c>
      <c r="BG28" s="180">
        <v>1081778.7909845226</v>
      </c>
      <c r="BI28" s="182">
        <v>0</v>
      </c>
      <c r="BL28" s="128">
        <v>978092.80306696997</v>
      </c>
      <c r="BN28" s="183">
        <v>12886.413239576934</v>
      </c>
      <c r="BO28" s="184">
        <v>-3470.2832923810747</v>
      </c>
      <c r="BQ28" s="128">
        <v>380</v>
      </c>
      <c r="BR28" s="185">
        <v>3802015</v>
      </c>
      <c r="BS28" s="128">
        <v>14975.5</v>
      </c>
      <c r="BT28" s="128">
        <v>0</v>
      </c>
    </row>
    <row r="29" spans="1:72" x14ac:dyDescent="0.2">
      <c r="A29" s="187" t="s">
        <v>328</v>
      </c>
      <c r="B29" s="187"/>
      <c r="C29" s="160">
        <v>2186</v>
      </c>
      <c r="D29" s="161" t="s">
        <v>47</v>
      </c>
      <c r="E29" s="162"/>
      <c r="F29" s="163">
        <v>1170409.2365241204</v>
      </c>
      <c r="G29" s="164">
        <v>57652.656824145372</v>
      </c>
      <c r="H29" s="164">
        <v>32125.139199954836</v>
      </c>
      <c r="I29" s="164">
        <v>99405.902399964179</v>
      </c>
      <c r="J29" s="164">
        <v>0</v>
      </c>
      <c r="K29" s="164">
        <v>241224.78297274446</v>
      </c>
      <c r="L29" s="164">
        <v>113309.68402636984</v>
      </c>
      <c r="M29" s="186">
        <v>110017.59999999999</v>
      </c>
      <c r="N29" s="164">
        <v>0</v>
      </c>
      <c r="O29" s="165">
        <v>8467.2000000000007</v>
      </c>
      <c r="P29" s="166"/>
      <c r="Q29" s="167"/>
      <c r="R29" s="164">
        <v>0</v>
      </c>
      <c r="S29" s="164"/>
      <c r="T29" s="164">
        <v>0</v>
      </c>
      <c r="U29" s="168">
        <v>0</v>
      </c>
      <c r="V29" s="168">
        <v>0</v>
      </c>
      <c r="W29" s="169">
        <v>1832612.2019472993</v>
      </c>
      <c r="X29" s="170"/>
      <c r="Y29" s="163">
        <v>195677.1</v>
      </c>
      <c r="Z29" s="171">
        <v>19950.2181018964</v>
      </c>
      <c r="AA29" s="169">
        <v>327947.31810189644</v>
      </c>
      <c r="AB29" s="170"/>
      <c r="AC29" s="163">
        <v>33961.996832429555</v>
      </c>
      <c r="AD29" s="167"/>
      <c r="AE29" s="164">
        <v>0</v>
      </c>
      <c r="AF29" s="167"/>
      <c r="AG29" s="164"/>
      <c r="AH29" s="169">
        <v>33961.996832429555</v>
      </c>
      <c r="AI29" s="170"/>
      <c r="AJ29" s="172">
        <v>2194521.5168816252</v>
      </c>
      <c r="AK29" s="170"/>
      <c r="AL29" s="173">
        <v>141206.17169373549</v>
      </c>
      <c r="AM29" s="170"/>
      <c r="AN29" s="174">
        <v>391814.19857068895</v>
      </c>
      <c r="AO29" s="170"/>
      <c r="AP29" s="175">
        <v>2160559.5200491957</v>
      </c>
      <c r="AQ29" s="167"/>
      <c r="AR29" s="170">
        <v>33961.996832429555</v>
      </c>
      <c r="AS29" s="167"/>
      <c r="AT29" s="170">
        <v>141206.17169373549</v>
      </c>
      <c r="AU29" s="175">
        <v>0</v>
      </c>
      <c r="AV29" s="170">
        <v>0</v>
      </c>
      <c r="AW29" s="170">
        <v>0</v>
      </c>
      <c r="AX29" s="170">
        <v>0</v>
      </c>
      <c r="AY29" s="176">
        <v>0</v>
      </c>
      <c r="AZ29" s="177">
        <v>0</v>
      </c>
      <c r="BA29" s="178">
        <v>2335727.6885753605</v>
      </c>
      <c r="BB29" s="179">
        <v>-2.0372681319713593E-10</v>
      </c>
      <c r="BD29" s="128">
        <v>2335727.6885753605</v>
      </c>
      <c r="BG29" s="180">
        <v>2335727.6885753605</v>
      </c>
      <c r="BI29" s="182">
        <v>112320</v>
      </c>
      <c r="BL29" s="128">
        <v>1832612.2019472993</v>
      </c>
      <c r="BN29" s="183">
        <v>0</v>
      </c>
      <c r="BO29" s="184">
        <v>0</v>
      </c>
      <c r="BQ29" s="128">
        <v>380</v>
      </c>
      <c r="BR29" s="185">
        <v>3802186</v>
      </c>
      <c r="BS29" s="128">
        <v>8467.2000000000007</v>
      </c>
      <c r="BT29" s="128">
        <v>0</v>
      </c>
    </row>
    <row r="30" spans="1:72" x14ac:dyDescent="0.2">
      <c r="A30" s="159" t="s">
        <v>326</v>
      </c>
      <c r="B30" s="159" t="s">
        <v>48</v>
      </c>
      <c r="C30" s="160">
        <v>2110</v>
      </c>
      <c r="D30" s="161" t="s">
        <v>49</v>
      </c>
      <c r="E30" s="162"/>
      <c r="F30" s="163">
        <v>1159419.4784346919</v>
      </c>
      <c r="G30" s="164">
        <v>46016.387572458887</v>
      </c>
      <c r="H30" s="164">
        <v>15402.463999978327</v>
      </c>
      <c r="I30" s="164">
        <v>28484.556799989743</v>
      </c>
      <c r="J30" s="164">
        <v>0</v>
      </c>
      <c r="K30" s="164">
        <v>91388.348610175948</v>
      </c>
      <c r="L30" s="164">
        <v>22216.841418811993</v>
      </c>
      <c r="M30" s="186">
        <v>110017.59999999999</v>
      </c>
      <c r="N30" s="164">
        <v>0</v>
      </c>
      <c r="O30" s="165">
        <v>35532</v>
      </c>
      <c r="P30" s="166"/>
      <c r="Q30" s="167"/>
      <c r="R30" s="164">
        <v>-18108.892724367623</v>
      </c>
      <c r="S30" s="164"/>
      <c r="T30" s="164">
        <v>4054.3231638930874</v>
      </c>
      <c r="U30" s="168">
        <v>78335.879065420944</v>
      </c>
      <c r="V30" s="168">
        <v>0</v>
      </c>
      <c r="W30" s="169">
        <v>1572758.9863410534</v>
      </c>
      <c r="X30" s="170"/>
      <c r="Y30" s="163">
        <v>56348.099999999991</v>
      </c>
      <c r="Z30" s="171">
        <v>2481.7208774548276</v>
      </c>
      <c r="AA30" s="169">
        <v>58829.820877454818</v>
      </c>
      <c r="AB30" s="170"/>
      <c r="AC30" s="163">
        <v>37637.667132735318</v>
      </c>
      <c r="AD30" s="164">
        <v>72000</v>
      </c>
      <c r="AE30" s="164">
        <v>1202.3449402777151</v>
      </c>
      <c r="AF30" s="167"/>
      <c r="AG30" s="164"/>
      <c r="AH30" s="169">
        <v>110840.01207301303</v>
      </c>
      <c r="AI30" s="170"/>
      <c r="AJ30" s="172">
        <v>1742428.8192915213</v>
      </c>
      <c r="AK30" s="170"/>
      <c r="AL30" s="173">
        <v>127179.28741092636</v>
      </c>
      <c r="AM30" s="170"/>
      <c r="AN30" s="174">
        <v>202539.26746123494</v>
      </c>
      <c r="AO30" s="170"/>
      <c r="AP30" s="175">
        <v>1722900.0448831534</v>
      </c>
      <c r="AQ30" s="167"/>
      <c r="AR30" s="170">
        <v>37637.667132735318</v>
      </c>
      <c r="AS30" s="167"/>
      <c r="AT30" s="170">
        <v>127179.28741092636</v>
      </c>
      <c r="AU30" s="175">
        <v>10635.218474155969</v>
      </c>
      <c r="AV30" s="170">
        <v>3545.0728247186562</v>
      </c>
      <c r="AW30" s="170">
        <v>321.30951746201009</v>
      </c>
      <c r="AX30" s="170">
        <v>3113.3629950101536</v>
      </c>
      <c r="AY30" s="176">
        <v>0</v>
      </c>
      <c r="AZ30" s="177">
        <v>493.92891302083376</v>
      </c>
      <c r="BA30" s="178">
        <v>1869608.1067024474</v>
      </c>
      <c r="BB30" s="179">
        <v>-2.9103830456733704E-10</v>
      </c>
      <c r="BD30" s="128">
        <v>1887716.999426815</v>
      </c>
      <c r="BE30" s="182">
        <v>162170.04424379556</v>
      </c>
      <c r="BG30" s="180">
        <v>2049887.0436706105</v>
      </c>
      <c r="BI30" s="182">
        <v>0</v>
      </c>
      <c r="BL30" s="128">
        <v>1590867.8790654209</v>
      </c>
      <c r="BN30" s="183">
        <v>26660.253539434132</v>
      </c>
      <c r="BO30" s="184">
        <v>-8551.3608150665095</v>
      </c>
      <c r="BQ30" s="128">
        <v>380</v>
      </c>
      <c r="BR30" s="185">
        <v>3802110</v>
      </c>
      <c r="BS30" s="128">
        <v>35532</v>
      </c>
      <c r="BT30" s="128">
        <v>0</v>
      </c>
    </row>
    <row r="31" spans="1:72" x14ac:dyDescent="0.2">
      <c r="A31" s="159" t="s">
        <v>326</v>
      </c>
      <c r="B31" s="159" t="s">
        <v>50</v>
      </c>
      <c r="C31" s="160">
        <v>2111</v>
      </c>
      <c r="D31" s="161" t="s">
        <v>51</v>
      </c>
      <c r="E31" s="162"/>
      <c r="F31" s="163">
        <v>1159419.4784346919</v>
      </c>
      <c r="G31" s="164">
        <v>30639.712890574243</v>
      </c>
      <c r="H31" s="164">
        <v>18042.886399974617</v>
      </c>
      <c r="I31" s="164">
        <v>9536.5255999965684</v>
      </c>
      <c r="J31" s="164">
        <v>0</v>
      </c>
      <c r="K31" s="164">
        <v>125309.25297699195</v>
      </c>
      <c r="L31" s="164">
        <v>4203.1862143698381</v>
      </c>
      <c r="M31" s="186">
        <v>110017.59999999999</v>
      </c>
      <c r="N31" s="164">
        <v>0</v>
      </c>
      <c r="O31" s="165">
        <v>36501.712315999997</v>
      </c>
      <c r="P31" s="166"/>
      <c r="Q31" s="167"/>
      <c r="R31" s="164">
        <v>-17943.843171107081</v>
      </c>
      <c r="S31" s="164"/>
      <c r="T31" s="164">
        <v>19831.357483400956</v>
      </c>
      <c r="U31" s="168">
        <v>260.08888888917863</v>
      </c>
      <c r="V31" s="168">
        <v>0</v>
      </c>
      <c r="W31" s="169">
        <v>1495817.958033782</v>
      </c>
      <c r="X31" s="170"/>
      <c r="Y31" s="163">
        <v>140562.00000000003</v>
      </c>
      <c r="Z31" s="171">
        <v>4600.6057993979011</v>
      </c>
      <c r="AA31" s="169">
        <v>145162.60579939792</v>
      </c>
      <c r="AB31" s="170"/>
      <c r="AC31" s="163">
        <v>27028.984954178359</v>
      </c>
      <c r="AD31" s="164">
        <v>104000</v>
      </c>
      <c r="AE31" s="164">
        <v>1041.2228226976783</v>
      </c>
      <c r="AF31" s="167"/>
      <c r="AG31" s="164"/>
      <c r="AH31" s="169">
        <v>132070.20777687605</v>
      </c>
      <c r="AI31" s="170"/>
      <c r="AJ31" s="172">
        <v>1773050.7716100561</v>
      </c>
      <c r="AK31" s="170"/>
      <c r="AL31" s="173">
        <v>86960</v>
      </c>
      <c r="AM31" s="170"/>
      <c r="AN31" s="174">
        <v>234446.91364121012</v>
      </c>
      <c r="AO31" s="170"/>
      <c r="AP31" s="175">
        <v>1763965.6298269846</v>
      </c>
      <c r="AQ31" s="167"/>
      <c r="AR31" s="170">
        <v>27028.984954178359</v>
      </c>
      <c r="AS31" s="167"/>
      <c r="AT31" s="170">
        <v>86960</v>
      </c>
      <c r="AU31" s="175">
        <v>10635.218474155969</v>
      </c>
      <c r="AV31" s="170">
        <v>3545.0728247186562</v>
      </c>
      <c r="AW31" s="170">
        <v>321.30951746201009</v>
      </c>
      <c r="AX31" s="170">
        <v>3113.3629950101536</v>
      </c>
      <c r="AY31" s="176">
        <v>0</v>
      </c>
      <c r="AZ31" s="177">
        <v>328.87935976029269</v>
      </c>
      <c r="BA31" s="178">
        <v>1860010.7716100558</v>
      </c>
      <c r="BB31" s="179">
        <v>-2.3283064365386963E-10</v>
      </c>
      <c r="BD31" s="128">
        <v>1877954.6147811629</v>
      </c>
      <c r="BE31" s="182">
        <v>166646.06851592971</v>
      </c>
      <c r="BG31" s="180">
        <v>2044600.6832970926</v>
      </c>
      <c r="BI31" s="182">
        <v>0</v>
      </c>
      <c r="BL31" s="128">
        <v>1513761.8012048891</v>
      </c>
      <c r="BN31" s="183">
        <v>26449.183845494539</v>
      </c>
      <c r="BO31" s="184">
        <v>-8505.3406743874584</v>
      </c>
      <c r="BQ31" s="128">
        <v>380</v>
      </c>
      <c r="BR31" s="185">
        <v>3802111</v>
      </c>
      <c r="BS31" s="128">
        <v>36501.712315999997</v>
      </c>
      <c r="BT31" s="128">
        <v>0</v>
      </c>
    </row>
    <row r="32" spans="1:72" x14ac:dyDescent="0.2">
      <c r="A32" s="187" t="s">
        <v>328</v>
      </c>
      <c r="B32" s="187"/>
      <c r="C32" s="160">
        <v>2024</v>
      </c>
      <c r="D32" s="161" t="s">
        <v>52</v>
      </c>
      <c r="E32" s="162"/>
      <c r="F32" s="163">
        <v>1645716.2738918969</v>
      </c>
      <c r="G32" s="164">
        <v>110872.40562122174</v>
      </c>
      <c r="H32" s="164">
        <v>51928.307199927047</v>
      </c>
      <c r="I32" s="164">
        <v>154639.73839994427</v>
      </c>
      <c r="J32" s="164">
        <v>0</v>
      </c>
      <c r="K32" s="164">
        <v>316913.01681161649</v>
      </c>
      <c r="L32" s="164">
        <v>89711.365274767129</v>
      </c>
      <c r="M32" s="186">
        <v>110017.59999999999</v>
      </c>
      <c r="N32" s="164">
        <v>0</v>
      </c>
      <c r="O32" s="165">
        <v>10483.200000000001</v>
      </c>
      <c r="P32" s="166"/>
      <c r="Q32" s="167"/>
      <c r="R32" s="164">
        <v>0</v>
      </c>
      <c r="S32" s="164"/>
      <c r="T32" s="164">
        <v>0</v>
      </c>
      <c r="U32" s="168">
        <v>17920.767560074106</v>
      </c>
      <c r="V32" s="168">
        <v>0</v>
      </c>
      <c r="W32" s="169">
        <v>2508202.6747594476</v>
      </c>
      <c r="X32" s="170"/>
      <c r="Y32" s="163">
        <v>192841.2</v>
      </c>
      <c r="Z32" s="171">
        <v>20153.712873840319</v>
      </c>
      <c r="AA32" s="169">
        <v>325314.91287384031</v>
      </c>
      <c r="AB32" s="170"/>
      <c r="AC32" s="163">
        <v>64663.369345163024</v>
      </c>
      <c r="AD32" s="167"/>
      <c r="AE32" s="164">
        <v>0</v>
      </c>
      <c r="AF32" s="167"/>
      <c r="AG32" s="164"/>
      <c r="AH32" s="169">
        <v>64663.369345163024</v>
      </c>
      <c r="AI32" s="170"/>
      <c r="AJ32" s="172">
        <v>2898180.956978451</v>
      </c>
      <c r="AK32" s="170"/>
      <c r="AL32" s="173">
        <v>269669.00662251655</v>
      </c>
      <c r="AM32" s="170"/>
      <c r="AN32" s="174">
        <v>532284.84566522762</v>
      </c>
      <c r="AO32" s="170"/>
      <c r="AP32" s="175">
        <v>2833517.587633288</v>
      </c>
      <c r="AQ32" s="167"/>
      <c r="AR32" s="170">
        <v>64663.369345163024</v>
      </c>
      <c r="AS32" s="167"/>
      <c r="AT32" s="170">
        <v>269669.00662251655</v>
      </c>
      <c r="AU32" s="175">
        <v>0</v>
      </c>
      <c r="AV32" s="170">
        <v>0</v>
      </c>
      <c r="AW32" s="170">
        <v>0</v>
      </c>
      <c r="AX32" s="170">
        <v>0</v>
      </c>
      <c r="AY32" s="176">
        <v>0</v>
      </c>
      <c r="AZ32" s="177">
        <v>0</v>
      </c>
      <c r="BA32" s="178">
        <v>3167849.9636009675</v>
      </c>
      <c r="BB32" s="179">
        <v>0</v>
      </c>
      <c r="BD32" s="128">
        <v>3167849.9636009675</v>
      </c>
      <c r="BG32" s="180">
        <v>3167849.9636009675</v>
      </c>
      <c r="BI32" s="182">
        <v>112320</v>
      </c>
      <c r="BL32" s="128">
        <v>2508202.6747594476</v>
      </c>
      <c r="BN32" s="183">
        <v>38675.305712793517</v>
      </c>
      <c r="BO32" s="184">
        <v>-38675.305712793517</v>
      </c>
      <c r="BQ32" s="128">
        <v>380</v>
      </c>
      <c r="BR32" s="185">
        <v>3802024</v>
      </c>
      <c r="BS32" s="128">
        <v>10483.200000000001</v>
      </c>
      <c r="BT32" s="128">
        <v>0</v>
      </c>
    </row>
    <row r="33" spans="1:72" x14ac:dyDescent="0.2">
      <c r="A33" s="187" t="s">
        <v>328</v>
      </c>
      <c r="B33" s="187"/>
      <c r="C33" s="160">
        <v>2112</v>
      </c>
      <c r="D33" s="161" t="s">
        <v>343</v>
      </c>
      <c r="E33" s="162"/>
      <c r="F33" s="163">
        <v>807747.2195729845</v>
      </c>
      <c r="G33" s="164">
        <v>28870.073018189549</v>
      </c>
      <c r="H33" s="164">
        <v>14082.252799980188</v>
      </c>
      <c r="I33" s="164">
        <v>9061.4495999967421</v>
      </c>
      <c r="J33" s="164">
        <v>0</v>
      </c>
      <c r="K33" s="164">
        <v>71031.072244368552</v>
      </c>
      <c r="L33" s="164">
        <v>7357.1283692398783</v>
      </c>
      <c r="M33" s="186">
        <v>110017.59999999999</v>
      </c>
      <c r="N33" s="164">
        <v>0</v>
      </c>
      <c r="O33" s="165">
        <v>6148.8</v>
      </c>
      <c r="P33" s="166"/>
      <c r="Q33" s="167"/>
      <c r="R33" s="164">
        <v>0</v>
      </c>
      <c r="S33" s="164"/>
      <c r="T33" s="164">
        <v>0</v>
      </c>
      <c r="U33" s="168">
        <v>64882.565970701748</v>
      </c>
      <c r="V33" s="168">
        <v>0</v>
      </c>
      <c r="W33" s="169">
        <v>1119198.1615754613</v>
      </c>
      <c r="X33" s="170"/>
      <c r="Y33" s="163">
        <v>0</v>
      </c>
      <c r="Z33" s="171">
        <v>0</v>
      </c>
      <c r="AA33" s="169">
        <v>0</v>
      </c>
      <c r="AB33" s="170"/>
      <c r="AC33" s="163">
        <v>27609.077767795348</v>
      </c>
      <c r="AD33" s="167"/>
      <c r="AE33" s="164">
        <v>12867.545544237897</v>
      </c>
      <c r="AF33" s="167"/>
      <c r="AG33" s="164"/>
      <c r="AH33" s="169">
        <v>40476.623312033247</v>
      </c>
      <c r="AI33" s="170"/>
      <c r="AJ33" s="172">
        <v>1159674.7848874945</v>
      </c>
      <c r="AK33" s="170"/>
      <c r="AL33" s="173">
        <v>73984.000000000015</v>
      </c>
      <c r="AM33" s="170"/>
      <c r="AN33" s="174">
        <v>143625.75896025501</v>
      </c>
      <c r="AO33" s="170"/>
      <c r="AP33" s="175">
        <v>1163752.8429442174</v>
      </c>
      <c r="AQ33" s="167"/>
      <c r="AR33" s="170">
        <v>27609.077767795348</v>
      </c>
      <c r="AS33" s="167"/>
      <c r="AT33" s="170">
        <v>73984.000000000015</v>
      </c>
      <c r="AU33" s="175">
        <v>0</v>
      </c>
      <c r="AV33" s="170">
        <v>0</v>
      </c>
      <c r="AW33" s="170">
        <v>0</v>
      </c>
      <c r="AX33" s="170">
        <v>0</v>
      </c>
      <c r="AY33" s="176">
        <v>0</v>
      </c>
      <c r="AZ33" s="177">
        <v>0</v>
      </c>
      <c r="BA33" s="178">
        <v>1265345.9207120128</v>
      </c>
      <c r="BB33" s="179">
        <v>-9.0949470177292824E-11</v>
      </c>
      <c r="BD33" s="128">
        <v>1265345.9207120128</v>
      </c>
      <c r="BG33" s="180">
        <v>1265345.9207120128</v>
      </c>
      <c r="BI33" s="182">
        <v>0</v>
      </c>
      <c r="BL33" s="128">
        <v>1119198.1615754613</v>
      </c>
      <c r="BN33" s="183">
        <v>17370.680481014104</v>
      </c>
      <c r="BO33" s="184">
        <v>-17370.680481014104</v>
      </c>
      <c r="BQ33" s="128">
        <v>380</v>
      </c>
      <c r="BR33" s="185">
        <v>3802112</v>
      </c>
      <c r="BS33" s="128">
        <v>6148.8</v>
      </c>
      <c r="BT33" s="128">
        <v>0</v>
      </c>
    </row>
    <row r="34" spans="1:72" x14ac:dyDescent="0.2">
      <c r="A34" s="187" t="s">
        <v>328</v>
      </c>
      <c r="B34" s="187"/>
      <c r="C34" s="160">
        <v>2167</v>
      </c>
      <c r="D34" s="161" t="s">
        <v>53</v>
      </c>
      <c r="E34" s="162"/>
      <c r="F34" s="163">
        <v>565972.54160556057</v>
      </c>
      <c r="G34" s="164">
        <v>37085.932800009927</v>
      </c>
      <c r="H34" s="164">
        <v>17602.815999975199</v>
      </c>
      <c r="I34" s="164">
        <v>24993.998399991007</v>
      </c>
      <c r="J34" s="164">
        <v>0</v>
      </c>
      <c r="K34" s="164">
        <v>72265.14637254941</v>
      </c>
      <c r="L34" s="164">
        <v>0</v>
      </c>
      <c r="M34" s="186">
        <v>110017.59999999999</v>
      </c>
      <c r="N34" s="164">
        <v>0</v>
      </c>
      <c r="O34" s="165">
        <v>4345.3500000000004</v>
      </c>
      <c r="P34" s="166"/>
      <c r="Q34" s="167"/>
      <c r="R34" s="164">
        <v>0</v>
      </c>
      <c r="S34" s="164"/>
      <c r="T34" s="164">
        <v>0</v>
      </c>
      <c r="U34" s="168">
        <v>49335.072274088045</v>
      </c>
      <c r="V34" s="168">
        <v>0</v>
      </c>
      <c r="W34" s="169">
        <v>881618.45745217416</v>
      </c>
      <c r="X34" s="170"/>
      <c r="Y34" s="163">
        <v>95187.60000000002</v>
      </c>
      <c r="Z34" s="171">
        <v>4594.1348096296251</v>
      </c>
      <c r="AA34" s="169">
        <v>99781.734809629648</v>
      </c>
      <c r="AB34" s="170"/>
      <c r="AC34" s="163">
        <v>9148.1278619002442</v>
      </c>
      <c r="AD34" s="167"/>
      <c r="AE34" s="164">
        <v>522.08351715684387</v>
      </c>
      <c r="AF34" s="167"/>
      <c r="AG34" s="164"/>
      <c r="AH34" s="169">
        <v>9670.2113790570875</v>
      </c>
      <c r="AI34" s="170"/>
      <c r="AJ34" s="172">
        <v>991070.40364086092</v>
      </c>
      <c r="AK34" s="170"/>
      <c r="AL34" s="173">
        <v>96139.999999999985</v>
      </c>
      <c r="AM34" s="170"/>
      <c r="AN34" s="174">
        <v>138979.5477847757</v>
      </c>
      <c r="AO34" s="170"/>
      <c r="AP34" s="175">
        <v>981922.27577896067</v>
      </c>
      <c r="AQ34" s="167"/>
      <c r="AR34" s="170">
        <v>9148.1278619002442</v>
      </c>
      <c r="AS34" s="167"/>
      <c r="AT34" s="170">
        <v>96139.999999999985</v>
      </c>
      <c r="AU34" s="175">
        <v>0</v>
      </c>
      <c r="AV34" s="170">
        <v>0</v>
      </c>
      <c r="AW34" s="170">
        <v>0</v>
      </c>
      <c r="AX34" s="170">
        <v>0</v>
      </c>
      <c r="AY34" s="176">
        <v>0</v>
      </c>
      <c r="AZ34" s="177">
        <v>0</v>
      </c>
      <c r="BA34" s="178">
        <v>1087210.4036408609</v>
      </c>
      <c r="BB34" s="179">
        <v>1.4551915228366852E-11</v>
      </c>
      <c r="BD34" s="128">
        <v>1087210.4036408609</v>
      </c>
      <c r="BG34" s="180">
        <v>1087210.4036408609</v>
      </c>
      <c r="BI34" s="182">
        <v>0</v>
      </c>
      <c r="BL34" s="128">
        <v>881618.45745217416</v>
      </c>
      <c r="BN34" s="183">
        <v>0</v>
      </c>
      <c r="BO34" s="184">
        <v>0</v>
      </c>
      <c r="BQ34" s="128">
        <v>380</v>
      </c>
      <c r="BR34" s="185">
        <v>3802167</v>
      </c>
      <c r="BS34" s="128">
        <v>4345.3500000000004</v>
      </c>
      <c r="BT34" s="128">
        <v>0</v>
      </c>
    </row>
    <row r="35" spans="1:72" x14ac:dyDescent="0.2">
      <c r="A35" s="187" t="s">
        <v>328</v>
      </c>
      <c r="B35" s="187"/>
      <c r="C35" s="188" t="s">
        <v>344</v>
      </c>
      <c r="D35" s="189" t="s">
        <v>7</v>
      </c>
      <c r="E35" s="162"/>
      <c r="F35" s="163">
        <v>1068753.9741969081</v>
      </c>
      <c r="G35" s="164">
        <v>49021.842240013124</v>
      </c>
      <c r="H35" s="164">
        <v>25146.169636122875</v>
      </c>
      <c r="I35" s="164">
        <v>69739.130980144895</v>
      </c>
      <c r="J35" s="164">
        <v>0</v>
      </c>
      <c r="K35" s="164">
        <v>135807.38063437585</v>
      </c>
      <c r="L35" s="164">
        <v>57247.729600070932</v>
      </c>
      <c r="M35" s="166"/>
      <c r="N35" s="164">
        <v>0</v>
      </c>
      <c r="O35" s="166"/>
      <c r="P35" s="166"/>
      <c r="Q35" s="167"/>
      <c r="R35" s="164">
        <v>0</v>
      </c>
      <c r="S35" s="164"/>
      <c r="T35" s="164">
        <v>0</v>
      </c>
      <c r="U35" s="190"/>
      <c r="V35" s="190"/>
      <c r="W35" s="169">
        <v>1405716.2272876359</v>
      </c>
      <c r="X35" s="170"/>
      <c r="Y35" s="163">
        <v>104126.85</v>
      </c>
      <c r="Z35" s="171">
        <v>11133.836802550077</v>
      </c>
      <c r="AA35" s="169">
        <v>115260.68680255009</v>
      </c>
      <c r="AB35" s="170"/>
      <c r="AC35" s="163">
        <v>0</v>
      </c>
      <c r="AD35" s="167"/>
      <c r="AE35" s="164">
        <v>0</v>
      </c>
      <c r="AF35" s="167"/>
      <c r="AG35" s="164"/>
      <c r="AH35" s="169">
        <v>0</v>
      </c>
      <c r="AI35" s="170"/>
      <c r="AJ35" s="172">
        <v>1520976.9140901859</v>
      </c>
      <c r="AK35" s="170"/>
      <c r="AL35" s="173">
        <v>109396.65551839465</v>
      </c>
      <c r="AM35" s="170"/>
      <c r="AN35" s="174">
        <v>255740.54805832426</v>
      </c>
      <c r="AO35" s="170"/>
      <c r="AP35" s="175">
        <v>1531393.9140901859</v>
      </c>
      <c r="AQ35" s="167"/>
      <c r="AR35" s="170">
        <v>0</v>
      </c>
      <c r="AS35" s="167"/>
      <c r="AT35" s="170">
        <v>109396.65551839465</v>
      </c>
      <c r="AU35" s="175">
        <v>0</v>
      </c>
      <c r="AV35" s="170">
        <v>0</v>
      </c>
      <c r="AW35" s="170">
        <v>0</v>
      </c>
      <c r="AX35" s="170">
        <v>0</v>
      </c>
      <c r="AY35" s="176">
        <v>0</v>
      </c>
      <c r="AZ35" s="177">
        <v>0</v>
      </c>
      <c r="BA35" s="178">
        <v>1640790.5696085806</v>
      </c>
      <c r="BB35" s="179">
        <v>1.4551915228366852E-11</v>
      </c>
      <c r="BD35" s="128">
        <v>1640790.5696085806</v>
      </c>
      <c r="BG35" s="180">
        <v>1640790.5696085806</v>
      </c>
      <c r="BI35" s="182">
        <v>0</v>
      </c>
      <c r="BL35" s="128">
        <v>1405716.2272876359</v>
      </c>
      <c r="BN35" s="183">
        <v>0</v>
      </c>
      <c r="BO35" s="184">
        <v>0</v>
      </c>
      <c r="BQ35" s="128">
        <v>380</v>
      </c>
      <c r="BR35" s="181" t="s">
        <v>415</v>
      </c>
      <c r="BS35" s="128">
        <v>0</v>
      </c>
      <c r="BT35" s="128">
        <v>0</v>
      </c>
    </row>
    <row r="36" spans="1:72" x14ac:dyDescent="0.2">
      <c r="A36" s="187" t="s">
        <v>328</v>
      </c>
      <c r="B36" s="187"/>
      <c r="C36" s="188">
        <v>2018</v>
      </c>
      <c r="D36" s="161" t="s">
        <v>55</v>
      </c>
      <c r="E36" s="162"/>
      <c r="F36" s="163">
        <v>1170409.2365241204</v>
      </c>
      <c r="G36" s="164">
        <v>79979.080320021414</v>
      </c>
      <c r="H36" s="164">
        <v>28164.505599960456</v>
      </c>
      <c r="I36" s="164">
        <v>112933.06639995938</v>
      </c>
      <c r="J36" s="164">
        <v>0</v>
      </c>
      <c r="K36" s="164">
        <v>175682.51392738987</v>
      </c>
      <c r="L36" s="164">
        <v>84764.217639557071</v>
      </c>
      <c r="M36" s="186">
        <v>110017.59999999999</v>
      </c>
      <c r="N36" s="164">
        <v>0</v>
      </c>
      <c r="O36" s="165">
        <v>8114.4000000000005</v>
      </c>
      <c r="P36" s="166"/>
      <c r="Q36" s="167"/>
      <c r="R36" s="164">
        <v>0</v>
      </c>
      <c r="S36" s="164"/>
      <c r="T36" s="164">
        <v>0</v>
      </c>
      <c r="U36" s="168">
        <v>163898.97298790095</v>
      </c>
      <c r="V36" s="168">
        <v>0</v>
      </c>
      <c r="W36" s="169">
        <v>1933963.5933989096</v>
      </c>
      <c r="X36" s="170"/>
      <c r="Y36" s="163">
        <v>160413.30000000002</v>
      </c>
      <c r="Z36" s="171">
        <v>22295.245219009124</v>
      </c>
      <c r="AA36" s="169">
        <v>182708.54521900913</v>
      </c>
      <c r="AB36" s="170"/>
      <c r="AC36" s="163">
        <v>17381.647614664387</v>
      </c>
      <c r="AD36" s="167"/>
      <c r="AE36" s="164">
        <v>0</v>
      </c>
      <c r="AF36" s="167"/>
      <c r="AG36" s="164"/>
      <c r="AH36" s="169">
        <v>17381.647614664387</v>
      </c>
      <c r="AI36" s="170"/>
      <c r="AJ36" s="172">
        <v>2134053.7862325832</v>
      </c>
      <c r="AK36" s="170"/>
      <c r="AL36" s="173">
        <v>197017.71428571429</v>
      </c>
      <c r="AM36" s="170"/>
      <c r="AN36" s="174">
        <v>324833.30372342974</v>
      </c>
      <c r="AO36" s="170"/>
      <c r="AP36" s="175">
        <v>2116672.1386179188</v>
      </c>
      <c r="AQ36" s="167"/>
      <c r="AR36" s="170">
        <v>17381.647614664387</v>
      </c>
      <c r="AS36" s="167"/>
      <c r="AT36" s="170">
        <v>197017.71428571429</v>
      </c>
      <c r="AU36" s="175">
        <v>0</v>
      </c>
      <c r="AV36" s="170">
        <v>0</v>
      </c>
      <c r="AW36" s="170">
        <v>0</v>
      </c>
      <c r="AX36" s="170">
        <v>0</v>
      </c>
      <c r="AY36" s="176">
        <v>0</v>
      </c>
      <c r="AZ36" s="177">
        <v>0</v>
      </c>
      <c r="BA36" s="178">
        <v>2331071.5005182973</v>
      </c>
      <c r="BB36" s="179">
        <v>-2.0372681319713593E-10</v>
      </c>
      <c r="BD36" s="128">
        <v>2331071.5005182973</v>
      </c>
      <c r="BG36" s="180">
        <v>2331071.5005182973</v>
      </c>
      <c r="BI36" s="182">
        <v>0</v>
      </c>
      <c r="BL36" s="128">
        <v>1933963.5933989096</v>
      </c>
      <c r="BN36" s="183">
        <v>0</v>
      </c>
      <c r="BO36" s="184">
        <v>0</v>
      </c>
      <c r="BQ36" s="128">
        <v>380</v>
      </c>
      <c r="BR36" s="185">
        <v>3802018</v>
      </c>
      <c r="BS36" s="128">
        <v>8114.4000000000005</v>
      </c>
      <c r="BT36" s="128">
        <v>0</v>
      </c>
    </row>
    <row r="37" spans="1:72" x14ac:dyDescent="0.2">
      <c r="A37" s="187" t="s">
        <v>329</v>
      </c>
      <c r="B37" s="187"/>
      <c r="C37" s="191">
        <v>2008</v>
      </c>
      <c r="D37" s="161" t="s">
        <v>56</v>
      </c>
      <c r="E37" s="162"/>
      <c r="F37" s="163">
        <v>1066006.5346745509</v>
      </c>
      <c r="G37" s="164">
        <v>34290.576523645548</v>
      </c>
      <c r="H37" s="164">
        <v>16722.675199976475</v>
      </c>
      <c r="I37" s="164">
        <v>95645.300799965611</v>
      </c>
      <c r="J37" s="164">
        <v>0</v>
      </c>
      <c r="K37" s="164">
        <v>117464.16705631421</v>
      </c>
      <c r="L37" s="164">
        <v>22069.542831929222</v>
      </c>
      <c r="M37" s="186">
        <v>110017.59999999999</v>
      </c>
      <c r="N37" s="164">
        <v>0</v>
      </c>
      <c r="O37" s="165">
        <v>0</v>
      </c>
      <c r="P37" s="166"/>
      <c r="Q37" s="167"/>
      <c r="R37" s="164">
        <v>0</v>
      </c>
      <c r="S37" s="164"/>
      <c r="T37" s="164">
        <v>0</v>
      </c>
      <c r="U37" s="168">
        <v>102715.01816665591</v>
      </c>
      <c r="V37" s="168">
        <v>0</v>
      </c>
      <c r="W37" s="169">
        <v>1564931.4152530378</v>
      </c>
      <c r="X37" s="170"/>
      <c r="Y37" s="163">
        <v>0</v>
      </c>
      <c r="Z37" s="171">
        <v>0</v>
      </c>
      <c r="AA37" s="169">
        <v>0</v>
      </c>
      <c r="AB37" s="170"/>
      <c r="AC37" s="163">
        <v>28730.944799361361</v>
      </c>
      <c r="AD37" s="167"/>
      <c r="AE37" s="164">
        <v>0</v>
      </c>
      <c r="AF37" s="167"/>
      <c r="AG37" s="164"/>
      <c r="AH37" s="169">
        <v>28730.944799361361</v>
      </c>
      <c r="AI37" s="170"/>
      <c r="AJ37" s="172">
        <v>1593662.3600523991</v>
      </c>
      <c r="AK37" s="170"/>
      <c r="AL37" s="173">
        <v>89903.999999999985</v>
      </c>
      <c r="AM37" s="170"/>
      <c r="AN37" s="174">
        <v>230746.50159256026</v>
      </c>
      <c r="AO37" s="170"/>
      <c r="AP37" s="175">
        <v>1564931.4152530378</v>
      </c>
      <c r="AQ37" s="167"/>
      <c r="AR37" s="170">
        <v>28730.944799361361</v>
      </c>
      <c r="AS37" s="167"/>
      <c r="AT37" s="170">
        <v>89903.999999999985</v>
      </c>
      <c r="AU37" s="175">
        <v>0</v>
      </c>
      <c r="AV37" s="170">
        <v>0</v>
      </c>
      <c r="AW37" s="170">
        <v>0</v>
      </c>
      <c r="AX37" s="170">
        <v>0</v>
      </c>
      <c r="AY37" s="176">
        <v>0</v>
      </c>
      <c r="AZ37" s="177">
        <v>0</v>
      </c>
      <c r="BA37" s="178">
        <v>1683566.3600523991</v>
      </c>
      <c r="BB37" s="179">
        <v>1.4551915228366852E-11</v>
      </c>
      <c r="BD37" s="128">
        <v>1683566.3600523991</v>
      </c>
      <c r="BG37" s="180">
        <v>1683566.3600523991</v>
      </c>
      <c r="BI37" s="182">
        <v>0</v>
      </c>
      <c r="BL37" s="128">
        <v>1564931.4152530378</v>
      </c>
      <c r="BN37" s="183">
        <v>0</v>
      </c>
      <c r="BO37" s="184">
        <v>0</v>
      </c>
      <c r="BQ37" s="128">
        <v>380</v>
      </c>
      <c r="BR37" s="185">
        <v>3802008</v>
      </c>
      <c r="BS37" s="128">
        <v>0</v>
      </c>
      <c r="BT37" s="128">
        <v>0</v>
      </c>
    </row>
    <row r="38" spans="1:72" x14ac:dyDescent="0.2">
      <c r="A38" s="187" t="s">
        <v>328</v>
      </c>
      <c r="B38" s="187"/>
      <c r="C38" s="160">
        <v>3028</v>
      </c>
      <c r="D38" s="161" t="s">
        <v>57</v>
      </c>
      <c r="E38" s="162"/>
      <c r="F38" s="163">
        <v>579709.73921734595</v>
      </c>
      <c r="G38" s="164">
        <v>6481.0368000017352</v>
      </c>
      <c r="H38" s="164">
        <v>2200.3519999969062</v>
      </c>
      <c r="I38" s="164">
        <v>6471.0351999976747</v>
      </c>
      <c r="J38" s="164">
        <v>0</v>
      </c>
      <c r="K38" s="164">
        <v>47791.952307276086</v>
      </c>
      <c r="L38" s="164">
        <v>4777.2477538520743</v>
      </c>
      <c r="M38" s="186">
        <v>110017.59999999999</v>
      </c>
      <c r="N38" s="164">
        <v>0</v>
      </c>
      <c r="O38" s="165">
        <v>2651.4</v>
      </c>
      <c r="P38" s="166"/>
      <c r="Q38" s="167"/>
      <c r="R38" s="164">
        <v>0</v>
      </c>
      <c r="S38" s="164"/>
      <c r="T38" s="164">
        <v>0</v>
      </c>
      <c r="U38" s="168">
        <v>48106.891207049252</v>
      </c>
      <c r="V38" s="168">
        <v>0</v>
      </c>
      <c r="W38" s="169">
        <v>808207.25448551972</v>
      </c>
      <c r="X38" s="170"/>
      <c r="Y38" s="163">
        <v>0</v>
      </c>
      <c r="Z38" s="171">
        <v>0</v>
      </c>
      <c r="AA38" s="169">
        <v>0</v>
      </c>
      <c r="AB38" s="170"/>
      <c r="AC38" s="163">
        <v>8362.2171252857243</v>
      </c>
      <c r="AD38" s="167"/>
      <c r="AE38" s="164">
        <v>14326.103234301618</v>
      </c>
      <c r="AF38" s="167"/>
      <c r="AG38" s="164"/>
      <c r="AH38" s="169">
        <v>22688.320359587342</v>
      </c>
      <c r="AI38" s="170"/>
      <c r="AJ38" s="172">
        <v>830895.57484510704</v>
      </c>
      <c r="AK38" s="170"/>
      <c r="AL38" s="173">
        <v>18140</v>
      </c>
      <c r="AM38" s="170"/>
      <c r="AN38" s="174">
        <v>94773.632371456129</v>
      </c>
      <c r="AO38" s="170"/>
      <c r="AP38" s="175">
        <v>822533.35771982139</v>
      </c>
      <c r="AQ38" s="167"/>
      <c r="AR38" s="170">
        <v>8362.2171252857243</v>
      </c>
      <c r="AS38" s="167"/>
      <c r="AT38" s="170">
        <v>18140</v>
      </c>
      <c r="AU38" s="175">
        <v>0</v>
      </c>
      <c r="AV38" s="170">
        <v>0</v>
      </c>
      <c r="AW38" s="170">
        <v>0</v>
      </c>
      <c r="AX38" s="170">
        <v>0</v>
      </c>
      <c r="AY38" s="176">
        <v>0</v>
      </c>
      <c r="AZ38" s="177">
        <v>0</v>
      </c>
      <c r="BA38" s="178">
        <v>849035.57484510716</v>
      </c>
      <c r="BB38" s="179">
        <v>1.1641532182693481E-10</v>
      </c>
      <c r="BD38" s="128">
        <v>849035.57484510716</v>
      </c>
      <c r="BG38" s="180">
        <v>849035.57484510716</v>
      </c>
      <c r="BI38" s="182">
        <v>0</v>
      </c>
      <c r="BL38" s="128">
        <v>808207.25448551972</v>
      </c>
      <c r="BN38" s="183">
        <v>0</v>
      </c>
      <c r="BO38" s="184">
        <v>0</v>
      </c>
      <c r="BQ38" s="128">
        <v>380</v>
      </c>
      <c r="BR38" s="185">
        <v>3803028</v>
      </c>
      <c r="BS38" s="128">
        <v>2651.4</v>
      </c>
      <c r="BT38" s="128">
        <v>0</v>
      </c>
    </row>
    <row r="39" spans="1:72" x14ac:dyDescent="0.2">
      <c r="A39" s="159" t="s">
        <v>326</v>
      </c>
      <c r="B39" s="159" t="s">
        <v>58</v>
      </c>
      <c r="C39" s="160">
        <v>2147</v>
      </c>
      <c r="D39" s="161" t="s">
        <v>59</v>
      </c>
      <c r="E39" s="162"/>
      <c r="F39" s="163">
        <v>565972.54160556057</v>
      </c>
      <c r="G39" s="164">
        <v>9271.4832000024817</v>
      </c>
      <c r="H39" s="164">
        <v>3520.5631999950483</v>
      </c>
      <c r="I39" s="164">
        <v>2680.4287999990361</v>
      </c>
      <c r="J39" s="164">
        <v>0</v>
      </c>
      <c r="K39" s="164">
        <v>68556.269573958285</v>
      </c>
      <c r="L39" s="164">
        <v>4795.7954531132882</v>
      </c>
      <c r="M39" s="186">
        <v>110017.59999999999</v>
      </c>
      <c r="N39" s="164">
        <v>0</v>
      </c>
      <c r="O39" s="165">
        <v>17185</v>
      </c>
      <c r="P39" s="166"/>
      <c r="Q39" s="167"/>
      <c r="R39" s="164">
        <v>-8698.2916897844825</v>
      </c>
      <c r="S39" s="164"/>
      <c r="T39" s="164">
        <v>0</v>
      </c>
      <c r="U39" s="168">
        <v>37300.205833065207</v>
      </c>
      <c r="V39" s="168">
        <v>0</v>
      </c>
      <c r="W39" s="169">
        <v>810601.59597590938</v>
      </c>
      <c r="X39" s="170"/>
      <c r="Y39" s="163">
        <v>0</v>
      </c>
      <c r="Z39" s="171">
        <v>0</v>
      </c>
      <c r="AA39" s="169">
        <v>0</v>
      </c>
      <c r="AB39" s="170"/>
      <c r="AC39" s="163">
        <v>17506.249827687381</v>
      </c>
      <c r="AD39" s="167"/>
      <c r="AE39" s="164">
        <v>25029.697487677789</v>
      </c>
      <c r="AF39" s="167"/>
      <c r="AG39" s="164"/>
      <c r="AH39" s="169">
        <v>42535.947315365171</v>
      </c>
      <c r="AI39" s="170"/>
      <c r="AJ39" s="172">
        <v>853137.54329127457</v>
      </c>
      <c r="AK39" s="170"/>
      <c r="AL39" s="173">
        <v>22659.999999999996</v>
      </c>
      <c r="AM39" s="170"/>
      <c r="AN39" s="174">
        <v>114604.41019805927</v>
      </c>
      <c r="AO39" s="170"/>
      <c r="AP39" s="175">
        <v>844329.58515337168</v>
      </c>
      <c r="AQ39" s="167"/>
      <c r="AR39" s="170">
        <v>17506.249827687381</v>
      </c>
      <c r="AS39" s="167"/>
      <c r="AT39" s="170">
        <v>22659.999999999996</v>
      </c>
      <c r="AU39" s="175">
        <v>5191.5995395168939</v>
      </c>
      <c r="AV39" s="170">
        <v>1730.5331798389645</v>
      </c>
      <c r="AW39" s="170">
        <v>156.84777392695281</v>
      </c>
      <c r="AX39" s="170">
        <v>1519.7933103604066</v>
      </c>
      <c r="AY39" s="176">
        <v>0</v>
      </c>
      <c r="AZ39" s="177">
        <v>99.517886141262011</v>
      </c>
      <c r="BA39" s="178">
        <v>875797.54329127457</v>
      </c>
      <c r="BB39" s="179">
        <v>3.637978807091713E-12</v>
      </c>
      <c r="BD39" s="128">
        <v>884495.83498105907</v>
      </c>
      <c r="BG39" s="180">
        <v>884495.83498105907</v>
      </c>
      <c r="BI39" s="182">
        <v>0</v>
      </c>
      <c r="BL39" s="128">
        <v>819299.88766569388</v>
      </c>
      <c r="BN39" s="183">
        <v>12640.670462833517</v>
      </c>
      <c r="BO39" s="184">
        <v>-3942.3787730490349</v>
      </c>
      <c r="BQ39" s="128">
        <v>380</v>
      </c>
      <c r="BR39" s="185">
        <v>3802147</v>
      </c>
      <c r="BS39" s="128">
        <v>17185</v>
      </c>
      <c r="BT39" s="128">
        <v>0</v>
      </c>
    </row>
    <row r="40" spans="1:72" x14ac:dyDescent="0.2">
      <c r="A40" s="187" t="s">
        <v>328</v>
      </c>
      <c r="B40" s="187"/>
      <c r="C40" s="160">
        <v>2120</v>
      </c>
      <c r="D40" s="161" t="s">
        <v>345</v>
      </c>
      <c r="E40" s="162"/>
      <c r="F40" s="163">
        <v>1104470.6879875502</v>
      </c>
      <c r="G40" s="164">
        <v>73077.641771726892</v>
      </c>
      <c r="H40" s="164">
        <v>31685.068799955374</v>
      </c>
      <c r="I40" s="164">
        <v>95745.3167999656</v>
      </c>
      <c r="J40" s="164">
        <v>0</v>
      </c>
      <c r="K40" s="164">
        <v>164871.18998519701</v>
      </c>
      <c r="L40" s="164">
        <v>100539.32071226324</v>
      </c>
      <c r="M40" s="186">
        <v>110017.59999999999</v>
      </c>
      <c r="N40" s="164">
        <v>0</v>
      </c>
      <c r="O40" s="165">
        <v>6098.4000000000005</v>
      </c>
      <c r="P40" s="166"/>
      <c r="Q40" s="167"/>
      <c r="R40" s="164">
        <v>0</v>
      </c>
      <c r="S40" s="164"/>
      <c r="T40" s="164">
        <v>0</v>
      </c>
      <c r="U40" s="168">
        <v>52549.127045684494</v>
      </c>
      <c r="V40" s="168">
        <v>0</v>
      </c>
      <c r="W40" s="169">
        <v>1739054.3531023427</v>
      </c>
      <c r="X40" s="170"/>
      <c r="Y40" s="163">
        <v>153878.40000000002</v>
      </c>
      <c r="Z40" s="171">
        <v>23637.446632378142</v>
      </c>
      <c r="AA40" s="169">
        <v>288431.84663237818</v>
      </c>
      <c r="AB40" s="170"/>
      <c r="AC40" s="163">
        <v>39075.180809484074</v>
      </c>
      <c r="AD40" s="167"/>
      <c r="AE40" s="164">
        <v>0</v>
      </c>
      <c r="AF40" s="167"/>
      <c r="AG40" s="164"/>
      <c r="AH40" s="169">
        <v>39075.180809484074</v>
      </c>
      <c r="AI40" s="170"/>
      <c r="AJ40" s="172">
        <v>2066561.380544205</v>
      </c>
      <c r="AK40" s="170"/>
      <c r="AL40" s="173">
        <v>178605.65853658537</v>
      </c>
      <c r="AM40" s="170"/>
      <c r="AN40" s="174">
        <v>310775.91364738799</v>
      </c>
      <c r="AO40" s="170"/>
      <c r="AP40" s="175">
        <v>2027486.1997347209</v>
      </c>
      <c r="AQ40" s="167"/>
      <c r="AR40" s="170">
        <v>39075.180809484074</v>
      </c>
      <c r="AS40" s="167"/>
      <c r="AT40" s="170">
        <v>178605.65853658537</v>
      </c>
      <c r="AU40" s="175">
        <v>0</v>
      </c>
      <c r="AV40" s="170">
        <v>0</v>
      </c>
      <c r="AW40" s="170">
        <v>0</v>
      </c>
      <c r="AX40" s="170">
        <v>0</v>
      </c>
      <c r="AY40" s="176">
        <v>0</v>
      </c>
      <c r="AZ40" s="177">
        <v>0</v>
      </c>
      <c r="BA40" s="178">
        <v>2245167.0390807902</v>
      </c>
      <c r="BB40" s="179">
        <v>-8.7311491370201111E-11</v>
      </c>
      <c r="BD40" s="128">
        <v>2245167.0390807902</v>
      </c>
      <c r="BG40" s="180">
        <v>2245167.0390807902</v>
      </c>
      <c r="BI40" s="182">
        <v>110916</v>
      </c>
      <c r="BL40" s="128">
        <v>1739054.3531023427</v>
      </c>
      <c r="BN40" s="183">
        <v>25993.44460630395</v>
      </c>
      <c r="BO40" s="184">
        <v>-25993.44460630395</v>
      </c>
      <c r="BQ40" s="128">
        <v>380</v>
      </c>
      <c r="BR40" s="185">
        <v>3802120</v>
      </c>
      <c r="BS40" s="128">
        <v>6098.4000000000005</v>
      </c>
      <c r="BT40" s="128">
        <v>0</v>
      </c>
    </row>
    <row r="41" spans="1:72" x14ac:dyDescent="0.2">
      <c r="A41" s="159" t="s">
        <v>326</v>
      </c>
      <c r="B41" s="159" t="s">
        <v>60</v>
      </c>
      <c r="C41" s="160">
        <v>2113</v>
      </c>
      <c r="D41" s="161" t="s">
        <v>61</v>
      </c>
      <c r="E41" s="162"/>
      <c r="F41" s="163">
        <v>1368224.8821338308</v>
      </c>
      <c r="G41" s="164">
        <v>17298.451956851102</v>
      </c>
      <c r="H41" s="164">
        <v>3080.4927999956676</v>
      </c>
      <c r="I41" s="164">
        <v>9681.5487999965135</v>
      </c>
      <c r="J41" s="164">
        <v>0</v>
      </c>
      <c r="K41" s="164">
        <v>133319.32768000948</v>
      </c>
      <c r="L41" s="164">
        <v>7259.7462792542638</v>
      </c>
      <c r="M41" s="186">
        <v>110017.59999999999</v>
      </c>
      <c r="N41" s="164">
        <v>0</v>
      </c>
      <c r="O41" s="165">
        <v>44352</v>
      </c>
      <c r="P41" s="166"/>
      <c r="Q41" s="167"/>
      <c r="R41" s="164">
        <v>-20973.004413711977</v>
      </c>
      <c r="S41" s="164"/>
      <c r="T41" s="164">
        <v>94117.950350062078</v>
      </c>
      <c r="U41" s="168">
        <v>0</v>
      </c>
      <c r="V41" s="168">
        <v>0</v>
      </c>
      <c r="W41" s="169">
        <v>1766378.9955862879</v>
      </c>
      <c r="X41" s="170"/>
      <c r="Y41" s="163">
        <v>102462.3</v>
      </c>
      <c r="Z41" s="171">
        <v>1784.3111552038683</v>
      </c>
      <c r="AA41" s="169">
        <v>104246.61115520388</v>
      </c>
      <c r="AB41" s="170"/>
      <c r="AC41" s="163">
        <v>5201.1271190844336</v>
      </c>
      <c r="AD41" s="167"/>
      <c r="AE41" s="164">
        <v>2744.2425829398417</v>
      </c>
      <c r="AF41" s="167"/>
      <c r="AG41" s="164"/>
      <c r="AH41" s="169">
        <v>7945.3697020242753</v>
      </c>
      <c r="AI41" s="170"/>
      <c r="AJ41" s="172">
        <v>1878570.9764435161</v>
      </c>
      <c r="AK41" s="170"/>
      <c r="AL41" s="173">
        <v>57014.522821576764</v>
      </c>
      <c r="AM41" s="170"/>
      <c r="AN41" s="174">
        <v>249179.06511256791</v>
      </c>
      <c r="AO41" s="170"/>
      <c r="AP41" s="175">
        <v>1908446.3766195767</v>
      </c>
      <c r="AQ41" s="167"/>
      <c r="AR41" s="170">
        <v>5201.1271190844336</v>
      </c>
      <c r="AS41" s="167"/>
      <c r="AT41" s="170">
        <v>57014.522821576764</v>
      </c>
      <c r="AU41" s="175">
        <v>12550.565877084533</v>
      </c>
      <c r="AV41" s="170">
        <v>4183.5219590281777</v>
      </c>
      <c r="AW41" s="170">
        <v>379.17568648360435</v>
      </c>
      <c r="AX41" s="170">
        <v>3674.0634396091382</v>
      </c>
      <c r="AY41" s="176">
        <v>0</v>
      </c>
      <c r="AZ41" s="177">
        <v>185.67745150652254</v>
      </c>
      <c r="BA41" s="178">
        <v>1949689.0221465258</v>
      </c>
      <c r="BB41" s="179">
        <v>-1.6552803572267294E-10</v>
      </c>
      <c r="BD41" s="128">
        <v>1970662.0265602379</v>
      </c>
      <c r="BG41" s="180">
        <v>1970662.0265602379</v>
      </c>
      <c r="BI41" s="182">
        <v>0</v>
      </c>
      <c r="BL41" s="128">
        <v>1787352</v>
      </c>
      <c r="BN41" s="183">
        <v>30088.395590206994</v>
      </c>
      <c r="BO41" s="184">
        <v>-9115.3911764950171</v>
      </c>
      <c r="BQ41" s="128">
        <v>380</v>
      </c>
      <c r="BR41" s="185">
        <v>3802113</v>
      </c>
      <c r="BS41" s="128">
        <v>44352</v>
      </c>
      <c r="BT41" s="128">
        <v>0</v>
      </c>
    </row>
    <row r="42" spans="1:72" x14ac:dyDescent="0.2">
      <c r="A42" s="159" t="s">
        <v>326</v>
      </c>
      <c r="B42" s="159" t="s">
        <v>62</v>
      </c>
      <c r="C42" s="160">
        <v>2103</v>
      </c>
      <c r="D42" s="161" t="s">
        <v>63</v>
      </c>
      <c r="E42" s="162"/>
      <c r="F42" s="163">
        <v>585204.61826206022</v>
      </c>
      <c r="G42" s="164">
        <v>54041.296386991213</v>
      </c>
      <c r="H42" s="164">
        <v>29924.787199957911</v>
      </c>
      <c r="I42" s="164">
        <v>76112.175999972649</v>
      </c>
      <c r="J42" s="164">
        <v>5950.31225944376</v>
      </c>
      <c r="K42" s="164">
        <v>110726.59342080793</v>
      </c>
      <c r="L42" s="164">
        <v>31175.151160694353</v>
      </c>
      <c r="M42" s="186">
        <v>110017.59999999999</v>
      </c>
      <c r="N42" s="164">
        <v>0</v>
      </c>
      <c r="O42" s="165">
        <v>28476</v>
      </c>
      <c r="P42" s="166"/>
      <c r="Q42" s="167"/>
      <c r="R42" s="164">
        <v>-9471.0315139427603</v>
      </c>
      <c r="S42" s="164"/>
      <c r="T42" s="164">
        <v>0</v>
      </c>
      <c r="U42" s="168">
        <v>47928.18948980351</v>
      </c>
      <c r="V42" s="168">
        <v>0</v>
      </c>
      <c r="W42" s="169">
        <v>1070085.6926657888</v>
      </c>
      <c r="X42" s="170"/>
      <c r="Y42" s="163">
        <v>151905.60000000003</v>
      </c>
      <c r="Z42" s="171">
        <v>21806.01515458108</v>
      </c>
      <c r="AA42" s="169">
        <v>266531.61515458114</v>
      </c>
      <c r="AB42" s="170"/>
      <c r="AC42" s="163">
        <v>28718.145834662169</v>
      </c>
      <c r="AD42" s="167"/>
      <c r="AE42" s="164">
        <v>0</v>
      </c>
      <c r="AF42" s="167"/>
      <c r="AG42" s="164"/>
      <c r="AH42" s="169">
        <v>28718.145834662169</v>
      </c>
      <c r="AI42" s="170"/>
      <c r="AJ42" s="172">
        <v>1365335.4536550322</v>
      </c>
      <c r="AK42" s="170"/>
      <c r="AL42" s="173">
        <v>140520</v>
      </c>
      <c r="AM42" s="170"/>
      <c r="AN42" s="174">
        <v>207122.76166827296</v>
      </c>
      <c r="AO42" s="170"/>
      <c r="AP42" s="175">
        <v>1346088.3393343128</v>
      </c>
      <c r="AQ42" s="167"/>
      <c r="AR42" s="170">
        <v>28718.145834662169</v>
      </c>
      <c r="AS42" s="167"/>
      <c r="AT42" s="170">
        <v>140520</v>
      </c>
      <c r="AU42" s="175">
        <v>5368.0131161024201</v>
      </c>
      <c r="AV42" s="170">
        <v>1789.3377053674733</v>
      </c>
      <c r="AW42" s="170">
        <v>162.17755265262596</v>
      </c>
      <c r="AX42" s="170">
        <v>1571.4367723629448</v>
      </c>
      <c r="AY42" s="176">
        <v>0</v>
      </c>
      <c r="AZ42" s="177">
        <v>580.066367457296</v>
      </c>
      <c r="BA42" s="178">
        <v>1505855.4536550322</v>
      </c>
      <c r="BB42" s="179">
        <v>0</v>
      </c>
      <c r="BD42" s="128">
        <v>1515326.4851689751</v>
      </c>
      <c r="BG42" s="180">
        <v>1515326.4851689751</v>
      </c>
      <c r="BI42" s="182">
        <v>92820</v>
      </c>
      <c r="BL42" s="128">
        <v>1079556.7241797317</v>
      </c>
      <c r="BN42" s="183">
        <v>13938.746666765117</v>
      </c>
      <c r="BO42" s="184">
        <v>-4467.7151528223567</v>
      </c>
      <c r="BQ42" s="128">
        <v>380</v>
      </c>
      <c r="BR42" s="185">
        <v>3802103</v>
      </c>
      <c r="BS42" s="128">
        <v>28476</v>
      </c>
      <c r="BT42" s="128">
        <v>0</v>
      </c>
    </row>
    <row r="43" spans="1:72" x14ac:dyDescent="0.2">
      <c r="A43" s="159" t="s">
        <v>326</v>
      </c>
      <c r="B43" s="159" t="s">
        <v>64</v>
      </c>
      <c r="C43" s="160">
        <v>2084</v>
      </c>
      <c r="D43" s="161" t="s">
        <v>65</v>
      </c>
      <c r="E43" s="162"/>
      <c r="F43" s="163">
        <v>1107218.1275099074</v>
      </c>
      <c r="G43" s="164">
        <v>122099.04491710589</v>
      </c>
      <c r="H43" s="164">
        <v>69971.193599901613</v>
      </c>
      <c r="I43" s="164">
        <v>141432.62559994907</v>
      </c>
      <c r="J43" s="164">
        <v>2733.9272543388056</v>
      </c>
      <c r="K43" s="164">
        <v>227520.52536745803</v>
      </c>
      <c r="L43" s="164">
        <v>5863.791163849075</v>
      </c>
      <c r="M43" s="186">
        <v>110017.59999999999</v>
      </c>
      <c r="N43" s="164">
        <v>0</v>
      </c>
      <c r="O43" s="165">
        <v>29232</v>
      </c>
      <c r="P43" s="166"/>
      <c r="Q43" s="167"/>
      <c r="R43" s="164">
        <v>-18132.455007970308</v>
      </c>
      <c r="S43" s="164"/>
      <c r="T43" s="164">
        <v>0</v>
      </c>
      <c r="U43" s="168">
        <v>31540.176083186409</v>
      </c>
      <c r="V43" s="168">
        <v>0</v>
      </c>
      <c r="W43" s="169">
        <v>1829496.5564877263</v>
      </c>
      <c r="X43" s="170"/>
      <c r="Y43" s="163">
        <v>93338.1</v>
      </c>
      <c r="Z43" s="171">
        <v>13197.945015543475</v>
      </c>
      <c r="AA43" s="169">
        <v>106536.04501554348</v>
      </c>
      <c r="AB43" s="170"/>
      <c r="AC43" s="163">
        <v>6164.6806458116162</v>
      </c>
      <c r="AD43" s="167"/>
      <c r="AE43" s="164">
        <v>0</v>
      </c>
      <c r="AF43" s="167"/>
      <c r="AG43" s="164"/>
      <c r="AH43" s="169">
        <v>6164.6806458116162</v>
      </c>
      <c r="AI43" s="170"/>
      <c r="AJ43" s="172">
        <v>1942197.2821490814</v>
      </c>
      <c r="AK43" s="170"/>
      <c r="AL43" s="173">
        <v>298393.36585365859</v>
      </c>
      <c r="AM43" s="170"/>
      <c r="AN43" s="174">
        <v>393125.59282886161</v>
      </c>
      <c r="AO43" s="170"/>
      <c r="AP43" s="175">
        <v>1954165.0565112401</v>
      </c>
      <c r="AQ43" s="167"/>
      <c r="AR43" s="170">
        <v>6164.6806458116162</v>
      </c>
      <c r="AS43" s="167"/>
      <c r="AT43" s="170">
        <v>298393.36585365859</v>
      </c>
      <c r="AU43" s="175">
        <v>10156.381623423827</v>
      </c>
      <c r="AV43" s="170">
        <v>3385.4605411412754</v>
      </c>
      <c r="AW43" s="170">
        <v>306.84297520661153</v>
      </c>
      <c r="AX43" s="170">
        <v>2973.1878838604071</v>
      </c>
      <c r="AY43" s="176">
        <v>0</v>
      </c>
      <c r="AZ43" s="177">
        <v>1310.581984338183</v>
      </c>
      <c r="BA43" s="178">
        <v>2240590.64800274</v>
      </c>
      <c r="BB43" s="179">
        <v>5.8207660913467407E-11</v>
      </c>
      <c r="BD43" s="128">
        <v>2258723.1030107103</v>
      </c>
      <c r="BG43" s="180">
        <v>2258723.1030107103</v>
      </c>
      <c r="BI43" s="182">
        <v>0</v>
      </c>
      <c r="BL43" s="128">
        <v>1847629.0114956966</v>
      </c>
      <c r="BN43" s="183">
        <v>26774.50388802322</v>
      </c>
      <c r="BO43" s="184">
        <v>-8642.0488800529129</v>
      </c>
      <c r="BQ43" s="128">
        <v>380</v>
      </c>
      <c r="BR43" s="185">
        <v>3802084</v>
      </c>
      <c r="BS43" s="128">
        <v>29232</v>
      </c>
      <c r="BT43" s="128">
        <v>0</v>
      </c>
    </row>
    <row r="44" spans="1:72" x14ac:dyDescent="0.2">
      <c r="A44" s="187" t="s">
        <v>328</v>
      </c>
      <c r="B44" s="187"/>
      <c r="C44" s="160">
        <v>2183</v>
      </c>
      <c r="D44" s="161" t="s">
        <v>66</v>
      </c>
      <c r="E44" s="162"/>
      <c r="F44" s="163">
        <v>1184146.4341359057</v>
      </c>
      <c r="G44" s="164">
        <v>65962.636642640617</v>
      </c>
      <c r="H44" s="164">
        <v>36085.772799949147</v>
      </c>
      <c r="I44" s="164">
        <v>130825.92879995306</v>
      </c>
      <c r="J44" s="164">
        <v>0</v>
      </c>
      <c r="K44" s="164">
        <v>218315.32248974824</v>
      </c>
      <c r="L44" s="164">
        <v>114619.83080448976</v>
      </c>
      <c r="M44" s="186">
        <v>110017.59999999999</v>
      </c>
      <c r="N44" s="164">
        <v>8514.7474383841418</v>
      </c>
      <c r="O44" s="165">
        <v>5997.6</v>
      </c>
      <c r="P44" s="166"/>
      <c r="Q44" s="167"/>
      <c r="R44" s="164">
        <v>0</v>
      </c>
      <c r="S44" s="164"/>
      <c r="T44" s="164">
        <v>0</v>
      </c>
      <c r="U44" s="168">
        <v>0</v>
      </c>
      <c r="V44" s="168">
        <v>0</v>
      </c>
      <c r="W44" s="169">
        <v>1874485.8731110711</v>
      </c>
      <c r="X44" s="170"/>
      <c r="Y44" s="163">
        <v>200609.1</v>
      </c>
      <c r="Z44" s="171">
        <v>25047.791176473176</v>
      </c>
      <c r="AA44" s="169">
        <v>308804.89117647317</v>
      </c>
      <c r="AB44" s="170"/>
      <c r="AC44" s="163">
        <v>15192.265185849696</v>
      </c>
      <c r="AD44" s="167"/>
      <c r="AE44" s="164">
        <v>0</v>
      </c>
      <c r="AF44" s="167"/>
      <c r="AG44" s="164"/>
      <c r="AH44" s="169">
        <v>15192.265185849696</v>
      </c>
      <c r="AI44" s="170"/>
      <c r="AJ44" s="172">
        <v>2198483.0294733942</v>
      </c>
      <c r="AK44" s="170"/>
      <c r="AL44" s="173">
        <v>161216.20608899297</v>
      </c>
      <c r="AM44" s="170"/>
      <c r="AN44" s="174">
        <v>378673.10824425117</v>
      </c>
      <c r="AO44" s="170"/>
      <c r="AP44" s="175">
        <v>2183290.7642875444</v>
      </c>
      <c r="AQ44" s="167"/>
      <c r="AR44" s="170">
        <v>15192.265185849696</v>
      </c>
      <c r="AS44" s="167"/>
      <c r="AT44" s="170">
        <v>161216.20608899297</v>
      </c>
      <c r="AU44" s="175">
        <v>0</v>
      </c>
      <c r="AV44" s="170">
        <v>0</v>
      </c>
      <c r="AW44" s="170">
        <v>0</v>
      </c>
      <c r="AX44" s="170">
        <v>0</v>
      </c>
      <c r="AY44" s="176">
        <v>0</v>
      </c>
      <c r="AZ44" s="177">
        <v>0</v>
      </c>
      <c r="BA44" s="178">
        <v>2359699.2355623869</v>
      </c>
      <c r="BB44" s="179">
        <v>-2.0372681319713593E-10</v>
      </c>
      <c r="BD44" s="128">
        <v>2359699.2355623869</v>
      </c>
      <c r="BG44" s="180">
        <v>2359699.2355623869</v>
      </c>
      <c r="BI44" s="182">
        <v>83148</v>
      </c>
      <c r="BL44" s="128">
        <v>1874485.8731110711</v>
      </c>
      <c r="BN44" s="183">
        <v>26967.272626109221</v>
      </c>
      <c r="BO44" s="184">
        <v>-26967.272626109221</v>
      </c>
      <c r="BQ44" s="128">
        <v>380</v>
      </c>
      <c r="BR44" s="185">
        <v>3802183</v>
      </c>
      <c r="BS44" s="128">
        <v>5997.6</v>
      </c>
      <c r="BT44" s="128">
        <v>8514.7474383841418</v>
      </c>
    </row>
    <row r="45" spans="1:72" x14ac:dyDescent="0.2">
      <c r="A45" s="187" t="s">
        <v>328</v>
      </c>
      <c r="B45" s="187"/>
      <c r="C45" s="160">
        <v>2065</v>
      </c>
      <c r="D45" s="161" t="s">
        <v>346</v>
      </c>
      <c r="E45" s="162"/>
      <c r="F45" s="163">
        <v>989078.22804855241</v>
      </c>
      <c r="G45" s="164">
        <v>95755.859027052662</v>
      </c>
      <c r="H45" s="164">
        <v>57649.222399918908</v>
      </c>
      <c r="I45" s="164">
        <v>151024.1599999457</v>
      </c>
      <c r="J45" s="164">
        <v>36988.427558705269</v>
      </c>
      <c r="K45" s="164">
        <v>185372.81280001326</v>
      </c>
      <c r="L45" s="164">
        <v>37578.76911632558</v>
      </c>
      <c r="M45" s="186">
        <v>110017.59999999999</v>
      </c>
      <c r="N45" s="164">
        <v>0</v>
      </c>
      <c r="O45" s="165">
        <v>7106.4000000000005</v>
      </c>
      <c r="P45" s="166"/>
      <c r="Q45" s="167"/>
      <c r="R45" s="164">
        <v>0</v>
      </c>
      <c r="S45" s="164"/>
      <c r="T45" s="164">
        <v>0</v>
      </c>
      <c r="U45" s="168">
        <v>52355.788926060079</v>
      </c>
      <c r="V45" s="168">
        <v>0</v>
      </c>
      <c r="W45" s="169">
        <v>1722927.2678765736</v>
      </c>
      <c r="X45" s="170"/>
      <c r="Y45" s="163">
        <v>134890.20000000001</v>
      </c>
      <c r="Z45" s="171">
        <v>21388.516628922596</v>
      </c>
      <c r="AA45" s="169">
        <v>156278.71662892262</v>
      </c>
      <c r="AB45" s="170"/>
      <c r="AC45" s="163">
        <v>7632.136979849467</v>
      </c>
      <c r="AD45" s="167"/>
      <c r="AE45" s="164">
        <v>0</v>
      </c>
      <c r="AF45" s="167"/>
      <c r="AG45" s="164"/>
      <c r="AH45" s="169">
        <v>7632.136979849467</v>
      </c>
      <c r="AI45" s="170"/>
      <c r="AJ45" s="172">
        <v>1886838.1214853458</v>
      </c>
      <c r="AK45" s="170"/>
      <c r="AL45" s="173">
        <v>236632.43243243243</v>
      </c>
      <c r="AM45" s="170"/>
      <c r="AN45" s="174">
        <v>338321.07373652293</v>
      </c>
      <c r="AO45" s="170"/>
      <c r="AP45" s="175">
        <v>1879205.9845054962</v>
      </c>
      <c r="AQ45" s="167"/>
      <c r="AR45" s="170">
        <v>7632.136979849467</v>
      </c>
      <c r="AS45" s="167"/>
      <c r="AT45" s="170">
        <v>236632.43243243243</v>
      </c>
      <c r="AU45" s="175">
        <v>0</v>
      </c>
      <c r="AV45" s="170">
        <v>0</v>
      </c>
      <c r="AW45" s="170">
        <v>0</v>
      </c>
      <c r="AX45" s="170">
        <v>0</v>
      </c>
      <c r="AY45" s="176">
        <v>0</v>
      </c>
      <c r="AZ45" s="177">
        <v>0</v>
      </c>
      <c r="BA45" s="178">
        <v>2123470.5539177782</v>
      </c>
      <c r="BB45" s="179">
        <v>0</v>
      </c>
      <c r="BD45" s="128">
        <v>2123470.5539177782</v>
      </c>
      <c r="BG45" s="180">
        <v>2123470.5539177782</v>
      </c>
      <c r="BI45" s="182">
        <v>0</v>
      </c>
      <c r="BL45" s="128">
        <v>1722927.2678765736</v>
      </c>
      <c r="BN45" s="183">
        <v>22150.73310962609</v>
      </c>
      <c r="BO45" s="184">
        <v>-22150.73310962609</v>
      </c>
      <c r="BQ45" s="128">
        <v>380</v>
      </c>
      <c r="BR45" s="185">
        <v>3802065</v>
      </c>
      <c r="BS45" s="128">
        <v>7106.4000000000005</v>
      </c>
      <c r="BT45" s="128">
        <v>0</v>
      </c>
    </row>
    <row r="46" spans="1:72" x14ac:dyDescent="0.2">
      <c r="A46" s="187" t="s">
        <v>328</v>
      </c>
      <c r="B46" s="187"/>
      <c r="C46" s="188">
        <v>2007</v>
      </c>
      <c r="D46" s="161" t="s">
        <v>67</v>
      </c>
      <c r="E46" s="162"/>
      <c r="F46" s="163">
        <v>1098975.808942836</v>
      </c>
      <c r="G46" s="164">
        <v>51308.208000013743</v>
      </c>
      <c r="H46" s="164">
        <v>30364.857599957279</v>
      </c>
      <c r="I46" s="164">
        <v>104306.68639996251</v>
      </c>
      <c r="J46" s="164">
        <v>53070.352584229193</v>
      </c>
      <c r="K46" s="164">
        <v>155230.25659662133</v>
      </c>
      <c r="L46" s="164">
        <v>100021.81488384483</v>
      </c>
      <c r="M46" s="186">
        <v>110017.59999999999</v>
      </c>
      <c r="N46" s="164">
        <v>0</v>
      </c>
      <c r="O46" s="165">
        <v>7308</v>
      </c>
      <c r="P46" s="166"/>
      <c r="Q46" s="167"/>
      <c r="R46" s="164">
        <v>0</v>
      </c>
      <c r="S46" s="164"/>
      <c r="T46" s="164">
        <v>0</v>
      </c>
      <c r="U46" s="168">
        <v>63047.442052456085</v>
      </c>
      <c r="V46" s="168">
        <v>0</v>
      </c>
      <c r="W46" s="169">
        <v>1773651.0270599213</v>
      </c>
      <c r="X46" s="170"/>
      <c r="Y46" s="163">
        <v>138465.90000000002</v>
      </c>
      <c r="Z46" s="171">
        <v>20920.11276252093</v>
      </c>
      <c r="AA46" s="169">
        <v>241520.01276252096</v>
      </c>
      <c r="AB46" s="170"/>
      <c r="AC46" s="163">
        <v>16740.612433242415</v>
      </c>
      <c r="AD46" s="167"/>
      <c r="AE46" s="164">
        <v>0</v>
      </c>
      <c r="AF46" s="167"/>
      <c r="AG46" s="164"/>
      <c r="AH46" s="169">
        <v>16740.612433242415</v>
      </c>
      <c r="AI46" s="170"/>
      <c r="AJ46" s="172">
        <v>2031911.6522556846</v>
      </c>
      <c r="AK46" s="170"/>
      <c r="AL46" s="173">
        <v>125400</v>
      </c>
      <c r="AM46" s="170"/>
      <c r="AN46" s="174">
        <v>294500.19894251769</v>
      </c>
      <c r="AO46" s="170"/>
      <c r="AP46" s="175">
        <v>2015171.0398224422</v>
      </c>
      <c r="AQ46" s="167"/>
      <c r="AR46" s="170">
        <v>16740.612433242415</v>
      </c>
      <c r="AS46" s="167"/>
      <c r="AT46" s="170">
        <v>125400</v>
      </c>
      <c r="AU46" s="175">
        <v>0</v>
      </c>
      <c r="AV46" s="170">
        <v>0</v>
      </c>
      <c r="AW46" s="170">
        <v>0</v>
      </c>
      <c r="AX46" s="170">
        <v>0</v>
      </c>
      <c r="AY46" s="176">
        <v>0</v>
      </c>
      <c r="AZ46" s="177">
        <v>0</v>
      </c>
      <c r="BA46" s="178">
        <v>2157311.6522556846</v>
      </c>
      <c r="BB46" s="179">
        <v>0</v>
      </c>
      <c r="BD46" s="128">
        <v>2157311.6522556846</v>
      </c>
      <c r="BG46" s="180">
        <v>2157311.6522556846</v>
      </c>
      <c r="BI46" s="182">
        <v>82134</v>
      </c>
      <c r="BL46" s="128">
        <v>1773651.0270599213</v>
      </c>
      <c r="BN46" s="183">
        <v>0</v>
      </c>
      <c r="BO46" s="184">
        <v>0</v>
      </c>
      <c r="BQ46" s="128">
        <v>380</v>
      </c>
      <c r="BR46" s="185">
        <v>3802007</v>
      </c>
      <c r="BS46" s="128">
        <v>7308</v>
      </c>
      <c r="BT46" s="128">
        <v>0</v>
      </c>
    </row>
    <row r="47" spans="1:72" x14ac:dyDescent="0.2">
      <c r="A47" s="159" t="s">
        <v>326</v>
      </c>
      <c r="B47" s="159" t="s">
        <v>68</v>
      </c>
      <c r="C47" s="160">
        <v>5201</v>
      </c>
      <c r="D47" s="161" t="s">
        <v>69</v>
      </c>
      <c r="E47" s="162"/>
      <c r="F47" s="163">
        <v>574214.8601726318</v>
      </c>
      <c r="G47" s="164">
        <v>18103.084709438808</v>
      </c>
      <c r="H47" s="164">
        <v>7481.196799989475</v>
      </c>
      <c r="I47" s="164">
        <v>8011.2815999971244</v>
      </c>
      <c r="J47" s="164">
        <v>0</v>
      </c>
      <c r="K47" s="164">
        <v>70415.074665479828</v>
      </c>
      <c r="L47" s="164">
        <v>1794.2036933355587</v>
      </c>
      <c r="M47" s="186">
        <v>110017.59999999999</v>
      </c>
      <c r="N47" s="164">
        <v>0</v>
      </c>
      <c r="O47" s="165">
        <v>2970.55</v>
      </c>
      <c r="P47" s="166"/>
      <c r="Q47" s="167"/>
      <c r="R47" s="164">
        <v>-8918.3128521446579</v>
      </c>
      <c r="S47" s="164"/>
      <c r="T47" s="164">
        <v>0</v>
      </c>
      <c r="U47" s="168">
        <v>28143.416994248517</v>
      </c>
      <c r="V47" s="168">
        <v>0</v>
      </c>
      <c r="W47" s="169">
        <v>812232.95578297635</v>
      </c>
      <c r="X47" s="170"/>
      <c r="Y47" s="163">
        <v>105495.48</v>
      </c>
      <c r="Z47" s="171">
        <v>4740.4736256880187</v>
      </c>
      <c r="AA47" s="169">
        <v>110235.95362568801</v>
      </c>
      <c r="AB47" s="170"/>
      <c r="AC47" s="163">
        <v>15323.911182093909</v>
      </c>
      <c r="AD47" s="167"/>
      <c r="AE47" s="164">
        <v>10111.27539846416</v>
      </c>
      <c r="AF47" s="167"/>
      <c r="AG47" s="164"/>
      <c r="AH47" s="169">
        <v>25435.186580558067</v>
      </c>
      <c r="AI47" s="170"/>
      <c r="AJ47" s="172">
        <v>947904.09598922241</v>
      </c>
      <c r="AK47" s="170"/>
      <c r="AL47" s="173">
        <v>46741.509433962266</v>
      </c>
      <c r="AM47" s="170"/>
      <c r="AN47" s="174">
        <v>127845.524701444</v>
      </c>
      <c r="AO47" s="170"/>
      <c r="AP47" s="175">
        <v>941498.49765927321</v>
      </c>
      <c r="AQ47" s="167"/>
      <c r="AR47" s="170">
        <v>15323.911182093909</v>
      </c>
      <c r="AS47" s="167"/>
      <c r="AT47" s="170">
        <v>46741.509433962266</v>
      </c>
      <c r="AU47" s="175">
        <v>5267.2053580535485</v>
      </c>
      <c r="AV47" s="170">
        <v>1755.7351193511827</v>
      </c>
      <c r="AW47" s="170">
        <v>159.13196480938416</v>
      </c>
      <c r="AX47" s="170">
        <v>1541.9262226472088</v>
      </c>
      <c r="AY47" s="176">
        <v>0</v>
      </c>
      <c r="AZ47" s="177">
        <v>194.31418728333247</v>
      </c>
      <c r="BA47" s="178">
        <v>994645.60542318469</v>
      </c>
      <c r="BB47" s="179">
        <v>2.1827872842550278E-11</v>
      </c>
      <c r="BD47" s="128">
        <v>1003563.9182753294</v>
      </c>
      <c r="BG47" s="180">
        <v>1003563.9182753294</v>
      </c>
      <c r="BI47" s="182">
        <v>0</v>
      </c>
      <c r="BL47" s="128">
        <v>821151.26863512106</v>
      </c>
      <c r="BN47" s="183">
        <v>13347.206222758403</v>
      </c>
      <c r="BO47" s="184">
        <v>-4428.893370613745</v>
      </c>
      <c r="BQ47" s="128">
        <v>380</v>
      </c>
      <c r="BR47" s="185">
        <v>3805201</v>
      </c>
      <c r="BS47" s="128">
        <v>2970.55</v>
      </c>
      <c r="BT47" s="128">
        <v>0</v>
      </c>
    </row>
    <row r="48" spans="1:72" x14ac:dyDescent="0.2">
      <c r="A48" s="159" t="s">
        <v>326</v>
      </c>
      <c r="B48" s="159" t="s">
        <v>70</v>
      </c>
      <c r="C48" s="160">
        <v>2027</v>
      </c>
      <c r="D48" s="161" t="s">
        <v>71</v>
      </c>
      <c r="E48" s="162"/>
      <c r="F48" s="163">
        <v>1066006.5346745509</v>
      </c>
      <c r="G48" s="164">
        <v>58674.986496015721</v>
      </c>
      <c r="H48" s="164">
        <v>34765.561599951019</v>
      </c>
      <c r="I48" s="164">
        <v>45537.284799983696</v>
      </c>
      <c r="J48" s="164">
        <v>11578.986018377378</v>
      </c>
      <c r="K48" s="164">
        <v>187283.07160890201</v>
      </c>
      <c r="L48" s="164">
        <v>83617.590324139208</v>
      </c>
      <c r="M48" s="186">
        <v>110017.59999999999</v>
      </c>
      <c r="N48" s="164">
        <v>0</v>
      </c>
      <c r="O48" s="165">
        <v>25956</v>
      </c>
      <c r="P48" s="166"/>
      <c r="Q48" s="167"/>
      <c r="R48" s="164">
        <v>-16825.552007855385</v>
      </c>
      <c r="S48" s="164"/>
      <c r="T48" s="164">
        <v>0</v>
      </c>
      <c r="U48" s="168">
        <v>21025.87331691361</v>
      </c>
      <c r="V48" s="168">
        <v>0</v>
      </c>
      <c r="W48" s="169">
        <v>1627637.9368309781</v>
      </c>
      <c r="X48" s="170"/>
      <c r="Y48" s="163">
        <v>75706.2</v>
      </c>
      <c r="Z48" s="171">
        <v>6208.3258188204809</v>
      </c>
      <c r="AA48" s="169">
        <v>81914.525818820475</v>
      </c>
      <c r="AB48" s="170"/>
      <c r="AC48" s="163">
        <v>24385.279574180197</v>
      </c>
      <c r="AD48" s="167"/>
      <c r="AE48" s="164">
        <v>0</v>
      </c>
      <c r="AF48" s="167"/>
      <c r="AG48" s="164"/>
      <c r="AH48" s="169">
        <v>24385.279574180197</v>
      </c>
      <c r="AI48" s="170"/>
      <c r="AJ48" s="172">
        <v>1733937.7422239787</v>
      </c>
      <c r="AK48" s="170"/>
      <c r="AL48" s="173">
        <v>143955.9</v>
      </c>
      <c r="AM48" s="170"/>
      <c r="AN48" s="174">
        <v>304024.62332821882</v>
      </c>
      <c r="AO48" s="170"/>
      <c r="AP48" s="175">
        <v>1726378.0146576541</v>
      </c>
      <c r="AQ48" s="167"/>
      <c r="AR48" s="170">
        <v>24385.279574180197</v>
      </c>
      <c r="AS48" s="167"/>
      <c r="AT48" s="170">
        <v>143955.9</v>
      </c>
      <c r="AU48" s="175">
        <v>9778.352530740558</v>
      </c>
      <c r="AV48" s="170">
        <v>3259.4508435801863</v>
      </c>
      <c r="AW48" s="170">
        <v>295.4220207944548</v>
      </c>
      <c r="AX48" s="170">
        <v>2862.523322426397</v>
      </c>
      <c r="AY48" s="176">
        <v>0</v>
      </c>
      <c r="AZ48" s="177">
        <v>629.80329031378881</v>
      </c>
      <c r="BA48" s="178">
        <v>1877893.6422239789</v>
      </c>
      <c r="BB48" s="179">
        <v>1.4551915228366852E-10</v>
      </c>
      <c r="BD48" s="128">
        <v>1894719.1942318343</v>
      </c>
      <c r="BG48" s="180">
        <v>1894719.1942318343</v>
      </c>
      <c r="BI48" s="182">
        <v>0</v>
      </c>
      <c r="BL48" s="128">
        <v>1644463.4888388335</v>
      </c>
      <c r="BN48" s="183">
        <v>25801.184543311701</v>
      </c>
      <c r="BO48" s="184">
        <v>-8975.632535456316</v>
      </c>
      <c r="BQ48" s="128">
        <v>380</v>
      </c>
      <c r="BR48" s="185">
        <v>3802027</v>
      </c>
      <c r="BS48" s="128">
        <v>25956</v>
      </c>
      <c r="BT48" s="128">
        <v>0</v>
      </c>
    </row>
    <row r="49" spans="1:72" x14ac:dyDescent="0.2">
      <c r="A49" s="159" t="s">
        <v>326</v>
      </c>
      <c r="B49" s="159" t="s">
        <v>72</v>
      </c>
      <c r="C49" s="160">
        <v>2182</v>
      </c>
      <c r="D49" s="161" t="s">
        <v>73</v>
      </c>
      <c r="E49" s="162"/>
      <c r="F49" s="163">
        <v>1142934.8413005495</v>
      </c>
      <c r="G49" s="164">
        <v>72389.623446320096</v>
      </c>
      <c r="H49" s="164">
        <v>39166.265599944956</v>
      </c>
      <c r="I49" s="164">
        <v>120169.22399995674</v>
      </c>
      <c r="J49" s="164">
        <v>0</v>
      </c>
      <c r="K49" s="164">
        <v>181886.02196348092</v>
      </c>
      <c r="L49" s="164">
        <v>93632.457788351152</v>
      </c>
      <c r="M49" s="186">
        <v>110017.59999999999</v>
      </c>
      <c r="N49" s="164">
        <v>21325.752159249649</v>
      </c>
      <c r="O49" s="165">
        <v>39312</v>
      </c>
      <c r="P49" s="166"/>
      <c r="Q49" s="167"/>
      <c r="R49" s="164">
        <v>-18141.527016457898</v>
      </c>
      <c r="S49" s="164"/>
      <c r="T49" s="164">
        <v>0</v>
      </c>
      <c r="U49" s="168">
        <v>15679.607376410626</v>
      </c>
      <c r="V49" s="168">
        <v>0</v>
      </c>
      <c r="W49" s="169">
        <v>1818371.866617806</v>
      </c>
      <c r="X49" s="170"/>
      <c r="Y49" s="163">
        <v>145740.60000000003</v>
      </c>
      <c r="Z49" s="171">
        <v>20373.341487011257</v>
      </c>
      <c r="AA49" s="169">
        <v>260961.9414870113</v>
      </c>
      <c r="AB49" s="170"/>
      <c r="AC49" s="163">
        <v>26922.110751828859</v>
      </c>
      <c r="AD49" s="167"/>
      <c r="AE49" s="164">
        <v>0</v>
      </c>
      <c r="AF49" s="164">
        <v>136000</v>
      </c>
      <c r="AG49" s="164"/>
      <c r="AH49" s="169">
        <v>162922.11075182885</v>
      </c>
      <c r="AI49" s="170"/>
      <c r="AJ49" s="172">
        <v>2242255.9188566459</v>
      </c>
      <c r="AK49" s="170"/>
      <c r="AL49" s="173">
        <v>175560</v>
      </c>
      <c r="AM49" s="170"/>
      <c r="AN49" s="174">
        <v>336081.21323681716</v>
      </c>
      <c r="AO49" s="170"/>
      <c r="AP49" s="175">
        <v>2233475.3351212754</v>
      </c>
      <c r="AQ49" s="167"/>
      <c r="AR49" s="170">
        <v>26922.110751828859</v>
      </c>
      <c r="AS49" s="167"/>
      <c r="AT49" s="170">
        <v>175560</v>
      </c>
      <c r="AU49" s="175">
        <v>10484.006837082661</v>
      </c>
      <c r="AV49" s="170">
        <v>3494.6689456942204</v>
      </c>
      <c r="AW49" s="170">
        <v>316.7411356971474</v>
      </c>
      <c r="AX49" s="170">
        <v>3069.0971704365493</v>
      </c>
      <c r="AY49" s="176">
        <v>0</v>
      </c>
      <c r="AZ49" s="177">
        <v>777.01292754731912</v>
      </c>
      <c r="BA49" s="178">
        <v>2417815.9188566459</v>
      </c>
      <c r="BB49" s="179">
        <v>0</v>
      </c>
      <c r="BD49" s="128">
        <v>2435957.445873104</v>
      </c>
      <c r="BG49" s="180">
        <v>2435957.445873104</v>
      </c>
      <c r="BI49" s="182">
        <v>94848</v>
      </c>
      <c r="BL49" s="128">
        <v>1836513.3936342639</v>
      </c>
      <c r="BN49" s="183">
        <v>26821.952680320821</v>
      </c>
      <c r="BO49" s="184">
        <v>-8680.4256638629231</v>
      </c>
      <c r="BQ49" s="128">
        <v>380</v>
      </c>
      <c r="BR49" s="185">
        <v>3802182</v>
      </c>
      <c r="BS49" s="128">
        <v>39312</v>
      </c>
      <c r="BT49" s="128">
        <v>21325.752159249649</v>
      </c>
    </row>
    <row r="50" spans="1:72" x14ac:dyDescent="0.2">
      <c r="A50" s="159" t="s">
        <v>326</v>
      </c>
      <c r="B50" s="159" t="s">
        <v>74</v>
      </c>
      <c r="C50" s="160">
        <v>2157</v>
      </c>
      <c r="D50" s="161" t="s">
        <v>75</v>
      </c>
      <c r="E50" s="162"/>
      <c r="F50" s="163">
        <v>513771.19068077585</v>
      </c>
      <c r="G50" s="164">
        <v>37803.03075755202</v>
      </c>
      <c r="H50" s="164">
        <v>23763.80159996658</v>
      </c>
      <c r="I50" s="164">
        <v>44457.111999984001</v>
      </c>
      <c r="J50" s="164">
        <v>0</v>
      </c>
      <c r="K50" s="164">
        <v>77691.022123360366</v>
      </c>
      <c r="L50" s="164">
        <v>1227.0115770715818</v>
      </c>
      <c r="M50" s="186">
        <v>110017.59999999999</v>
      </c>
      <c r="N50" s="164">
        <v>0</v>
      </c>
      <c r="O50" s="165">
        <v>19394.5</v>
      </c>
      <c r="P50" s="166"/>
      <c r="Q50" s="167"/>
      <c r="R50" s="164">
        <v>-8211.4517186883968</v>
      </c>
      <c r="S50" s="164"/>
      <c r="T50" s="164">
        <v>0</v>
      </c>
      <c r="U50" s="168">
        <v>60333.069988740026</v>
      </c>
      <c r="V50" s="168">
        <v>0</v>
      </c>
      <c r="W50" s="169">
        <v>880246.8870087621</v>
      </c>
      <c r="X50" s="170"/>
      <c r="Y50" s="163">
        <v>73116.900000000009</v>
      </c>
      <c r="Z50" s="171">
        <v>6197.1750161172185</v>
      </c>
      <c r="AA50" s="169">
        <v>79314.075016117233</v>
      </c>
      <c r="AB50" s="170"/>
      <c r="AC50" s="163">
        <v>15006.468345077614</v>
      </c>
      <c r="AD50" s="167"/>
      <c r="AE50" s="164">
        <v>0</v>
      </c>
      <c r="AF50" s="167"/>
      <c r="AG50" s="164"/>
      <c r="AH50" s="169">
        <v>15006.468345077614</v>
      </c>
      <c r="AI50" s="170"/>
      <c r="AJ50" s="172">
        <v>974567.43036995688</v>
      </c>
      <c r="AK50" s="170"/>
      <c r="AL50" s="173">
        <v>89669.162011173175</v>
      </c>
      <c r="AM50" s="170"/>
      <c r="AN50" s="174">
        <v>145214.73730235337</v>
      </c>
      <c r="AO50" s="170"/>
      <c r="AP50" s="175">
        <v>967772.41374356765</v>
      </c>
      <c r="AQ50" s="167"/>
      <c r="AR50" s="170">
        <v>15006.468345077614</v>
      </c>
      <c r="AS50" s="167"/>
      <c r="AT50" s="170">
        <v>89669.162011173175</v>
      </c>
      <c r="AU50" s="175">
        <v>4712.7626887847537</v>
      </c>
      <c r="AV50" s="170">
        <v>1570.9208962615844</v>
      </c>
      <c r="AW50" s="170">
        <v>142.38123167155425</v>
      </c>
      <c r="AX50" s="170">
        <v>1379.6181992106604</v>
      </c>
      <c r="AY50" s="176">
        <v>0</v>
      </c>
      <c r="AZ50" s="177">
        <v>405.76870275984334</v>
      </c>
      <c r="BA50" s="178">
        <v>1064236.59238113</v>
      </c>
      <c r="BB50" s="179">
        <v>-8.7311491370201111E-11</v>
      </c>
      <c r="BD50" s="128">
        <v>1072448.0440998184</v>
      </c>
      <c r="BG50" s="180">
        <v>1072448.0440998184</v>
      </c>
      <c r="BI50" s="182">
        <v>0</v>
      </c>
      <c r="BL50" s="128">
        <v>888458.33872745046</v>
      </c>
      <c r="BN50" s="183">
        <v>11740.689593195148</v>
      </c>
      <c r="BO50" s="184">
        <v>-3529.2378745067508</v>
      </c>
      <c r="BQ50" s="128">
        <v>380</v>
      </c>
      <c r="BR50" s="185">
        <v>3802157</v>
      </c>
      <c r="BS50" s="128">
        <v>19394.5</v>
      </c>
      <c r="BT50" s="128">
        <v>0</v>
      </c>
    </row>
    <row r="51" spans="1:72" x14ac:dyDescent="0.2">
      <c r="A51" s="187" t="s">
        <v>328</v>
      </c>
      <c r="B51" s="187"/>
      <c r="C51" s="160">
        <v>2034</v>
      </c>
      <c r="D51" s="161" t="s">
        <v>76</v>
      </c>
      <c r="E51" s="162"/>
      <c r="F51" s="163">
        <v>1590767.4834447552</v>
      </c>
      <c r="G51" s="164">
        <v>99572.039132556776</v>
      </c>
      <c r="H51" s="164">
        <v>47527.60319993303</v>
      </c>
      <c r="I51" s="164">
        <v>157465.1903999433</v>
      </c>
      <c r="J51" s="164">
        <v>0</v>
      </c>
      <c r="K51" s="164">
        <v>239173.61835811991</v>
      </c>
      <c r="L51" s="164">
        <v>140519.18921528332</v>
      </c>
      <c r="M51" s="186">
        <v>110017.59999999999</v>
      </c>
      <c r="N51" s="164">
        <v>0</v>
      </c>
      <c r="O51" s="165">
        <v>8164.8</v>
      </c>
      <c r="P51" s="166"/>
      <c r="Q51" s="167"/>
      <c r="R51" s="164">
        <v>0</v>
      </c>
      <c r="S51" s="164"/>
      <c r="T51" s="164">
        <v>0</v>
      </c>
      <c r="U51" s="168">
        <v>199088.83054974955</v>
      </c>
      <c r="V51" s="168">
        <v>0</v>
      </c>
      <c r="W51" s="169">
        <v>2592296.3543003411</v>
      </c>
      <c r="X51" s="170"/>
      <c r="Y51" s="163">
        <v>160446.96269222669</v>
      </c>
      <c r="Z51" s="171">
        <v>28536.060960839433</v>
      </c>
      <c r="AA51" s="169">
        <v>256843.02365306614</v>
      </c>
      <c r="AB51" s="170"/>
      <c r="AC51" s="163">
        <v>33543.283512134345</v>
      </c>
      <c r="AD51" s="167"/>
      <c r="AE51" s="164">
        <v>0</v>
      </c>
      <c r="AF51" s="167"/>
      <c r="AG51" s="164"/>
      <c r="AH51" s="169">
        <v>33543.283512134345</v>
      </c>
      <c r="AI51" s="170"/>
      <c r="AJ51" s="172">
        <v>2882682.6614655415</v>
      </c>
      <c r="AK51" s="170"/>
      <c r="AL51" s="173">
        <v>243359.38037865746</v>
      </c>
      <c r="AM51" s="170"/>
      <c r="AN51" s="174">
        <v>443321.768354534</v>
      </c>
      <c r="AO51" s="170"/>
      <c r="AP51" s="175">
        <v>2849139.3779534074</v>
      </c>
      <c r="AQ51" s="167"/>
      <c r="AR51" s="170">
        <v>33543.283512134345</v>
      </c>
      <c r="AS51" s="167"/>
      <c r="AT51" s="170">
        <v>243359.38037865746</v>
      </c>
      <c r="AU51" s="175">
        <v>0</v>
      </c>
      <c r="AV51" s="170">
        <v>0</v>
      </c>
      <c r="AW51" s="170">
        <v>0</v>
      </c>
      <c r="AX51" s="170">
        <v>0</v>
      </c>
      <c r="AY51" s="176">
        <v>0</v>
      </c>
      <c r="AZ51" s="177">
        <v>0</v>
      </c>
      <c r="BA51" s="178">
        <v>3126042.0418441994</v>
      </c>
      <c r="BB51" s="179">
        <v>4.9476511776447296E-10</v>
      </c>
      <c r="BD51" s="128">
        <v>3126042.0418441994</v>
      </c>
      <c r="BG51" s="180">
        <v>3126042.0418441994</v>
      </c>
      <c r="BI51" s="182">
        <v>67860</v>
      </c>
      <c r="BL51" s="128">
        <v>2592296.3543003411</v>
      </c>
      <c r="BN51" s="183">
        <v>0</v>
      </c>
      <c r="BO51" s="184">
        <v>0</v>
      </c>
      <c r="BQ51" s="128">
        <v>380</v>
      </c>
      <c r="BR51" s="185">
        <v>3802034</v>
      </c>
      <c r="BS51" s="128">
        <v>8164.8</v>
      </c>
      <c r="BT51" s="128">
        <v>0</v>
      </c>
    </row>
    <row r="52" spans="1:72" x14ac:dyDescent="0.2">
      <c r="A52" s="187" t="s">
        <v>328</v>
      </c>
      <c r="B52" s="187"/>
      <c r="C52" s="160">
        <v>2033</v>
      </c>
      <c r="D52" s="161" t="s">
        <v>77</v>
      </c>
      <c r="E52" s="162"/>
      <c r="F52" s="163">
        <v>579709.73921734595</v>
      </c>
      <c r="G52" s="164">
        <v>24189.247018874401</v>
      </c>
      <c r="H52" s="164">
        <v>14082.252799980201</v>
      </c>
      <c r="I52" s="164">
        <v>47842.653599982848</v>
      </c>
      <c r="J52" s="164">
        <v>0</v>
      </c>
      <c r="K52" s="164">
        <v>70248.918028805027</v>
      </c>
      <c r="L52" s="164">
        <v>4157.2497530106139</v>
      </c>
      <c r="M52" s="186">
        <v>110017.59999999999</v>
      </c>
      <c r="N52" s="164">
        <v>0</v>
      </c>
      <c r="O52" s="165">
        <v>4639.95</v>
      </c>
      <c r="P52" s="166"/>
      <c r="Q52" s="167"/>
      <c r="R52" s="164">
        <v>0</v>
      </c>
      <c r="S52" s="164"/>
      <c r="T52" s="164">
        <v>0</v>
      </c>
      <c r="U52" s="168">
        <v>62246.124761411222</v>
      </c>
      <c r="V52" s="168">
        <v>0</v>
      </c>
      <c r="W52" s="169">
        <v>917133.7351794102</v>
      </c>
      <c r="X52" s="170"/>
      <c r="Y52" s="163">
        <v>63376.200000000012</v>
      </c>
      <c r="Z52" s="171">
        <v>5773.2288114272196</v>
      </c>
      <c r="AA52" s="169">
        <v>69149.428811427235</v>
      </c>
      <c r="AB52" s="170"/>
      <c r="AC52" s="163">
        <v>19663.629378765938</v>
      </c>
      <c r="AD52" s="167"/>
      <c r="AE52" s="164">
        <v>0</v>
      </c>
      <c r="AF52" s="167"/>
      <c r="AG52" s="164"/>
      <c r="AH52" s="169">
        <v>19663.629378765938</v>
      </c>
      <c r="AI52" s="170"/>
      <c r="AJ52" s="172">
        <v>1005946.7933696033</v>
      </c>
      <c r="AK52" s="170"/>
      <c r="AL52" s="173">
        <v>68319.811320754714</v>
      </c>
      <c r="AM52" s="170"/>
      <c r="AN52" s="174">
        <v>137496.61941011599</v>
      </c>
      <c r="AO52" s="170"/>
      <c r="AP52" s="175">
        <v>986283.16399083741</v>
      </c>
      <c r="AQ52" s="167"/>
      <c r="AR52" s="170">
        <v>19663.629378765938</v>
      </c>
      <c r="AS52" s="167"/>
      <c r="AT52" s="170">
        <v>68319.811320754714</v>
      </c>
      <c r="AU52" s="175">
        <v>0</v>
      </c>
      <c r="AV52" s="170">
        <v>0</v>
      </c>
      <c r="AW52" s="170">
        <v>0</v>
      </c>
      <c r="AX52" s="170">
        <v>0</v>
      </c>
      <c r="AY52" s="176">
        <v>0</v>
      </c>
      <c r="AZ52" s="177">
        <v>0</v>
      </c>
      <c r="BA52" s="178">
        <v>1074266.604690358</v>
      </c>
      <c r="BB52" s="179">
        <v>-1.4551915228366852E-11</v>
      </c>
      <c r="BD52" s="128">
        <v>1074266.604690358</v>
      </c>
      <c r="BG52" s="180">
        <v>1074266.604690358</v>
      </c>
      <c r="BI52" s="182">
        <v>0</v>
      </c>
      <c r="BL52" s="128">
        <v>917133.7351794102</v>
      </c>
      <c r="BN52" s="183">
        <v>13466.788809913229</v>
      </c>
      <c r="BO52" s="184">
        <v>-13466.788809913229</v>
      </c>
      <c r="BQ52" s="128">
        <v>380</v>
      </c>
      <c r="BR52" s="185">
        <v>3802033</v>
      </c>
      <c r="BS52" s="128">
        <v>4639.95</v>
      </c>
      <c r="BT52" s="128">
        <v>0</v>
      </c>
    </row>
    <row r="53" spans="1:72" x14ac:dyDescent="0.2">
      <c r="A53" s="159" t="s">
        <v>326</v>
      </c>
      <c r="B53" s="159" t="s">
        <v>78</v>
      </c>
      <c r="C53" s="160">
        <v>2093</v>
      </c>
      <c r="D53" s="161" t="s">
        <v>79</v>
      </c>
      <c r="E53" s="162"/>
      <c r="F53" s="163">
        <v>1123702.7646440498</v>
      </c>
      <c r="G53" s="164">
        <v>60292.688765233535</v>
      </c>
      <c r="H53" s="164">
        <v>34765.561599951114</v>
      </c>
      <c r="I53" s="164">
        <v>52348.374399981127</v>
      </c>
      <c r="J53" s="164">
        <v>0</v>
      </c>
      <c r="K53" s="164">
        <v>171639.54004458687</v>
      </c>
      <c r="L53" s="164">
        <v>37212.135325402276</v>
      </c>
      <c r="M53" s="186">
        <v>110017.59999999999</v>
      </c>
      <c r="N53" s="164">
        <v>0</v>
      </c>
      <c r="O53" s="165">
        <v>41832</v>
      </c>
      <c r="P53" s="166"/>
      <c r="Q53" s="167"/>
      <c r="R53" s="164">
        <v>-17719.490066145823</v>
      </c>
      <c r="S53" s="164"/>
      <c r="T53" s="164">
        <v>0</v>
      </c>
      <c r="U53" s="168">
        <v>0</v>
      </c>
      <c r="V53" s="168">
        <v>0</v>
      </c>
      <c r="W53" s="169">
        <v>1614091.1747130591</v>
      </c>
      <c r="X53" s="170"/>
      <c r="Y53" s="163">
        <v>92475.000000000015</v>
      </c>
      <c r="Z53" s="171">
        <v>6617.1049866858602</v>
      </c>
      <c r="AA53" s="169">
        <v>99092.104986685881</v>
      </c>
      <c r="AB53" s="170"/>
      <c r="AC53" s="163">
        <v>8022.9232952134143</v>
      </c>
      <c r="AD53" s="167"/>
      <c r="AE53" s="164">
        <v>0</v>
      </c>
      <c r="AF53" s="164">
        <v>88000</v>
      </c>
      <c r="AG53" s="164"/>
      <c r="AH53" s="169">
        <v>96022.923295213419</v>
      </c>
      <c r="AI53" s="170"/>
      <c r="AJ53" s="172">
        <v>1809206.2029949585</v>
      </c>
      <c r="AK53" s="170"/>
      <c r="AL53" s="173">
        <v>150712.17391304349</v>
      </c>
      <c r="AM53" s="170"/>
      <c r="AN53" s="174">
        <v>295646.01127505529</v>
      </c>
      <c r="AO53" s="170"/>
      <c r="AP53" s="175">
        <v>1818902.7697658907</v>
      </c>
      <c r="AQ53" s="167"/>
      <c r="AR53" s="170">
        <v>8022.9232952134143</v>
      </c>
      <c r="AS53" s="167"/>
      <c r="AT53" s="170">
        <v>150712.17391304349</v>
      </c>
      <c r="AU53" s="175">
        <v>10307.593260497135</v>
      </c>
      <c r="AV53" s="170">
        <v>3435.8644201657116</v>
      </c>
      <c r="AW53" s="170">
        <v>311.41135697147428</v>
      </c>
      <c r="AX53" s="170">
        <v>3017.4537084340113</v>
      </c>
      <c r="AY53" s="176">
        <v>0</v>
      </c>
      <c r="AZ53" s="177">
        <v>647.16732007748794</v>
      </c>
      <c r="BA53" s="178">
        <v>1959918.3769080017</v>
      </c>
      <c r="BB53" s="179">
        <v>-2.6193447411060333E-10</v>
      </c>
      <c r="BD53" s="128">
        <v>1977637.8669741475</v>
      </c>
      <c r="BG53" s="180">
        <v>1977637.8669741475</v>
      </c>
      <c r="BI53" s="182">
        <v>0</v>
      </c>
      <c r="BL53" s="128">
        <v>1631810.6647792049</v>
      </c>
      <c r="BN53" s="183">
        <v>26169.972066834933</v>
      </c>
      <c r="BO53" s="184">
        <v>-8450.4820006891096</v>
      </c>
      <c r="BQ53" s="128">
        <v>380</v>
      </c>
      <c r="BR53" s="185">
        <v>3802093</v>
      </c>
      <c r="BS53" s="128">
        <v>41832</v>
      </c>
      <c r="BT53" s="128">
        <v>0</v>
      </c>
    </row>
    <row r="54" spans="1:72" x14ac:dyDescent="0.2">
      <c r="A54" s="187" t="s">
        <v>328</v>
      </c>
      <c r="B54" s="187"/>
      <c r="C54" s="188">
        <v>2114</v>
      </c>
      <c r="D54" s="161" t="s">
        <v>80</v>
      </c>
      <c r="E54" s="162"/>
      <c r="F54" s="163">
        <v>563225.1020832035</v>
      </c>
      <c r="G54" s="164">
        <v>4299.716970874937</v>
      </c>
      <c r="H54" s="164">
        <v>1320.2111999981412</v>
      </c>
      <c r="I54" s="164">
        <v>6186.1611960762093</v>
      </c>
      <c r="J54" s="164">
        <v>0</v>
      </c>
      <c r="K54" s="164">
        <v>46026.900698269048</v>
      </c>
      <c r="L54" s="164">
        <v>603.38224000074672</v>
      </c>
      <c r="M54" s="186">
        <v>110017.59999999999</v>
      </c>
      <c r="N54" s="164">
        <v>0</v>
      </c>
      <c r="O54" s="165">
        <v>3019.65</v>
      </c>
      <c r="P54" s="166"/>
      <c r="Q54" s="167"/>
      <c r="R54" s="164">
        <v>0</v>
      </c>
      <c r="S54" s="164"/>
      <c r="T54" s="164">
        <v>0</v>
      </c>
      <c r="U54" s="168">
        <v>63320.99584658246</v>
      </c>
      <c r="V54" s="168">
        <v>0</v>
      </c>
      <c r="W54" s="169">
        <v>798019.72023500502</v>
      </c>
      <c r="X54" s="170"/>
      <c r="Y54" s="163">
        <v>0</v>
      </c>
      <c r="Z54" s="171">
        <v>0</v>
      </c>
      <c r="AA54" s="169">
        <v>0</v>
      </c>
      <c r="AB54" s="170"/>
      <c r="AC54" s="163">
        <v>4596.5071941652495</v>
      </c>
      <c r="AD54" s="167"/>
      <c r="AE54" s="164">
        <v>12366.182479979074</v>
      </c>
      <c r="AF54" s="167"/>
      <c r="AG54" s="164"/>
      <c r="AH54" s="169">
        <v>16962.689674144323</v>
      </c>
      <c r="AI54" s="170"/>
      <c r="AJ54" s="172">
        <v>814982.4099091494</v>
      </c>
      <c r="AK54" s="170"/>
      <c r="AL54" s="173">
        <v>19708.73786407767</v>
      </c>
      <c r="AM54" s="170"/>
      <c r="AN54" s="174">
        <v>91000.320031009789</v>
      </c>
      <c r="AO54" s="170"/>
      <c r="AP54" s="175">
        <v>810385.90271498414</v>
      </c>
      <c r="AQ54" s="167"/>
      <c r="AR54" s="170">
        <v>4596.5071941652495</v>
      </c>
      <c r="AS54" s="167"/>
      <c r="AT54" s="170">
        <v>19708.73786407767</v>
      </c>
      <c r="AU54" s="175">
        <v>0</v>
      </c>
      <c r="AV54" s="170">
        <v>0</v>
      </c>
      <c r="AW54" s="170">
        <v>0</v>
      </c>
      <c r="AX54" s="170">
        <v>0</v>
      </c>
      <c r="AY54" s="176">
        <v>0</v>
      </c>
      <c r="AZ54" s="177">
        <v>0</v>
      </c>
      <c r="BA54" s="178">
        <v>834691.14777322707</v>
      </c>
      <c r="BB54" s="179">
        <v>3.637978807091713E-12</v>
      </c>
      <c r="BD54" s="128">
        <v>834691.14777322707</v>
      </c>
      <c r="BG54" s="180">
        <v>834691.14777322707</v>
      </c>
      <c r="BI54" s="182">
        <v>0</v>
      </c>
      <c r="BL54" s="128">
        <v>798019.72023500502</v>
      </c>
      <c r="BN54" s="183">
        <v>0</v>
      </c>
      <c r="BO54" s="184">
        <v>0</v>
      </c>
      <c r="BQ54" s="128">
        <v>380</v>
      </c>
      <c r="BR54" s="185">
        <v>3802114</v>
      </c>
      <c r="BS54" s="128">
        <v>3019.65</v>
      </c>
      <c r="BT54" s="128">
        <v>0</v>
      </c>
    </row>
    <row r="55" spans="1:72" x14ac:dyDescent="0.2">
      <c r="A55" s="187" t="s">
        <v>328</v>
      </c>
      <c r="B55" s="187"/>
      <c r="C55" s="188">
        <v>2121</v>
      </c>
      <c r="D55" s="161" t="s">
        <v>81</v>
      </c>
      <c r="E55" s="162"/>
      <c r="F55" s="163">
        <v>763788.18721527106</v>
      </c>
      <c r="G55" s="164">
        <v>27195.897817365771</v>
      </c>
      <c r="H55" s="164">
        <v>12321.971199982707</v>
      </c>
      <c r="I55" s="164">
        <v>13612.177599995102</v>
      </c>
      <c r="J55" s="164">
        <v>0</v>
      </c>
      <c r="K55" s="164">
        <v>90981.519626673035</v>
      </c>
      <c r="L55" s="164">
        <v>606.74960678041225</v>
      </c>
      <c r="M55" s="186">
        <v>110017.59999999999</v>
      </c>
      <c r="N55" s="164">
        <v>0</v>
      </c>
      <c r="O55" s="165">
        <v>5796</v>
      </c>
      <c r="P55" s="166"/>
      <c r="Q55" s="167"/>
      <c r="R55" s="164">
        <v>0</v>
      </c>
      <c r="S55" s="164"/>
      <c r="T55" s="164">
        <v>0</v>
      </c>
      <c r="U55" s="168">
        <v>42415.350040982128</v>
      </c>
      <c r="V55" s="168">
        <v>0</v>
      </c>
      <c r="W55" s="169">
        <v>1066735.4531070502</v>
      </c>
      <c r="X55" s="170"/>
      <c r="Y55" s="163">
        <v>103925.46</v>
      </c>
      <c r="Z55" s="171">
        <v>5067.5925759838174</v>
      </c>
      <c r="AA55" s="169">
        <v>108993.05257598382</v>
      </c>
      <c r="AB55" s="170"/>
      <c r="AC55" s="163">
        <v>16542.639787090098</v>
      </c>
      <c r="AD55" s="167"/>
      <c r="AE55" s="164">
        <v>608.63223904791084</v>
      </c>
      <c r="AF55" s="167"/>
      <c r="AG55" s="164"/>
      <c r="AH55" s="169">
        <v>17151.272026138009</v>
      </c>
      <c r="AI55" s="170"/>
      <c r="AJ55" s="172">
        <v>1192879.7777091721</v>
      </c>
      <c r="AK55" s="170"/>
      <c r="AL55" s="173">
        <v>68768.226415094337</v>
      </c>
      <c r="AM55" s="170"/>
      <c r="AN55" s="174">
        <v>167044.14265575673</v>
      </c>
      <c r="AO55" s="170"/>
      <c r="AP55" s="175">
        <v>1204177.8584153005</v>
      </c>
      <c r="AQ55" s="167"/>
      <c r="AR55" s="170">
        <v>16542.639787090098</v>
      </c>
      <c r="AS55" s="167"/>
      <c r="AT55" s="170">
        <v>68768.226415094337</v>
      </c>
      <c r="AU55" s="175">
        <v>0</v>
      </c>
      <c r="AV55" s="170">
        <v>0</v>
      </c>
      <c r="AW55" s="170">
        <v>0</v>
      </c>
      <c r="AX55" s="170">
        <v>0</v>
      </c>
      <c r="AY55" s="176">
        <v>0</v>
      </c>
      <c r="AZ55" s="177">
        <v>0</v>
      </c>
      <c r="BA55" s="178">
        <v>1289488.724617485</v>
      </c>
      <c r="BB55" s="179">
        <v>-4.3655745685100555E-11</v>
      </c>
      <c r="BD55" s="128">
        <v>1289488.724617485</v>
      </c>
      <c r="BG55" s="180">
        <v>1289488.724617485</v>
      </c>
      <c r="BI55" s="182">
        <v>0</v>
      </c>
      <c r="BL55" s="128">
        <v>1066735.4531070502</v>
      </c>
      <c r="BN55" s="183">
        <v>0</v>
      </c>
      <c r="BO55" s="184">
        <v>0</v>
      </c>
      <c r="BQ55" s="128">
        <v>380</v>
      </c>
      <c r="BR55" s="185">
        <v>3802121</v>
      </c>
      <c r="BS55" s="128">
        <v>5796</v>
      </c>
      <c r="BT55" s="128">
        <v>0</v>
      </c>
    </row>
    <row r="56" spans="1:72" x14ac:dyDescent="0.2">
      <c r="A56" s="187" t="s">
        <v>328</v>
      </c>
      <c r="B56" s="187"/>
      <c r="C56" s="160">
        <v>2038</v>
      </c>
      <c r="D56" s="161" t="s">
        <v>24</v>
      </c>
      <c r="E56" s="162"/>
      <c r="F56" s="163">
        <v>1725392.0200402525</v>
      </c>
      <c r="G56" s="164">
        <v>126055.31523026997</v>
      </c>
      <c r="H56" s="164">
        <v>71291.404799899581</v>
      </c>
      <c r="I56" s="164">
        <v>187229.95199993267</v>
      </c>
      <c r="J56" s="164">
        <v>0</v>
      </c>
      <c r="K56" s="164">
        <v>275633.02552673686</v>
      </c>
      <c r="L56" s="164">
        <v>110028.49393619561</v>
      </c>
      <c r="M56" s="186">
        <v>110017.59999999999</v>
      </c>
      <c r="N56" s="164">
        <v>0</v>
      </c>
      <c r="O56" s="165">
        <v>10987.2</v>
      </c>
      <c r="P56" s="166"/>
      <c r="Q56" s="167"/>
      <c r="R56" s="164">
        <v>0</v>
      </c>
      <c r="S56" s="164"/>
      <c r="T56" s="164">
        <v>0</v>
      </c>
      <c r="U56" s="168">
        <v>17693.39982812712</v>
      </c>
      <c r="V56" s="168">
        <v>0</v>
      </c>
      <c r="W56" s="169">
        <v>2634328.4113614145</v>
      </c>
      <c r="X56" s="170"/>
      <c r="Y56" s="163">
        <v>270520.20000000007</v>
      </c>
      <c r="Z56" s="171">
        <v>28416.980158800099</v>
      </c>
      <c r="AA56" s="169">
        <v>486761.18015880015</v>
      </c>
      <c r="AB56" s="170"/>
      <c r="AC56" s="163">
        <v>51430.884870665723</v>
      </c>
      <c r="AD56" s="167"/>
      <c r="AE56" s="164">
        <v>0</v>
      </c>
      <c r="AF56" s="167"/>
      <c r="AG56" s="164"/>
      <c r="AH56" s="169">
        <v>51430.884870665723</v>
      </c>
      <c r="AI56" s="170"/>
      <c r="AJ56" s="172">
        <v>3172520.4763908805</v>
      </c>
      <c r="AK56" s="170"/>
      <c r="AL56" s="173">
        <v>307836.88188976381</v>
      </c>
      <c r="AM56" s="170"/>
      <c r="AN56" s="174">
        <v>521963.43349382532</v>
      </c>
      <c r="AO56" s="170"/>
      <c r="AP56" s="175">
        <v>3121089.5915202145</v>
      </c>
      <c r="AQ56" s="167"/>
      <c r="AR56" s="170">
        <v>51430.884870665723</v>
      </c>
      <c r="AS56" s="167"/>
      <c r="AT56" s="170">
        <v>307836.88188976381</v>
      </c>
      <c r="AU56" s="175">
        <v>0</v>
      </c>
      <c r="AV56" s="170">
        <v>0</v>
      </c>
      <c r="AW56" s="170">
        <v>0</v>
      </c>
      <c r="AX56" s="170">
        <v>0</v>
      </c>
      <c r="AY56" s="176">
        <v>0</v>
      </c>
      <c r="AZ56" s="177">
        <v>0</v>
      </c>
      <c r="BA56" s="178">
        <v>3480357.3582806438</v>
      </c>
      <c r="BB56" s="179">
        <v>-5.2386894822120667E-10</v>
      </c>
      <c r="BD56" s="128">
        <v>3480357.3582806438</v>
      </c>
      <c r="BG56" s="180">
        <v>3480357.3582806438</v>
      </c>
      <c r="BI56" s="182">
        <v>187824</v>
      </c>
      <c r="BL56" s="128">
        <v>2634328.4113614145</v>
      </c>
      <c r="BN56" s="183">
        <v>0</v>
      </c>
      <c r="BO56" s="184">
        <v>0</v>
      </c>
      <c r="BQ56" s="128">
        <v>380</v>
      </c>
      <c r="BR56" s="185">
        <v>3802038</v>
      </c>
      <c r="BS56" s="128">
        <v>10987.2</v>
      </c>
      <c r="BT56" s="128">
        <v>0</v>
      </c>
    </row>
    <row r="57" spans="1:72" x14ac:dyDescent="0.2">
      <c r="A57" s="159" t="s">
        <v>326</v>
      </c>
      <c r="B57" s="159" t="s">
        <v>82</v>
      </c>
      <c r="C57" s="160">
        <v>3308</v>
      </c>
      <c r="D57" s="161" t="s">
        <v>83</v>
      </c>
      <c r="E57" s="162"/>
      <c r="F57" s="163">
        <v>1112713.0065546215</v>
      </c>
      <c r="G57" s="164">
        <v>46135.172009937916</v>
      </c>
      <c r="H57" s="164">
        <v>28604.575999959787</v>
      </c>
      <c r="I57" s="164">
        <v>68876.018399975233</v>
      </c>
      <c r="J57" s="164">
        <v>0</v>
      </c>
      <c r="K57" s="164">
        <v>103494.05640000732</v>
      </c>
      <c r="L57" s="164">
        <v>33353.082732599534</v>
      </c>
      <c r="M57" s="186">
        <v>110017.59999999999</v>
      </c>
      <c r="N57" s="164">
        <v>0</v>
      </c>
      <c r="O57" s="165">
        <v>6300</v>
      </c>
      <c r="P57" s="166"/>
      <c r="Q57" s="167"/>
      <c r="R57" s="164">
        <v>-17400.560181244833</v>
      </c>
      <c r="S57" s="164"/>
      <c r="T57" s="164">
        <v>0</v>
      </c>
      <c r="U57" s="168">
        <v>170584.84209767613</v>
      </c>
      <c r="V57" s="168">
        <v>0</v>
      </c>
      <c r="W57" s="169">
        <v>1662677.7940135328</v>
      </c>
      <c r="X57" s="170"/>
      <c r="Y57" s="163">
        <v>0</v>
      </c>
      <c r="Z57" s="171">
        <v>0</v>
      </c>
      <c r="AA57" s="169">
        <v>0</v>
      </c>
      <c r="AB57" s="170"/>
      <c r="AC57" s="163">
        <v>31863.882428289435</v>
      </c>
      <c r="AD57" s="167"/>
      <c r="AE57" s="164">
        <v>0</v>
      </c>
      <c r="AF57" s="167"/>
      <c r="AG57" s="164"/>
      <c r="AH57" s="169">
        <v>31863.882428289435</v>
      </c>
      <c r="AI57" s="170"/>
      <c r="AJ57" s="172">
        <v>1694541.6764418222</v>
      </c>
      <c r="AK57" s="170"/>
      <c r="AL57" s="173">
        <v>120516.27791563276</v>
      </c>
      <c r="AM57" s="170"/>
      <c r="AN57" s="174">
        <v>219750.28545764502</v>
      </c>
      <c r="AO57" s="170"/>
      <c r="AP57" s="175">
        <v>1680078.3541947776</v>
      </c>
      <c r="AQ57" s="167"/>
      <c r="AR57" s="170">
        <v>31863.882428289435</v>
      </c>
      <c r="AS57" s="167"/>
      <c r="AT57" s="170">
        <v>120516.27791563276</v>
      </c>
      <c r="AU57" s="175">
        <v>10206.785502448263</v>
      </c>
      <c r="AV57" s="170">
        <v>3402.2618341494208</v>
      </c>
      <c r="AW57" s="170">
        <v>308.36576912823244</v>
      </c>
      <c r="AX57" s="170">
        <v>2987.9431587182753</v>
      </c>
      <c r="AY57" s="176">
        <v>0</v>
      </c>
      <c r="AZ57" s="177">
        <v>495.20391680063773</v>
      </c>
      <c r="BA57" s="178">
        <v>1815057.954357455</v>
      </c>
      <c r="BB57" s="179">
        <v>5.8207660913467407E-11</v>
      </c>
      <c r="BD57" s="128">
        <v>1832458.5145386998</v>
      </c>
      <c r="BG57" s="180">
        <v>1832458.5145386998</v>
      </c>
      <c r="BI57" s="182">
        <v>0</v>
      </c>
      <c r="BL57" s="128">
        <v>1680078.3541947776</v>
      </c>
      <c r="BN57" s="183">
        <v>25375.846282231014</v>
      </c>
      <c r="BO57" s="184">
        <v>-7975.2861009861808</v>
      </c>
      <c r="BQ57" s="128">
        <v>380</v>
      </c>
      <c r="BR57" s="185">
        <v>3803308</v>
      </c>
      <c r="BS57" s="128">
        <v>6300</v>
      </c>
      <c r="BT57" s="128">
        <v>0</v>
      </c>
    </row>
    <row r="58" spans="1:72" x14ac:dyDescent="0.2">
      <c r="A58" s="187" t="s">
        <v>328</v>
      </c>
      <c r="B58" s="187" t="s">
        <v>84</v>
      </c>
      <c r="C58" s="188">
        <v>2026</v>
      </c>
      <c r="D58" s="161" t="s">
        <v>85</v>
      </c>
      <c r="E58" s="162"/>
      <c r="F58" s="163">
        <v>978088.46995912399</v>
      </c>
      <c r="G58" s="164">
        <v>88394.608407296386</v>
      </c>
      <c r="H58" s="164">
        <v>50168.025599929482</v>
      </c>
      <c r="I58" s="164">
        <v>94705.150399966005</v>
      </c>
      <c r="J58" s="164">
        <v>6034.2359298855554</v>
      </c>
      <c r="K58" s="164">
        <v>150251.44283665594</v>
      </c>
      <c r="L58" s="164">
        <v>16095.113991242501</v>
      </c>
      <c r="M58" s="186">
        <v>110017.59999999999</v>
      </c>
      <c r="N58" s="164">
        <v>0</v>
      </c>
      <c r="O58" s="165">
        <v>7005.6</v>
      </c>
      <c r="P58" s="166"/>
      <c r="Q58" s="167"/>
      <c r="R58" s="164">
        <v>0</v>
      </c>
      <c r="S58" s="164"/>
      <c r="T58" s="164">
        <v>0</v>
      </c>
      <c r="U58" s="168">
        <v>58051.366455006879</v>
      </c>
      <c r="V58" s="168">
        <v>0</v>
      </c>
      <c r="W58" s="169">
        <v>1558811.6135791072</v>
      </c>
      <c r="X58" s="170"/>
      <c r="Y58" s="163">
        <v>94941</v>
      </c>
      <c r="Z58" s="171">
        <v>12344.465823875005</v>
      </c>
      <c r="AA58" s="169">
        <v>130997.46582387501</v>
      </c>
      <c r="AB58" s="170"/>
      <c r="AC58" s="163">
        <v>27332.087964808085</v>
      </c>
      <c r="AD58" s="167"/>
      <c r="AE58" s="164">
        <v>0</v>
      </c>
      <c r="AF58" s="167"/>
      <c r="AG58" s="164"/>
      <c r="AH58" s="169">
        <v>27332.087964808085</v>
      </c>
      <c r="AI58" s="170"/>
      <c r="AJ58" s="172">
        <v>1717141.1673677904</v>
      </c>
      <c r="AK58" s="170"/>
      <c r="AL58" s="173">
        <v>215138.28571428568</v>
      </c>
      <c r="AM58" s="170"/>
      <c r="AN58" s="174">
        <v>284789.15946385456</v>
      </c>
      <c r="AO58" s="170"/>
      <c r="AP58" s="175">
        <v>1689809.0794029823</v>
      </c>
      <c r="AQ58" s="167"/>
      <c r="AR58" s="170">
        <v>27332.087964808085</v>
      </c>
      <c r="AS58" s="167"/>
      <c r="AT58" s="170">
        <v>215138.28571428568</v>
      </c>
      <c r="AU58" s="175">
        <v>0</v>
      </c>
      <c r="AV58" s="170">
        <v>0</v>
      </c>
      <c r="AW58" s="170">
        <v>0</v>
      </c>
      <c r="AX58" s="170">
        <v>0</v>
      </c>
      <c r="AY58" s="176">
        <v>0</v>
      </c>
      <c r="AZ58" s="177">
        <v>0</v>
      </c>
      <c r="BA58" s="178">
        <v>1932279.453082076</v>
      </c>
      <c r="BB58" s="179">
        <v>0</v>
      </c>
      <c r="BD58" s="128">
        <v>1932279.453082076</v>
      </c>
      <c r="BG58" s="180">
        <v>1932279.453082076</v>
      </c>
      <c r="BI58" s="182">
        <v>23712</v>
      </c>
      <c r="BL58" s="128">
        <v>1558811.6135791072</v>
      </c>
      <c r="BN58" s="183">
        <v>0</v>
      </c>
      <c r="BO58" s="184">
        <v>0</v>
      </c>
      <c r="BQ58" s="128">
        <v>380</v>
      </c>
      <c r="BR58" s="185">
        <v>3802026</v>
      </c>
      <c r="BS58" s="128">
        <v>7005.6</v>
      </c>
      <c r="BT58" s="128">
        <v>0</v>
      </c>
    </row>
    <row r="59" spans="1:72" x14ac:dyDescent="0.2">
      <c r="A59" s="159" t="s">
        <v>326</v>
      </c>
      <c r="B59" s="159" t="s">
        <v>86</v>
      </c>
      <c r="C59" s="160">
        <v>5203</v>
      </c>
      <c r="D59" s="161" t="s">
        <v>87</v>
      </c>
      <c r="E59" s="162"/>
      <c r="F59" s="163">
        <v>576962.29969498888</v>
      </c>
      <c r="G59" s="164">
        <v>21501.069952612394</v>
      </c>
      <c r="H59" s="164">
        <v>8801.4079999876139</v>
      </c>
      <c r="I59" s="164">
        <v>37716.033599986396</v>
      </c>
      <c r="J59" s="164">
        <v>0</v>
      </c>
      <c r="K59" s="164">
        <v>76836.496418187162</v>
      </c>
      <c r="L59" s="164">
        <v>3605.5768000044609</v>
      </c>
      <c r="M59" s="186">
        <v>110017.59999999999</v>
      </c>
      <c r="N59" s="164">
        <v>0</v>
      </c>
      <c r="O59" s="165">
        <v>2479.5500000000002</v>
      </c>
      <c r="P59" s="166"/>
      <c r="Q59" s="167"/>
      <c r="R59" s="164">
        <v>-8996.5276345297534</v>
      </c>
      <c r="S59" s="164"/>
      <c r="T59" s="164">
        <v>0</v>
      </c>
      <c r="U59" s="168">
        <v>37255.562782136956</v>
      </c>
      <c r="V59" s="168">
        <v>0</v>
      </c>
      <c r="W59" s="169">
        <v>866179.06961337407</v>
      </c>
      <c r="X59" s="170"/>
      <c r="Y59" s="163">
        <v>102708.9</v>
      </c>
      <c r="Z59" s="171">
        <v>6852.5983776652092</v>
      </c>
      <c r="AA59" s="169">
        <v>109561.49837766521</v>
      </c>
      <c r="AB59" s="170"/>
      <c r="AC59" s="163">
        <v>21957.600515729766</v>
      </c>
      <c r="AD59" s="167"/>
      <c r="AE59" s="164">
        <v>12262.988401641007</v>
      </c>
      <c r="AF59" s="167"/>
      <c r="AG59" s="164"/>
      <c r="AH59" s="169">
        <v>34220.588917370769</v>
      </c>
      <c r="AI59" s="170"/>
      <c r="AJ59" s="172">
        <v>1009961.15690841</v>
      </c>
      <c r="AK59" s="170"/>
      <c r="AL59" s="173">
        <v>59449.763033175353</v>
      </c>
      <c r="AM59" s="170"/>
      <c r="AN59" s="174">
        <v>142190.02115818992</v>
      </c>
      <c r="AO59" s="170"/>
      <c r="AP59" s="175">
        <v>997000.08402721002</v>
      </c>
      <c r="AQ59" s="167"/>
      <c r="AR59" s="170">
        <v>21957.600515729766</v>
      </c>
      <c r="AS59" s="167"/>
      <c r="AT59" s="170">
        <v>59449.763033175353</v>
      </c>
      <c r="AU59" s="175">
        <v>5292.4072975657664</v>
      </c>
      <c r="AV59" s="170">
        <v>1764.1357658552554</v>
      </c>
      <c r="AW59" s="170">
        <v>159.89336177019462</v>
      </c>
      <c r="AX59" s="170">
        <v>1549.3038600761427</v>
      </c>
      <c r="AY59" s="176">
        <v>0</v>
      </c>
      <c r="AZ59" s="177">
        <v>230.78734926239389</v>
      </c>
      <c r="BA59" s="178">
        <v>1069410.9199415853</v>
      </c>
      <c r="BB59" s="179">
        <v>-9.4587448984384537E-11</v>
      </c>
      <c r="BD59" s="128">
        <v>1078407.4475761151</v>
      </c>
      <c r="BG59" s="180">
        <v>1078407.4475761151</v>
      </c>
      <c r="BI59" s="182">
        <v>0</v>
      </c>
      <c r="BL59" s="128">
        <v>875175.59724790382</v>
      </c>
      <c r="BN59" s="183">
        <v>13281.248280684926</v>
      </c>
      <c r="BO59" s="184">
        <v>-4284.7206461551723</v>
      </c>
      <c r="BQ59" s="128">
        <v>380</v>
      </c>
      <c r="BR59" s="185">
        <v>3805203</v>
      </c>
      <c r="BS59" s="128">
        <v>2479.5500000000002</v>
      </c>
      <c r="BT59" s="128">
        <v>0</v>
      </c>
    </row>
    <row r="60" spans="1:72" x14ac:dyDescent="0.2">
      <c r="A60" s="187" t="s">
        <v>328</v>
      </c>
      <c r="B60" s="187"/>
      <c r="C60" s="160">
        <v>5204</v>
      </c>
      <c r="D60" s="161" t="s">
        <v>88</v>
      </c>
      <c r="E60" s="162"/>
      <c r="F60" s="163">
        <v>1142934.8413005495</v>
      </c>
      <c r="G60" s="164">
        <v>52351.675899043148</v>
      </c>
      <c r="H60" s="164">
        <v>28604.575999959758</v>
      </c>
      <c r="I60" s="164">
        <v>84408.503199969724</v>
      </c>
      <c r="J60" s="164">
        <v>0</v>
      </c>
      <c r="K60" s="164">
        <v>189657.79493819512</v>
      </c>
      <c r="L60" s="164">
        <v>62421.638525567432</v>
      </c>
      <c r="M60" s="186">
        <v>110017.59999999999</v>
      </c>
      <c r="N60" s="164">
        <v>0</v>
      </c>
      <c r="O60" s="165">
        <v>7560</v>
      </c>
      <c r="P60" s="166"/>
      <c r="Q60" s="167"/>
      <c r="R60" s="164">
        <v>0</v>
      </c>
      <c r="S60" s="164"/>
      <c r="T60" s="164">
        <v>0</v>
      </c>
      <c r="U60" s="168">
        <v>0</v>
      </c>
      <c r="V60" s="168">
        <v>0</v>
      </c>
      <c r="W60" s="169">
        <v>1677956.6298632848</v>
      </c>
      <c r="X60" s="170"/>
      <c r="Y60" s="163">
        <v>100366.20000000001</v>
      </c>
      <c r="Z60" s="171">
        <v>7385.1760428852895</v>
      </c>
      <c r="AA60" s="169">
        <v>107751.3760428853</v>
      </c>
      <c r="AB60" s="170"/>
      <c r="AC60" s="163">
        <v>11290.846831226774</v>
      </c>
      <c r="AD60" s="167"/>
      <c r="AE60" s="164">
        <v>0</v>
      </c>
      <c r="AF60" s="167"/>
      <c r="AG60" s="164"/>
      <c r="AH60" s="169">
        <v>11290.846831226774</v>
      </c>
      <c r="AI60" s="170"/>
      <c r="AJ60" s="172">
        <v>1796998.852737397</v>
      </c>
      <c r="AK60" s="170"/>
      <c r="AL60" s="173">
        <v>128250.29126213593</v>
      </c>
      <c r="AM60" s="170"/>
      <c r="AN60" s="174">
        <v>319569.84067103703</v>
      </c>
      <c r="AO60" s="170"/>
      <c r="AP60" s="175">
        <v>1785708.00590617</v>
      </c>
      <c r="AQ60" s="167"/>
      <c r="AR60" s="170">
        <v>11290.846831226774</v>
      </c>
      <c r="AS60" s="167"/>
      <c r="AT60" s="170">
        <v>128250.29126213593</v>
      </c>
      <c r="AU60" s="175">
        <v>0</v>
      </c>
      <c r="AV60" s="170">
        <v>0</v>
      </c>
      <c r="AW60" s="170">
        <v>0</v>
      </c>
      <c r="AX60" s="170">
        <v>0</v>
      </c>
      <c r="AY60" s="176">
        <v>0</v>
      </c>
      <c r="AZ60" s="177">
        <v>0</v>
      </c>
      <c r="BA60" s="178">
        <v>1925249.1439995326</v>
      </c>
      <c r="BB60" s="179">
        <v>-3.2014213502407074E-10</v>
      </c>
      <c r="BD60" s="128">
        <v>1925249.1439995326</v>
      </c>
      <c r="BG60" s="180">
        <v>1925249.1439995326</v>
      </c>
      <c r="BI60" s="182">
        <v>0</v>
      </c>
      <c r="BL60" s="128">
        <v>1677956.6298632848</v>
      </c>
      <c r="BN60" s="183">
        <v>26186.507888160933</v>
      </c>
      <c r="BO60" s="184">
        <v>-26186.507888160933</v>
      </c>
      <c r="BQ60" s="128">
        <v>380</v>
      </c>
      <c r="BR60" s="185">
        <v>3805204</v>
      </c>
      <c r="BS60" s="128">
        <v>7560</v>
      </c>
      <c r="BT60" s="128">
        <v>0</v>
      </c>
    </row>
    <row r="61" spans="1:72" x14ac:dyDescent="0.2">
      <c r="A61" s="187" t="s">
        <v>328</v>
      </c>
      <c r="B61" s="187"/>
      <c r="C61" s="160">
        <v>2196</v>
      </c>
      <c r="D61" s="161" t="s">
        <v>89</v>
      </c>
      <c r="E61" s="162"/>
      <c r="F61" s="163">
        <v>576962.29969498888</v>
      </c>
      <c r="G61" s="164">
        <v>67603.91834484569</v>
      </c>
      <c r="H61" s="164">
        <v>48847.814399931318</v>
      </c>
      <c r="I61" s="164">
        <v>84093.452799969804</v>
      </c>
      <c r="J61" s="164">
        <v>0</v>
      </c>
      <c r="K61" s="164">
        <v>100580.8903680072</v>
      </c>
      <c r="L61" s="164">
        <v>5408.3652000066968</v>
      </c>
      <c r="M61" s="186">
        <v>110017.59999999999</v>
      </c>
      <c r="N61" s="164">
        <v>0</v>
      </c>
      <c r="O61" s="165">
        <v>5342.4000000000005</v>
      </c>
      <c r="P61" s="166"/>
      <c r="Q61" s="167"/>
      <c r="R61" s="164">
        <v>0</v>
      </c>
      <c r="S61" s="164"/>
      <c r="T61" s="164">
        <v>0</v>
      </c>
      <c r="U61" s="168">
        <v>75209.013598505058</v>
      </c>
      <c r="V61" s="168">
        <v>0</v>
      </c>
      <c r="W61" s="169">
        <v>1074065.7544062547</v>
      </c>
      <c r="X61" s="170"/>
      <c r="Y61" s="163">
        <v>55249.387128712871</v>
      </c>
      <c r="Z61" s="171">
        <v>8770.1262268076171</v>
      </c>
      <c r="AA61" s="169">
        <v>64019.513355520488</v>
      </c>
      <c r="AB61" s="170"/>
      <c r="AC61" s="163">
        <v>24554.041092889482</v>
      </c>
      <c r="AD61" s="167"/>
      <c r="AE61" s="164">
        <v>0</v>
      </c>
      <c r="AF61" s="167"/>
      <c r="AG61" s="164"/>
      <c r="AH61" s="169">
        <v>24554.041092889482</v>
      </c>
      <c r="AI61" s="170"/>
      <c r="AJ61" s="172">
        <v>1162639.3088546647</v>
      </c>
      <c r="AK61" s="170"/>
      <c r="AL61" s="173">
        <v>168620</v>
      </c>
      <c r="AM61" s="170"/>
      <c r="AN61" s="174">
        <v>193497.28078535624</v>
      </c>
      <c r="AO61" s="170"/>
      <c r="AP61" s="175">
        <v>1138085.2677617753</v>
      </c>
      <c r="AQ61" s="167"/>
      <c r="AR61" s="170">
        <v>24554.041092889482</v>
      </c>
      <c r="AS61" s="167"/>
      <c r="AT61" s="170">
        <v>168620</v>
      </c>
      <c r="AU61" s="175">
        <v>0</v>
      </c>
      <c r="AV61" s="170">
        <v>0</v>
      </c>
      <c r="AW61" s="170">
        <v>0</v>
      </c>
      <c r="AX61" s="170">
        <v>0</v>
      </c>
      <c r="AY61" s="176">
        <v>0</v>
      </c>
      <c r="AZ61" s="177">
        <v>0</v>
      </c>
      <c r="BA61" s="178">
        <v>1331259.3088546647</v>
      </c>
      <c r="BB61" s="179">
        <v>0</v>
      </c>
      <c r="BD61" s="128">
        <v>1331259.3088546647</v>
      </c>
      <c r="BG61" s="180">
        <v>1331259.3088546647</v>
      </c>
      <c r="BI61" s="182">
        <v>0</v>
      </c>
      <c r="BL61" s="128">
        <v>1074065.7544062547</v>
      </c>
      <c r="BN61" s="183">
        <v>0</v>
      </c>
      <c r="BO61" s="184">
        <v>0</v>
      </c>
      <c r="BQ61" s="128">
        <v>380</v>
      </c>
      <c r="BR61" s="185">
        <v>3802196</v>
      </c>
      <c r="BS61" s="128">
        <v>5342.4000000000005</v>
      </c>
      <c r="BT61" s="128">
        <v>0</v>
      </c>
    </row>
    <row r="62" spans="1:72" x14ac:dyDescent="0.2">
      <c r="A62" s="187" t="s">
        <v>328</v>
      </c>
      <c r="B62" s="187"/>
      <c r="C62" s="160">
        <v>2123</v>
      </c>
      <c r="D62" s="161" t="s">
        <v>347</v>
      </c>
      <c r="E62" s="162"/>
      <c r="F62" s="163">
        <v>1011057.7442274091</v>
      </c>
      <c r="G62" s="164">
        <v>61880.50615727251</v>
      </c>
      <c r="H62" s="164">
        <v>33885.420799952386</v>
      </c>
      <c r="I62" s="164">
        <v>102806.44639996302</v>
      </c>
      <c r="J62" s="164">
        <v>0</v>
      </c>
      <c r="K62" s="164">
        <v>144134.60925010368</v>
      </c>
      <c r="L62" s="164">
        <v>73300.427098580127</v>
      </c>
      <c r="M62" s="186">
        <v>110017.59999999999</v>
      </c>
      <c r="N62" s="164">
        <v>0</v>
      </c>
      <c r="O62" s="165">
        <v>6602.4000000000005</v>
      </c>
      <c r="P62" s="166"/>
      <c r="Q62" s="167"/>
      <c r="R62" s="164">
        <v>0</v>
      </c>
      <c r="S62" s="164"/>
      <c r="T62" s="164">
        <v>0</v>
      </c>
      <c r="U62" s="168">
        <v>79143.55265812017</v>
      </c>
      <c r="V62" s="168">
        <v>0</v>
      </c>
      <c r="W62" s="169">
        <v>1622828.706591401</v>
      </c>
      <c r="X62" s="170"/>
      <c r="Y62" s="163">
        <v>104435.1</v>
      </c>
      <c r="Z62" s="171">
        <v>13267.39739532738</v>
      </c>
      <c r="AA62" s="169">
        <v>117702.49739532739</v>
      </c>
      <c r="AB62" s="170"/>
      <c r="AC62" s="163">
        <v>27606.482631678544</v>
      </c>
      <c r="AD62" s="167"/>
      <c r="AE62" s="164">
        <v>0</v>
      </c>
      <c r="AF62" s="167"/>
      <c r="AG62" s="164"/>
      <c r="AH62" s="169">
        <v>27606.482631678544</v>
      </c>
      <c r="AI62" s="170"/>
      <c r="AJ62" s="172">
        <v>1768137.686618407</v>
      </c>
      <c r="AK62" s="170"/>
      <c r="AL62" s="173">
        <v>151994.19525065963</v>
      </c>
      <c r="AM62" s="170"/>
      <c r="AN62" s="174">
        <v>272290.55531315692</v>
      </c>
      <c r="AO62" s="170"/>
      <c r="AP62" s="175">
        <v>1740531.2039867283</v>
      </c>
      <c r="AQ62" s="167"/>
      <c r="AR62" s="170">
        <v>27606.482631678544</v>
      </c>
      <c r="AS62" s="167"/>
      <c r="AT62" s="170">
        <v>151994.19525065963</v>
      </c>
      <c r="AU62" s="175">
        <v>0</v>
      </c>
      <c r="AV62" s="170">
        <v>0</v>
      </c>
      <c r="AW62" s="170">
        <v>0</v>
      </c>
      <c r="AX62" s="170">
        <v>0</v>
      </c>
      <c r="AY62" s="176">
        <v>0</v>
      </c>
      <c r="AZ62" s="177">
        <v>0</v>
      </c>
      <c r="BA62" s="178">
        <v>1920131.8818690665</v>
      </c>
      <c r="BB62" s="179">
        <v>-1.4551915228366852E-10</v>
      </c>
      <c r="BD62" s="128">
        <v>1920131.8818690665</v>
      </c>
      <c r="BG62" s="180">
        <v>1920131.8818690665</v>
      </c>
      <c r="BI62" s="182">
        <v>0</v>
      </c>
      <c r="BL62" s="128">
        <v>1622828.706591401</v>
      </c>
      <c r="BN62" s="183">
        <v>23686.42421255575</v>
      </c>
      <c r="BO62" s="184">
        <v>-23686.42421255575</v>
      </c>
      <c r="BQ62" s="128">
        <v>380</v>
      </c>
      <c r="BR62" s="185">
        <v>3802123</v>
      </c>
      <c r="BS62" s="128">
        <v>6602.4000000000005</v>
      </c>
      <c r="BT62" s="128">
        <v>0</v>
      </c>
    </row>
    <row r="63" spans="1:72" x14ac:dyDescent="0.2">
      <c r="A63" s="159" t="s">
        <v>326</v>
      </c>
      <c r="B63" s="159" t="s">
        <v>90</v>
      </c>
      <c r="C63" s="160">
        <v>3379</v>
      </c>
      <c r="D63" s="161" t="s">
        <v>91</v>
      </c>
      <c r="E63" s="162"/>
      <c r="F63" s="163">
        <v>1131945.0832111211</v>
      </c>
      <c r="G63" s="164">
        <v>67133.65937520047</v>
      </c>
      <c r="H63" s="164">
        <v>27284.364799961637</v>
      </c>
      <c r="I63" s="164">
        <v>98955.83039996447</v>
      </c>
      <c r="J63" s="164">
        <v>0</v>
      </c>
      <c r="K63" s="164">
        <v>192967.97656531632</v>
      </c>
      <c r="L63" s="164">
        <v>19895.057700024634</v>
      </c>
      <c r="M63" s="186">
        <v>110017.59999999999</v>
      </c>
      <c r="N63" s="164">
        <v>0</v>
      </c>
      <c r="O63" s="165">
        <v>38556</v>
      </c>
      <c r="P63" s="166"/>
      <c r="Q63" s="167"/>
      <c r="R63" s="164">
        <v>-17918.144271900543</v>
      </c>
      <c r="S63" s="164"/>
      <c r="T63" s="164">
        <v>0</v>
      </c>
      <c r="U63" s="168">
        <v>28995.13485678588</v>
      </c>
      <c r="V63" s="168">
        <v>0</v>
      </c>
      <c r="W63" s="169">
        <v>1697832.5626364741</v>
      </c>
      <c r="X63" s="170"/>
      <c r="Y63" s="163">
        <v>135753.30000000002</v>
      </c>
      <c r="Z63" s="171">
        <v>14165.259024882514</v>
      </c>
      <c r="AA63" s="169">
        <v>149918.55902488253</v>
      </c>
      <c r="AB63" s="170"/>
      <c r="AC63" s="163">
        <v>30416.122379857363</v>
      </c>
      <c r="AD63" s="167"/>
      <c r="AE63" s="164">
        <v>0</v>
      </c>
      <c r="AF63" s="167"/>
      <c r="AG63" s="164"/>
      <c r="AH63" s="169">
        <v>30416.122379857363</v>
      </c>
      <c r="AI63" s="170"/>
      <c r="AJ63" s="172">
        <v>1878167.244041214</v>
      </c>
      <c r="AK63" s="170"/>
      <c r="AL63" s="173">
        <v>167235.18248175184</v>
      </c>
      <c r="AM63" s="170"/>
      <c r="AN63" s="174">
        <v>330957.72779440408</v>
      </c>
      <c r="AO63" s="170"/>
      <c r="AP63" s="175">
        <v>1865669.2659332573</v>
      </c>
      <c r="AQ63" s="167"/>
      <c r="AR63" s="170">
        <v>30416.122379857363</v>
      </c>
      <c r="AS63" s="167"/>
      <c r="AT63" s="170">
        <v>167235.18248175184</v>
      </c>
      <c r="AU63" s="175">
        <v>10383.199079033788</v>
      </c>
      <c r="AV63" s="170">
        <v>3461.0663596779291</v>
      </c>
      <c r="AW63" s="170">
        <v>313.69554785390562</v>
      </c>
      <c r="AX63" s="170">
        <v>3039.5866207208132</v>
      </c>
      <c r="AY63" s="176">
        <v>0</v>
      </c>
      <c r="AZ63" s="177">
        <v>720.59666461410177</v>
      </c>
      <c r="BA63" s="178">
        <v>2045402.4265229658</v>
      </c>
      <c r="BB63" s="179">
        <v>-5.8207660913467407E-11</v>
      </c>
      <c r="BD63" s="128">
        <v>2063320.5707948664</v>
      </c>
      <c r="BG63" s="180">
        <v>2063320.5707948664</v>
      </c>
      <c r="BI63" s="182">
        <v>0</v>
      </c>
      <c r="BL63" s="128">
        <v>1715750.7069083748</v>
      </c>
      <c r="BN63" s="183">
        <v>26087.849266476376</v>
      </c>
      <c r="BO63" s="184">
        <v>-8169.7049945758336</v>
      </c>
      <c r="BQ63" s="128">
        <v>380</v>
      </c>
      <c r="BR63" s="185">
        <v>3803379</v>
      </c>
      <c r="BS63" s="128">
        <v>38556</v>
      </c>
      <c r="BT63" s="128">
        <v>0</v>
      </c>
    </row>
    <row r="64" spans="1:72" x14ac:dyDescent="0.2">
      <c r="A64" s="187" t="s">
        <v>328</v>
      </c>
      <c r="B64" s="187"/>
      <c r="C64" s="160">
        <v>2029</v>
      </c>
      <c r="D64" s="161" t="s">
        <v>92</v>
      </c>
      <c r="E64" s="162"/>
      <c r="F64" s="163">
        <v>1708907.38290611</v>
      </c>
      <c r="G64" s="164">
        <v>118434.63019970224</v>
      </c>
      <c r="H64" s="164">
        <v>61609.855999913307</v>
      </c>
      <c r="I64" s="164">
        <v>174002.83599993747</v>
      </c>
      <c r="J64" s="164">
        <v>0</v>
      </c>
      <c r="K64" s="164">
        <v>382795.97922536015</v>
      </c>
      <c r="L64" s="164">
        <v>166815.05080020646</v>
      </c>
      <c r="M64" s="186">
        <v>110017.59999999999</v>
      </c>
      <c r="N64" s="164">
        <v>8514.7474383841418</v>
      </c>
      <c r="O64" s="165">
        <v>7560</v>
      </c>
      <c r="P64" s="166"/>
      <c r="Q64" s="167"/>
      <c r="R64" s="164">
        <v>0</v>
      </c>
      <c r="S64" s="164"/>
      <c r="T64" s="164">
        <v>0</v>
      </c>
      <c r="U64" s="168">
        <v>0</v>
      </c>
      <c r="V64" s="168">
        <v>0</v>
      </c>
      <c r="W64" s="169">
        <v>2738658.0825696141</v>
      </c>
      <c r="X64" s="170"/>
      <c r="Y64" s="163">
        <v>189828.28514851487</v>
      </c>
      <c r="Z64" s="171">
        <v>22244.116355875394</v>
      </c>
      <c r="AA64" s="169">
        <v>311990.40150439029</v>
      </c>
      <c r="AB64" s="170"/>
      <c r="AC64" s="163">
        <v>58164.976617956192</v>
      </c>
      <c r="AD64" s="167"/>
      <c r="AE64" s="164">
        <v>0</v>
      </c>
      <c r="AF64" s="167"/>
      <c r="AG64" s="164"/>
      <c r="AH64" s="169">
        <v>58164.976617956192</v>
      </c>
      <c r="AI64" s="170"/>
      <c r="AJ64" s="172">
        <v>3108813.4606919605</v>
      </c>
      <c r="AK64" s="170"/>
      <c r="AL64" s="173">
        <v>286755.32125205937</v>
      </c>
      <c r="AM64" s="170"/>
      <c r="AN64" s="174">
        <v>610439.59381316463</v>
      </c>
      <c r="AO64" s="170"/>
      <c r="AP64" s="175">
        <v>3050648.4840740045</v>
      </c>
      <c r="AQ64" s="167"/>
      <c r="AR64" s="170">
        <v>58164.976617956192</v>
      </c>
      <c r="AS64" s="167"/>
      <c r="AT64" s="170">
        <v>286755.32125205937</v>
      </c>
      <c r="AU64" s="175">
        <v>0</v>
      </c>
      <c r="AV64" s="170">
        <v>0</v>
      </c>
      <c r="AW64" s="170">
        <v>0</v>
      </c>
      <c r="AX64" s="170">
        <v>0</v>
      </c>
      <c r="AY64" s="176">
        <v>0</v>
      </c>
      <c r="AZ64" s="177">
        <v>0</v>
      </c>
      <c r="BA64" s="178">
        <v>3395568.7819440197</v>
      </c>
      <c r="BB64" s="179">
        <v>-1.7462298274040222E-10</v>
      </c>
      <c r="BD64" s="128">
        <v>3395568.7819440197</v>
      </c>
      <c r="BG64" s="180">
        <v>3395568.7819440197</v>
      </c>
      <c r="BI64" s="182">
        <v>99918</v>
      </c>
      <c r="BL64" s="128">
        <v>2738658.0825696141</v>
      </c>
      <c r="BN64" s="183">
        <v>0</v>
      </c>
      <c r="BO64" s="184">
        <v>0</v>
      </c>
      <c r="BQ64" s="128">
        <v>380</v>
      </c>
      <c r="BR64" s="185">
        <v>3802029</v>
      </c>
      <c r="BS64" s="128">
        <v>7560</v>
      </c>
      <c r="BT64" s="128">
        <v>8514.7474383841418</v>
      </c>
    </row>
    <row r="65" spans="1:72" x14ac:dyDescent="0.2">
      <c r="A65" s="187" t="s">
        <v>328</v>
      </c>
      <c r="B65" s="187"/>
      <c r="C65" s="160">
        <v>2180</v>
      </c>
      <c r="D65" s="161" t="s">
        <v>93</v>
      </c>
      <c r="E65" s="162"/>
      <c r="F65" s="163">
        <v>1173156.6760464774</v>
      </c>
      <c r="G65" s="164">
        <v>115308.44640003088</v>
      </c>
      <c r="H65" s="164">
        <v>67770.841599904641</v>
      </c>
      <c r="I65" s="164">
        <v>169137.05759993917</v>
      </c>
      <c r="J65" s="164">
        <v>0</v>
      </c>
      <c r="K65" s="164">
        <v>147665.90420216604</v>
      </c>
      <c r="L65" s="164">
        <v>86405.072600107014</v>
      </c>
      <c r="M65" s="186">
        <v>110017.59999999999</v>
      </c>
      <c r="N65" s="164">
        <v>0</v>
      </c>
      <c r="O65" s="165">
        <v>6804</v>
      </c>
      <c r="P65" s="166"/>
      <c r="Q65" s="167"/>
      <c r="R65" s="164">
        <v>0</v>
      </c>
      <c r="S65" s="164"/>
      <c r="T65" s="164">
        <v>0</v>
      </c>
      <c r="U65" s="168">
        <v>222330.23608754086</v>
      </c>
      <c r="V65" s="168">
        <v>0</v>
      </c>
      <c r="W65" s="169">
        <v>2098595.8345361659</v>
      </c>
      <c r="X65" s="170"/>
      <c r="Y65" s="163">
        <v>0</v>
      </c>
      <c r="Z65" s="171">
        <v>0</v>
      </c>
      <c r="AA65" s="169">
        <v>0</v>
      </c>
      <c r="AB65" s="170"/>
      <c r="AC65" s="163">
        <v>28351.789301981597</v>
      </c>
      <c r="AD65" s="167"/>
      <c r="AE65" s="164">
        <v>0</v>
      </c>
      <c r="AF65" s="167"/>
      <c r="AG65" s="164"/>
      <c r="AH65" s="169">
        <v>28351.789301981597</v>
      </c>
      <c r="AI65" s="170"/>
      <c r="AJ65" s="172">
        <v>2126947.6238381476</v>
      </c>
      <c r="AK65" s="170"/>
      <c r="AL65" s="173">
        <v>286036</v>
      </c>
      <c r="AM65" s="170"/>
      <c r="AN65" s="174">
        <v>315973.51592227106</v>
      </c>
      <c r="AO65" s="170"/>
      <c r="AP65" s="175">
        <v>2098595.8345361659</v>
      </c>
      <c r="AQ65" s="167"/>
      <c r="AR65" s="170">
        <v>28351.789301981597</v>
      </c>
      <c r="AS65" s="167"/>
      <c r="AT65" s="170">
        <v>286036</v>
      </c>
      <c r="AU65" s="175">
        <v>0</v>
      </c>
      <c r="AV65" s="170">
        <v>0</v>
      </c>
      <c r="AW65" s="170">
        <v>0</v>
      </c>
      <c r="AX65" s="170">
        <v>0</v>
      </c>
      <c r="AY65" s="176">
        <v>0</v>
      </c>
      <c r="AZ65" s="177">
        <v>0</v>
      </c>
      <c r="BA65" s="178">
        <v>2412983.6238381476</v>
      </c>
      <c r="BB65" s="179">
        <v>0</v>
      </c>
      <c r="BD65" s="128">
        <v>2412983.6238381476</v>
      </c>
      <c r="BG65" s="180">
        <v>2412983.6238381476</v>
      </c>
      <c r="BI65" s="182">
        <v>0</v>
      </c>
      <c r="BL65" s="128">
        <v>2098595.8345361659</v>
      </c>
      <c r="BN65" s="183">
        <v>0</v>
      </c>
      <c r="BO65" s="184">
        <v>0</v>
      </c>
      <c r="BQ65" s="128">
        <v>380</v>
      </c>
      <c r="BR65" s="185">
        <v>3802180</v>
      </c>
      <c r="BS65" s="128">
        <v>6804</v>
      </c>
      <c r="BT65" s="128">
        <v>0</v>
      </c>
    </row>
    <row r="66" spans="1:72" x14ac:dyDescent="0.2">
      <c r="A66" s="159" t="s">
        <v>326</v>
      </c>
      <c r="B66" s="159" t="s">
        <v>94</v>
      </c>
      <c r="C66" s="160">
        <v>2168</v>
      </c>
      <c r="D66" s="161" t="s">
        <v>95</v>
      </c>
      <c r="E66" s="162"/>
      <c r="F66" s="163">
        <v>826979.29622948414</v>
      </c>
      <c r="G66" s="164">
        <v>27991.497790735972</v>
      </c>
      <c r="H66" s="164">
        <v>18042.886399974668</v>
      </c>
      <c r="I66" s="164">
        <v>31985.1167999885</v>
      </c>
      <c r="J66" s="164">
        <v>0</v>
      </c>
      <c r="K66" s="164">
        <v>92789.732871117798</v>
      </c>
      <c r="L66" s="164">
        <v>10215.80093334599</v>
      </c>
      <c r="M66" s="186">
        <v>110017.59999999999</v>
      </c>
      <c r="N66" s="164">
        <v>0</v>
      </c>
      <c r="O66" s="165">
        <v>28980</v>
      </c>
      <c r="P66" s="166"/>
      <c r="Q66" s="167"/>
      <c r="R66" s="164">
        <v>-12864.681793631011</v>
      </c>
      <c r="S66" s="164"/>
      <c r="T66" s="164">
        <v>0</v>
      </c>
      <c r="U66" s="168">
        <v>32883.564325028681</v>
      </c>
      <c r="V66" s="168">
        <v>0</v>
      </c>
      <c r="W66" s="169">
        <v>1167020.8135560448</v>
      </c>
      <c r="X66" s="170"/>
      <c r="Y66" s="163">
        <v>0</v>
      </c>
      <c r="Z66" s="171">
        <v>0</v>
      </c>
      <c r="AA66" s="169">
        <v>0</v>
      </c>
      <c r="AB66" s="170"/>
      <c r="AC66" s="163">
        <v>7713.0903267444128</v>
      </c>
      <c r="AD66" s="167"/>
      <c r="AE66" s="164">
        <v>0</v>
      </c>
      <c r="AF66" s="167"/>
      <c r="AG66" s="164"/>
      <c r="AH66" s="169">
        <v>7713.0903267444128</v>
      </c>
      <c r="AI66" s="170"/>
      <c r="AJ66" s="172">
        <v>1174733.9038827892</v>
      </c>
      <c r="AK66" s="170"/>
      <c r="AL66" s="173">
        <v>69474.172185430463</v>
      </c>
      <c r="AM66" s="170"/>
      <c r="AN66" s="174">
        <v>172685.75975046563</v>
      </c>
      <c r="AO66" s="170"/>
      <c r="AP66" s="175">
        <v>1179885.4953496759</v>
      </c>
      <c r="AQ66" s="167"/>
      <c r="AR66" s="170">
        <v>7713.0903267444128</v>
      </c>
      <c r="AS66" s="167"/>
      <c r="AT66" s="170">
        <v>69474.172185430463</v>
      </c>
      <c r="AU66" s="175">
        <v>7585.7837931775985</v>
      </c>
      <c r="AV66" s="170">
        <v>2528.5945977258662</v>
      </c>
      <c r="AW66" s="170">
        <v>229.18048520394561</v>
      </c>
      <c r="AX66" s="170">
        <v>2220.668866109138</v>
      </c>
      <c r="AY66" s="176">
        <v>0</v>
      </c>
      <c r="AZ66" s="177">
        <v>300.4540514144602</v>
      </c>
      <c r="BA66" s="178">
        <v>1244208.0760682197</v>
      </c>
      <c r="BB66" s="179">
        <v>7.2759576141834259E-11</v>
      </c>
      <c r="BD66" s="128">
        <v>1257072.7578618508</v>
      </c>
      <c r="BG66" s="180">
        <v>1257072.7578618508</v>
      </c>
      <c r="BI66" s="182">
        <v>0</v>
      </c>
      <c r="BL66" s="128">
        <v>1179885.4953496759</v>
      </c>
      <c r="BN66" s="183">
        <v>18820.147036063412</v>
      </c>
      <c r="BO66" s="184">
        <v>-5955.4652424324013</v>
      </c>
      <c r="BQ66" s="128">
        <v>380</v>
      </c>
      <c r="BR66" s="185">
        <v>3802168</v>
      </c>
      <c r="BS66" s="128">
        <v>28980</v>
      </c>
      <c r="BT66" s="128">
        <v>0</v>
      </c>
    </row>
    <row r="67" spans="1:72" x14ac:dyDescent="0.2">
      <c r="A67" s="159" t="s">
        <v>326</v>
      </c>
      <c r="B67" s="159" t="s">
        <v>96</v>
      </c>
      <c r="C67" s="160">
        <v>3304</v>
      </c>
      <c r="D67" s="161" t="s">
        <v>97</v>
      </c>
      <c r="E67" s="162"/>
      <c r="F67" s="163">
        <v>1002815.4256603379</v>
      </c>
      <c r="G67" s="164">
        <v>15793.92128190334</v>
      </c>
      <c r="H67" s="164">
        <v>6601.0559999907127</v>
      </c>
      <c r="I67" s="164">
        <v>24163.865599991303</v>
      </c>
      <c r="J67" s="164">
        <v>0</v>
      </c>
      <c r="K67" s="164">
        <v>52772.554100003865</v>
      </c>
      <c r="L67" s="164">
        <v>3082.0504262333211</v>
      </c>
      <c r="M67" s="186">
        <v>110017.59999999999</v>
      </c>
      <c r="N67" s="164">
        <v>0</v>
      </c>
      <c r="O67" s="165">
        <v>7156.8</v>
      </c>
      <c r="P67" s="166"/>
      <c r="Q67" s="167"/>
      <c r="R67" s="164">
        <v>-15405.219626807062</v>
      </c>
      <c r="S67" s="164"/>
      <c r="T67" s="164">
        <v>62253.526931539651</v>
      </c>
      <c r="U67" s="168">
        <v>33726.284140965668</v>
      </c>
      <c r="V67" s="168">
        <v>0</v>
      </c>
      <c r="W67" s="169">
        <v>1302977.8645141586</v>
      </c>
      <c r="X67" s="170"/>
      <c r="Y67" s="163">
        <v>0</v>
      </c>
      <c r="Z67" s="171">
        <v>0</v>
      </c>
      <c r="AA67" s="169">
        <v>0</v>
      </c>
      <c r="AB67" s="170"/>
      <c r="AC67" s="163">
        <v>4596.5071941652495</v>
      </c>
      <c r="AD67" s="167"/>
      <c r="AE67" s="164">
        <v>0</v>
      </c>
      <c r="AF67" s="167"/>
      <c r="AG67" s="164"/>
      <c r="AH67" s="169">
        <v>4596.5071941652495</v>
      </c>
      <c r="AI67" s="170"/>
      <c r="AJ67" s="172">
        <v>1307574.3717083237</v>
      </c>
      <c r="AK67" s="170"/>
      <c r="AL67" s="173">
        <v>51645.994065281899</v>
      </c>
      <c r="AM67" s="170"/>
      <c r="AN67" s="174">
        <v>138658.5179349333</v>
      </c>
      <c r="AO67" s="170"/>
      <c r="AP67" s="175">
        <v>1355565.0990101984</v>
      </c>
      <c r="AQ67" s="167"/>
      <c r="AR67" s="170">
        <v>4596.5071941652495</v>
      </c>
      <c r="AS67" s="167"/>
      <c r="AT67" s="170">
        <v>51645.994065281899</v>
      </c>
      <c r="AU67" s="175">
        <v>9198.7079219595471</v>
      </c>
      <c r="AV67" s="170">
        <v>3066.2359739865155</v>
      </c>
      <c r="AW67" s="170">
        <v>277.90989069581445</v>
      </c>
      <c r="AX67" s="170">
        <v>2692.8376615609145</v>
      </c>
      <c r="AY67" s="176">
        <v>0</v>
      </c>
      <c r="AZ67" s="177">
        <v>169.52817860427024</v>
      </c>
      <c r="BA67" s="178">
        <v>1396402.3806428383</v>
      </c>
      <c r="BB67" s="179">
        <v>3.637978807091713E-11</v>
      </c>
      <c r="BD67" s="128">
        <v>1411807.6002696455</v>
      </c>
      <c r="BG67" s="180">
        <v>1411807.6002696455</v>
      </c>
      <c r="BI67" s="182">
        <v>0</v>
      </c>
      <c r="BL67" s="128">
        <v>1318383.0841409657</v>
      </c>
      <c r="BN67" s="183">
        <v>21076.696600377738</v>
      </c>
      <c r="BO67" s="184">
        <v>-5671.4769735706759</v>
      </c>
      <c r="BQ67" s="128">
        <v>380</v>
      </c>
      <c r="BR67" s="185">
        <v>3803304</v>
      </c>
      <c r="BS67" s="128">
        <v>7156.8</v>
      </c>
      <c r="BT67" s="128">
        <v>0</v>
      </c>
    </row>
    <row r="68" spans="1:72" x14ac:dyDescent="0.2">
      <c r="A68" s="159" t="s">
        <v>326</v>
      </c>
      <c r="B68" s="159" t="s">
        <v>98</v>
      </c>
      <c r="C68" s="160">
        <v>2124</v>
      </c>
      <c r="D68" s="161" t="s">
        <v>99</v>
      </c>
      <c r="E68" s="162"/>
      <c r="F68" s="163">
        <v>1071501.413719265</v>
      </c>
      <c r="G68" s="164">
        <v>111040.58973916018</v>
      </c>
      <c r="H68" s="164">
        <v>55008.799999922689</v>
      </c>
      <c r="I68" s="164">
        <v>117633.81839995761</v>
      </c>
      <c r="J68" s="164">
        <v>0</v>
      </c>
      <c r="K68" s="164">
        <v>155095.44960001079</v>
      </c>
      <c r="L68" s="164">
        <v>17083.818017616457</v>
      </c>
      <c r="M68" s="186">
        <v>110017.59999999999</v>
      </c>
      <c r="N68" s="164">
        <v>0</v>
      </c>
      <c r="O68" s="165">
        <v>27216</v>
      </c>
      <c r="P68" s="166"/>
      <c r="Q68" s="167"/>
      <c r="R68" s="164">
        <v>-17471.115126164117</v>
      </c>
      <c r="S68" s="164"/>
      <c r="T68" s="164">
        <v>0</v>
      </c>
      <c r="U68" s="168">
        <v>118020.68576955399</v>
      </c>
      <c r="V68" s="168">
        <v>0</v>
      </c>
      <c r="W68" s="169">
        <v>1765147.0601193227</v>
      </c>
      <c r="X68" s="170"/>
      <c r="Y68" s="163">
        <v>83597.400000000009</v>
      </c>
      <c r="Z68" s="171">
        <v>8630.4996667453142</v>
      </c>
      <c r="AA68" s="169">
        <v>92227.899666745318</v>
      </c>
      <c r="AB68" s="170"/>
      <c r="AC68" s="163">
        <v>17276.237167358919</v>
      </c>
      <c r="AD68" s="167"/>
      <c r="AE68" s="164">
        <v>0</v>
      </c>
      <c r="AF68" s="167"/>
      <c r="AG68" s="164"/>
      <c r="AH68" s="169">
        <v>17276.237167358919</v>
      </c>
      <c r="AI68" s="170"/>
      <c r="AJ68" s="172">
        <v>1874651.196953427</v>
      </c>
      <c r="AK68" s="170"/>
      <c r="AL68" s="173">
        <v>262385.86956521741</v>
      </c>
      <c r="AM68" s="170"/>
      <c r="AN68" s="174">
        <v>305811.96842361294</v>
      </c>
      <c r="AO68" s="170"/>
      <c r="AP68" s="175">
        <v>1880485.5365756045</v>
      </c>
      <c r="AQ68" s="167"/>
      <c r="AR68" s="170">
        <v>17276.237167358919</v>
      </c>
      <c r="AS68" s="167"/>
      <c r="AT68" s="170">
        <v>262385.86956521741</v>
      </c>
      <c r="AU68" s="175">
        <v>9828.7564097649956</v>
      </c>
      <c r="AV68" s="170">
        <v>3276.2521365883317</v>
      </c>
      <c r="AW68" s="170">
        <v>296.94481471607571</v>
      </c>
      <c r="AX68" s="170">
        <v>2877.2785972842648</v>
      </c>
      <c r="AY68" s="176">
        <v>0</v>
      </c>
      <c r="AZ68" s="177">
        <v>1191.8831678104505</v>
      </c>
      <c r="BA68" s="178">
        <v>2142676.5281820167</v>
      </c>
      <c r="BB68" s="179">
        <v>-2.0827428670600057E-10</v>
      </c>
      <c r="BD68" s="128">
        <v>2160147.6433081808</v>
      </c>
      <c r="BG68" s="180">
        <v>2160147.6433081808</v>
      </c>
      <c r="BI68" s="182">
        <v>0</v>
      </c>
      <c r="BL68" s="128">
        <v>1782618.1752454869</v>
      </c>
      <c r="BN68" s="183">
        <v>23957.631063337256</v>
      </c>
      <c r="BO68" s="184">
        <v>-6486.5159371731388</v>
      </c>
      <c r="BQ68" s="128">
        <v>380</v>
      </c>
      <c r="BR68" s="185">
        <v>3802124</v>
      </c>
      <c r="BS68" s="128">
        <v>27216</v>
      </c>
      <c r="BT68" s="128">
        <v>0</v>
      </c>
    </row>
    <row r="69" spans="1:72" x14ac:dyDescent="0.2">
      <c r="A69" s="187" t="s">
        <v>328</v>
      </c>
      <c r="B69" s="187"/>
      <c r="C69" s="188">
        <v>2195</v>
      </c>
      <c r="D69" s="161" t="s">
        <v>100</v>
      </c>
      <c r="E69" s="162"/>
      <c r="F69" s="163">
        <v>1711654.822428467</v>
      </c>
      <c r="G69" s="164">
        <v>78620.518447079885</v>
      </c>
      <c r="H69" s="164">
        <v>37405.983999947261</v>
      </c>
      <c r="I69" s="164">
        <v>182519.19839993428</v>
      </c>
      <c r="J69" s="164">
        <v>0</v>
      </c>
      <c r="K69" s="164">
        <v>113454.27621701958</v>
      </c>
      <c r="L69" s="164">
        <v>148384.39560018372</v>
      </c>
      <c r="M69" s="186">
        <v>110017.59999999999</v>
      </c>
      <c r="N69" s="164">
        <v>0</v>
      </c>
      <c r="O69" s="165">
        <v>7912.8</v>
      </c>
      <c r="P69" s="166"/>
      <c r="Q69" s="167"/>
      <c r="R69" s="164">
        <v>0</v>
      </c>
      <c r="S69" s="164"/>
      <c r="T69" s="164">
        <v>0</v>
      </c>
      <c r="U69" s="168">
        <v>195782.9602141371</v>
      </c>
      <c r="V69" s="168">
        <v>0</v>
      </c>
      <c r="W69" s="169">
        <v>2585752.555306769</v>
      </c>
      <c r="X69" s="170"/>
      <c r="Y69" s="163">
        <v>120957.3</v>
      </c>
      <c r="Z69" s="171">
        <v>19822.170445493306</v>
      </c>
      <c r="AA69" s="169">
        <v>140779.47044549329</v>
      </c>
      <c r="AB69" s="170"/>
      <c r="AC69" s="163">
        <v>28715.79841207853</v>
      </c>
      <c r="AD69" s="167"/>
      <c r="AE69" s="164">
        <v>0</v>
      </c>
      <c r="AF69" s="167"/>
      <c r="AG69" s="164"/>
      <c r="AH69" s="169">
        <v>28715.79841207853</v>
      </c>
      <c r="AI69" s="170"/>
      <c r="AJ69" s="172">
        <v>2755247.8241643407</v>
      </c>
      <c r="AK69" s="170"/>
      <c r="AL69" s="173">
        <v>194065.29411764705</v>
      </c>
      <c r="AM69" s="170"/>
      <c r="AN69" s="174">
        <v>318167.09426214849</v>
      </c>
      <c r="AO69" s="170"/>
      <c r="AP69" s="175">
        <v>2726532.0257522622</v>
      </c>
      <c r="AQ69" s="167"/>
      <c r="AR69" s="170">
        <v>28715.79841207853</v>
      </c>
      <c r="AS69" s="167"/>
      <c r="AT69" s="170">
        <v>194065.29411764705</v>
      </c>
      <c r="AU69" s="175">
        <v>0</v>
      </c>
      <c r="AV69" s="170">
        <v>0</v>
      </c>
      <c r="AW69" s="170">
        <v>0</v>
      </c>
      <c r="AX69" s="170">
        <v>0</v>
      </c>
      <c r="AY69" s="176">
        <v>0</v>
      </c>
      <c r="AZ69" s="177">
        <v>0</v>
      </c>
      <c r="BA69" s="178">
        <v>2949313.118281988</v>
      </c>
      <c r="BB69" s="179">
        <v>1.7462298274040222E-10</v>
      </c>
      <c r="BD69" s="128">
        <v>2949313.118281988</v>
      </c>
      <c r="BG69" s="180">
        <v>2949313.118281988</v>
      </c>
      <c r="BI69" s="182">
        <v>0</v>
      </c>
      <c r="BL69" s="128">
        <v>2585752.555306769</v>
      </c>
      <c r="BN69" s="183">
        <v>0</v>
      </c>
      <c r="BO69" s="184">
        <v>0</v>
      </c>
      <c r="BQ69" s="128">
        <v>380</v>
      </c>
      <c r="BR69" s="185">
        <v>3802195</v>
      </c>
      <c r="BS69" s="128">
        <v>7912.8</v>
      </c>
      <c r="BT69" s="128">
        <v>0</v>
      </c>
    </row>
    <row r="70" spans="1:72" x14ac:dyDescent="0.2">
      <c r="A70" s="159" t="s">
        <v>326</v>
      </c>
      <c r="B70" s="159" t="s">
        <v>101</v>
      </c>
      <c r="C70" s="160">
        <v>5207</v>
      </c>
      <c r="D70" s="161" t="s">
        <v>102</v>
      </c>
      <c r="E70" s="162"/>
      <c r="F70" s="163">
        <v>288481.14984749444</v>
      </c>
      <c r="G70" s="164">
        <v>5053.28364356571</v>
      </c>
      <c r="H70" s="164">
        <v>880.14079999875958</v>
      </c>
      <c r="I70" s="164">
        <v>9391.5023999966252</v>
      </c>
      <c r="J70" s="164">
        <v>0</v>
      </c>
      <c r="K70" s="164">
        <v>24392.538545456242</v>
      </c>
      <c r="L70" s="164">
        <v>600.92946666741011</v>
      </c>
      <c r="M70" s="186">
        <v>110017.59999999999</v>
      </c>
      <c r="N70" s="164">
        <v>0</v>
      </c>
      <c r="O70" s="165">
        <v>1644.8500000000001</v>
      </c>
      <c r="P70" s="166"/>
      <c r="Q70" s="167"/>
      <c r="R70" s="164">
        <v>-4437.1108822684928</v>
      </c>
      <c r="S70" s="164"/>
      <c r="T70" s="164">
        <v>0</v>
      </c>
      <c r="U70" s="168">
        <v>58366.275822032476</v>
      </c>
      <c r="V70" s="168">
        <v>0</v>
      </c>
      <c r="W70" s="169">
        <v>494391.15964294312</v>
      </c>
      <c r="X70" s="170"/>
      <c r="Y70" s="163">
        <v>47918.490000000005</v>
      </c>
      <c r="Z70" s="171">
        <v>2124.8769868059753</v>
      </c>
      <c r="AA70" s="169">
        <v>50043.366986805981</v>
      </c>
      <c r="AB70" s="170"/>
      <c r="AC70" s="163">
        <v>12510.969322586636</v>
      </c>
      <c r="AD70" s="167"/>
      <c r="AE70" s="164">
        <v>26470.486095572171</v>
      </c>
      <c r="AF70" s="167"/>
      <c r="AG70" s="164"/>
      <c r="AH70" s="169">
        <v>38981.455418158803</v>
      </c>
      <c r="AI70" s="170"/>
      <c r="AJ70" s="172">
        <v>583415.98204790789</v>
      </c>
      <c r="AK70" s="170"/>
      <c r="AL70" s="173">
        <v>23732.871287128713</v>
      </c>
      <c r="AM70" s="170"/>
      <c r="AN70" s="174">
        <v>52532.383010514437</v>
      </c>
      <c r="AO70" s="170"/>
      <c r="AP70" s="175">
        <v>575342.12360758975</v>
      </c>
      <c r="AQ70" s="167"/>
      <c r="AR70" s="170">
        <v>12510.969322586636</v>
      </c>
      <c r="AS70" s="167"/>
      <c r="AT70" s="170">
        <v>23732.871287128713</v>
      </c>
      <c r="AU70" s="175">
        <v>2646.2036487828832</v>
      </c>
      <c r="AV70" s="170">
        <v>882.06788292762769</v>
      </c>
      <c r="AW70" s="170">
        <v>79.946680885097308</v>
      </c>
      <c r="AX70" s="170">
        <v>774.65193003807133</v>
      </c>
      <c r="AY70" s="176">
        <v>0</v>
      </c>
      <c r="AZ70" s="177">
        <v>54.24073963481262</v>
      </c>
      <c r="BA70" s="178">
        <v>607148.85333503666</v>
      </c>
      <c r="BB70" s="179">
        <v>5.8207660913467407E-11</v>
      </c>
      <c r="BD70" s="128">
        <v>611585.96421730518</v>
      </c>
      <c r="BG70" s="180">
        <v>611585.96421730518</v>
      </c>
      <c r="BI70" s="182">
        <v>0</v>
      </c>
      <c r="BL70" s="128">
        <v>498828.27052521164</v>
      </c>
      <c r="BN70" s="183">
        <v>6410.4896367248493</v>
      </c>
      <c r="BO70" s="184">
        <v>-1973.3787544563565</v>
      </c>
      <c r="BQ70" s="128">
        <v>380</v>
      </c>
      <c r="BR70" s="185">
        <v>3805207</v>
      </c>
      <c r="BS70" s="128">
        <v>1644.8500000000001</v>
      </c>
      <c r="BT70" s="128">
        <v>0</v>
      </c>
    </row>
    <row r="71" spans="1:72" x14ac:dyDescent="0.2">
      <c r="A71" s="159" t="s">
        <v>326</v>
      </c>
      <c r="B71" s="159" t="s">
        <v>103</v>
      </c>
      <c r="C71" s="160">
        <v>3363</v>
      </c>
      <c r="D71" s="161" t="s">
        <v>104</v>
      </c>
      <c r="E71" s="162"/>
      <c r="F71" s="163">
        <v>953361.5142579102</v>
      </c>
      <c r="G71" s="164">
        <v>56837.453193457848</v>
      </c>
      <c r="H71" s="164">
        <v>33445.350399952971</v>
      </c>
      <c r="I71" s="164">
        <v>96795.484799965241</v>
      </c>
      <c r="J71" s="164">
        <v>0</v>
      </c>
      <c r="K71" s="164">
        <v>188845.5824731873</v>
      </c>
      <c r="L71" s="164">
        <v>74818.713265208979</v>
      </c>
      <c r="M71" s="186">
        <v>110017.59999999999</v>
      </c>
      <c r="N71" s="164">
        <v>0</v>
      </c>
      <c r="O71" s="165">
        <v>6199.2000000000007</v>
      </c>
      <c r="P71" s="166"/>
      <c r="Q71" s="167"/>
      <c r="R71" s="164">
        <v>-15094.421927639822</v>
      </c>
      <c r="S71" s="164"/>
      <c r="T71" s="164">
        <v>0</v>
      </c>
      <c r="U71" s="168">
        <v>0</v>
      </c>
      <c r="V71" s="168">
        <v>0</v>
      </c>
      <c r="W71" s="169">
        <v>1505226.4764620427</v>
      </c>
      <c r="X71" s="170"/>
      <c r="Y71" s="163">
        <v>107394.30000000002</v>
      </c>
      <c r="Z71" s="171">
        <v>16767.96677539033</v>
      </c>
      <c r="AA71" s="169">
        <v>124162.26677539035</v>
      </c>
      <c r="AB71" s="170"/>
      <c r="AC71" s="163">
        <v>81480.904980091727</v>
      </c>
      <c r="AD71" s="167"/>
      <c r="AE71" s="164">
        <v>0</v>
      </c>
      <c r="AF71" s="167"/>
      <c r="AG71" s="164"/>
      <c r="AH71" s="169">
        <v>81480.904980091727</v>
      </c>
      <c r="AI71" s="170"/>
      <c r="AJ71" s="172">
        <v>1710869.6482175249</v>
      </c>
      <c r="AK71" s="170"/>
      <c r="AL71" s="173">
        <v>137265.57377049181</v>
      </c>
      <c r="AM71" s="170"/>
      <c r="AN71" s="174">
        <v>310442.27484795882</v>
      </c>
      <c r="AO71" s="170"/>
      <c r="AP71" s="175">
        <v>1644483.1651650728</v>
      </c>
      <c r="AQ71" s="167"/>
      <c r="AR71" s="170">
        <v>81480.904980091727</v>
      </c>
      <c r="AS71" s="167"/>
      <c r="AT71" s="170">
        <v>137265.57377049181</v>
      </c>
      <c r="AU71" s="175">
        <v>8745.073010739623</v>
      </c>
      <c r="AV71" s="170">
        <v>2915.0243369132077</v>
      </c>
      <c r="AW71" s="170">
        <v>264.20474540122632</v>
      </c>
      <c r="AX71" s="170">
        <v>2560.0401878401026</v>
      </c>
      <c r="AY71" s="176">
        <v>0</v>
      </c>
      <c r="AZ71" s="177">
        <v>610.07964674566119</v>
      </c>
      <c r="BA71" s="178">
        <v>1848135.2219880167</v>
      </c>
      <c r="BB71" s="179">
        <v>5.8207660913467407E-11</v>
      </c>
      <c r="BD71" s="128">
        <v>1863229.6439156565</v>
      </c>
      <c r="BG71" s="180">
        <v>1863229.6439156565</v>
      </c>
      <c r="BI71" s="182">
        <v>0</v>
      </c>
      <c r="BL71" s="128">
        <v>1520320.8983896824</v>
      </c>
      <c r="BN71" s="183">
        <v>23436.162830267749</v>
      </c>
      <c r="BO71" s="184">
        <v>-8341.7409026279274</v>
      </c>
      <c r="BQ71" s="128">
        <v>380</v>
      </c>
      <c r="BR71" s="185">
        <v>3803363</v>
      </c>
      <c r="BS71" s="128">
        <v>6199.2000000000007</v>
      </c>
      <c r="BT71" s="128">
        <v>0</v>
      </c>
    </row>
    <row r="72" spans="1:72" x14ac:dyDescent="0.2">
      <c r="A72" s="159" t="s">
        <v>326</v>
      </c>
      <c r="B72" s="159" t="s">
        <v>105</v>
      </c>
      <c r="C72" s="160">
        <v>5200</v>
      </c>
      <c r="D72" s="161" t="s">
        <v>106</v>
      </c>
      <c r="E72" s="162"/>
      <c r="F72" s="163">
        <v>1739129.217652038</v>
      </c>
      <c r="G72" s="164">
        <v>90734.515200024296</v>
      </c>
      <c r="H72" s="164">
        <v>51928.307199926814</v>
      </c>
      <c r="I72" s="164">
        <v>190255.43599993153</v>
      </c>
      <c r="J72" s="164">
        <v>0</v>
      </c>
      <c r="K72" s="164">
        <v>322898.53550082282</v>
      </c>
      <c r="L72" s="164">
        <v>107685.30028637183</v>
      </c>
      <c r="M72" s="186">
        <v>110017.59999999999</v>
      </c>
      <c r="N72" s="164">
        <v>0</v>
      </c>
      <c r="O72" s="165">
        <v>14571.253674386</v>
      </c>
      <c r="P72" s="166"/>
      <c r="Q72" s="167"/>
      <c r="R72" s="164">
        <v>-27396.368330907488</v>
      </c>
      <c r="S72" s="164"/>
      <c r="T72" s="164">
        <v>0</v>
      </c>
      <c r="U72" s="168">
        <v>32404.983799417503</v>
      </c>
      <c r="V72" s="168">
        <v>0</v>
      </c>
      <c r="W72" s="169">
        <v>2632228.7809820115</v>
      </c>
      <c r="X72" s="170"/>
      <c r="Y72" s="163">
        <v>182977.20000000004</v>
      </c>
      <c r="Z72" s="171">
        <v>25162.201279369772</v>
      </c>
      <c r="AA72" s="169">
        <v>296279.40127936983</v>
      </c>
      <c r="AB72" s="170"/>
      <c r="AC72" s="163">
        <v>73195.772081978197</v>
      </c>
      <c r="AD72" s="167"/>
      <c r="AE72" s="164">
        <v>0</v>
      </c>
      <c r="AF72" s="167"/>
      <c r="AG72" s="164"/>
      <c r="AH72" s="169">
        <v>73195.772081978197</v>
      </c>
      <c r="AI72" s="170"/>
      <c r="AJ72" s="172">
        <v>3001703.9543433595</v>
      </c>
      <c r="AK72" s="170"/>
      <c r="AL72" s="173">
        <v>223784.7393364929</v>
      </c>
      <c r="AM72" s="170"/>
      <c r="AN72" s="174">
        <v>546888.83768725314</v>
      </c>
      <c r="AO72" s="170"/>
      <c r="AP72" s="175">
        <v>2955904.5505922888</v>
      </c>
      <c r="AQ72" s="167"/>
      <c r="AR72" s="170">
        <v>73195.772081978197</v>
      </c>
      <c r="AS72" s="167"/>
      <c r="AT72" s="170">
        <v>223784.7393364929</v>
      </c>
      <c r="AU72" s="175">
        <v>15952.827711233953</v>
      </c>
      <c r="AV72" s="170">
        <v>5317.6092370779843</v>
      </c>
      <c r="AW72" s="170">
        <v>481.96427619301517</v>
      </c>
      <c r="AX72" s="170">
        <v>4670.0444925152296</v>
      </c>
      <c r="AY72" s="176">
        <v>0</v>
      </c>
      <c r="AZ72" s="177">
        <v>973.92261388730219</v>
      </c>
      <c r="BA72" s="178">
        <v>3225488.6936798524</v>
      </c>
      <c r="BB72" s="179">
        <v>5.8207660913467407E-11</v>
      </c>
      <c r="BD72" s="128">
        <v>3252885.06201076</v>
      </c>
      <c r="BG72" s="180">
        <v>3252885.06201076</v>
      </c>
      <c r="BI72" s="182">
        <v>88140</v>
      </c>
      <c r="BL72" s="128">
        <v>2659625.149312919</v>
      </c>
      <c r="BN72" s="183">
        <v>40185.994500483444</v>
      </c>
      <c r="BO72" s="184">
        <v>-12789.626169575957</v>
      </c>
      <c r="BQ72" s="128">
        <v>380</v>
      </c>
      <c r="BR72" s="185">
        <v>3805200</v>
      </c>
      <c r="BS72" s="128">
        <v>14571.253674386</v>
      </c>
      <c r="BT72" s="128">
        <v>0</v>
      </c>
    </row>
    <row r="73" spans="1:72" x14ac:dyDescent="0.2">
      <c r="A73" s="159" t="s">
        <v>326</v>
      </c>
      <c r="B73" s="159" t="s">
        <v>107</v>
      </c>
      <c r="C73" s="160">
        <v>2198</v>
      </c>
      <c r="D73" s="161" t="s">
        <v>108</v>
      </c>
      <c r="E73" s="162"/>
      <c r="F73" s="163">
        <v>1087986.0508534077</v>
      </c>
      <c r="G73" s="164">
        <v>120142.4158373203</v>
      </c>
      <c r="H73" s="164">
        <v>79212.671999888626</v>
      </c>
      <c r="I73" s="164">
        <v>179078.64799993555</v>
      </c>
      <c r="J73" s="164">
        <v>0</v>
      </c>
      <c r="K73" s="164">
        <v>244776.50310798176</v>
      </c>
      <c r="L73" s="164">
        <v>10611.292910995791</v>
      </c>
      <c r="M73" s="186">
        <v>110017.59999999999</v>
      </c>
      <c r="N73" s="164">
        <v>0</v>
      </c>
      <c r="O73" s="165">
        <v>34020</v>
      </c>
      <c r="P73" s="166"/>
      <c r="Q73" s="167"/>
      <c r="R73" s="164">
        <v>-17819.261675933634</v>
      </c>
      <c r="S73" s="164"/>
      <c r="T73" s="164">
        <v>0</v>
      </c>
      <c r="U73" s="168">
        <v>68853.96890869597</v>
      </c>
      <c r="V73" s="168">
        <v>0</v>
      </c>
      <c r="W73" s="169">
        <v>1916879.8899422924</v>
      </c>
      <c r="X73" s="170"/>
      <c r="Y73" s="163">
        <v>93584.700000000012</v>
      </c>
      <c r="Z73" s="171">
        <v>19032.622638025958</v>
      </c>
      <c r="AA73" s="169">
        <v>112617.32263802597</v>
      </c>
      <c r="AB73" s="170"/>
      <c r="AC73" s="163">
        <v>26578.086455619592</v>
      </c>
      <c r="AD73" s="167"/>
      <c r="AE73" s="164">
        <v>0</v>
      </c>
      <c r="AF73" s="167"/>
      <c r="AG73" s="164"/>
      <c r="AH73" s="169">
        <v>26578.086455619592</v>
      </c>
      <c r="AI73" s="170"/>
      <c r="AJ73" s="172">
        <v>2056075.299035938</v>
      </c>
      <c r="AK73" s="170"/>
      <c r="AL73" s="173">
        <v>302305.81113801454</v>
      </c>
      <c r="AM73" s="170"/>
      <c r="AN73" s="174">
        <v>419434.84768238669</v>
      </c>
      <c r="AO73" s="170"/>
      <c r="AP73" s="175">
        <v>2047316.4742562519</v>
      </c>
      <c r="AQ73" s="167"/>
      <c r="AR73" s="170">
        <v>26578.086455619592</v>
      </c>
      <c r="AS73" s="167"/>
      <c r="AT73" s="170">
        <v>302305.81113801454</v>
      </c>
      <c r="AU73" s="175">
        <v>9979.9680468383031</v>
      </c>
      <c r="AV73" s="170">
        <v>3326.6560156127675</v>
      </c>
      <c r="AW73" s="170">
        <v>301.5131964809384</v>
      </c>
      <c r="AX73" s="170">
        <v>2921.5444218578691</v>
      </c>
      <c r="AY73" s="176">
        <v>0</v>
      </c>
      <c r="AZ73" s="177">
        <v>1289.5799951437539</v>
      </c>
      <c r="BA73" s="178">
        <v>2358381.1101739523</v>
      </c>
      <c r="BB73" s="179">
        <v>-2.3283064365386963E-10</v>
      </c>
      <c r="BD73" s="128">
        <v>2376200.3718498861</v>
      </c>
      <c r="BG73" s="180">
        <v>2376200.3718498861</v>
      </c>
      <c r="BI73" s="182">
        <v>0</v>
      </c>
      <c r="BL73" s="128">
        <v>1934699.151618226</v>
      </c>
      <c r="BN73" s="183">
        <v>26918.610103170788</v>
      </c>
      <c r="BO73" s="184">
        <v>-9099.3484272371534</v>
      </c>
      <c r="BQ73" s="128">
        <v>380</v>
      </c>
      <c r="BR73" s="185">
        <v>3802198</v>
      </c>
      <c r="BS73" s="128">
        <v>34020</v>
      </c>
      <c r="BT73" s="128">
        <v>0</v>
      </c>
    </row>
    <row r="74" spans="1:72" x14ac:dyDescent="0.2">
      <c r="A74" s="187" t="s">
        <v>328</v>
      </c>
      <c r="B74" s="187"/>
      <c r="C74" s="160">
        <v>2041</v>
      </c>
      <c r="D74" s="161" t="s">
        <v>109</v>
      </c>
      <c r="E74" s="162"/>
      <c r="F74" s="163">
        <v>1730886.8990849666</v>
      </c>
      <c r="G74" s="164">
        <v>103742.6625213548</v>
      </c>
      <c r="H74" s="164">
        <v>52808.447999925571</v>
      </c>
      <c r="I74" s="164">
        <v>170097.2111999389</v>
      </c>
      <c r="J74" s="164">
        <v>0</v>
      </c>
      <c r="K74" s="164">
        <v>205492.26374635627</v>
      </c>
      <c r="L74" s="164">
        <v>153521.3127274627</v>
      </c>
      <c r="M74" s="186">
        <v>110017.59999999999</v>
      </c>
      <c r="N74" s="164">
        <v>0</v>
      </c>
      <c r="O74" s="165">
        <v>9928.8000000000011</v>
      </c>
      <c r="P74" s="166"/>
      <c r="Q74" s="167"/>
      <c r="R74" s="164">
        <v>0</v>
      </c>
      <c r="S74" s="164"/>
      <c r="T74" s="164">
        <v>0</v>
      </c>
      <c r="U74" s="168">
        <v>138137.9802999557</v>
      </c>
      <c r="V74" s="168">
        <v>0</v>
      </c>
      <c r="W74" s="169">
        <v>2674633.1775799603</v>
      </c>
      <c r="X74" s="170"/>
      <c r="Y74" s="163">
        <v>202828.50000000003</v>
      </c>
      <c r="Z74" s="171">
        <v>28663.127423847116</v>
      </c>
      <c r="AA74" s="169">
        <v>231491.62742384715</v>
      </c>
      <c r="AB74" s="170"/>
      <c r="AC74" s="163">
        <v>33999.814925906605</v>
      </c>
      <c r="AD74" s="167"/>
      <c r="AE74" s="164">
        <v>0</v>
      </c>
      <c r="AF74" s="167"/>
      <c r="AG74" s="164"/>
      <c r="AH74" s="169">
        <v>33999.814925906605</v>
      </c>
      <c r="AI74" s="170"/>
      <c r="AJ74" s="172">
        <v>2940124.6199297141</v>
      </c>
      <c r="AK74" s="170"/>
      <c r="AL74" s="173">
        <v>256511.37440758297</v>
      </c>
      <c r="AM74" s="170"/>
      <c r="AN74" s="174">
        <v>423656.86310198344</v>
      </c>
      <c r="AO74" s="170"/>
      <c r="AP74" s="175">
        <v>2906124.8050038074</v>
      </c>
      <c r="AQ74" s="167"/>
      <c r="AR74" s="170">
        <v>33999.814925906605</v>
      </c>
      <c r="AS74" s="167"/>
      <c r="AT74" s="170">
        <v>256511.37440758297</v>
      </c>
      <c r="AU74" s="175">
        <v>0</v>
      </c>
      <c r="AV74" s="170">
        <v>0</v>
      </c>
      <c r="AW74" s="170">
        <v>0</v>
      </c>
      <c r="AX74" s="170">
        <v>0</v>
      </c>
      <c r="AY74" s="176">
        <v>0</v>
      </c>
      <c r="AZ74" s="177">
        <v>0</v>
      </c>
      <c r="BA74" s="178">
        <v>3196635.994337297</v>
      </c>
      <c r="BB74" s="179">
        <v>-5.8207660913467407E-11</v>
      </c>
      <c r="BD74" s="128">
        <v>3196635.994337297</v>
      </c>
      <c r="BG74" s="180">
        <v>3196635.994337297</v>
      </c>
      <c r="BI74" s="182">
        <v>0</v>
      </c>
      <c r="BL74" s="128">
        <v>2674633.1775799603</v>
      </c>
      <c r="BN74" s="183">
        <v>0</v>
      </c>
      <c r="BO74" s="184">
        <v>0</v>
      </c>
      <c r="BQ74" s="128">
        <v>380</v>
      </c>
      <c r="BR74" s="185">
        <v>3802041</v>
      </c>
      <c r="BS74" s="128">
        <v>9928.8000000000011</v>
      </c>
      <c r="BT74" s="128">
        <v>0</v>
      </c>
    </row>
    <row r="75" spans="1:72" x14ac:dyDescent="0.2">
      <c r="A75" s="187" t="s">
        <v>328</v>
      </c>
      <c r="B75" s="187"/>
      <c r="C75" s="160">
        <v>2126</v>
      </c>
      <c r="D75" s="161" t="s">
        <v>110</v>
      </c>
      <c r="E75" s="162"/>
      <c r="F75" s="163">
        <v>266501.63366863772</v>
      </c>
      <c r="G75" s="164">
        <v>19443.110400005207</v>
      </c>
      <c r="H75" s="164">
        <v>8801.4079999876049</v>
      </c>
      <c r="I75" s="164">
        <v>36080.771999987061</v>
      </c>
      <c r="J75" s="164">
        <v>0</v>
      </c>
      <c r="K75" s="164">
        <v>42875.615757840831</v>
      </c>
      <c r="L75" s="164">
        <v>2467.3082864228072</v>
      </c>
      <c r="M75" s="186">
        <v>110017.59999999999</v>
      </c>
      <c r="N75" s="164">
        <v>0</v>
      </c>
      <c r="O75" s="165">
        <v>2283.15</v>
      </c>
      <c r="P75" s="166"/>
      <c r="Q75" s="167"/>
      <c r="R75" s="164">
        <v>0</v>
      </c>
      <c r="S75" s="164"/>
      <c r="T75" s="164">
        <v>0</v>
      </c>
      <c r="U75" s="168">
        <v>68315.652243478806</v>
      </c>
      <c r="V75" s="168">
        <v>0</v>
      </c>
      <c r="W75" s="169">
        <v>556786.25035636011</v>
      </c>
      <c r="X75" s="170"/>
      <c r="Y75" s="163">
        <v>0</v>
      </c>
      <c r="Z75" s="171">
        <v>0</v>
      </c>
      <c r="AA75" s="169">
        <v>0</v>
      </c>
      <c r="AB75" s="170"/>
      <c r="AC75" s="163">
        <v>5983.0726148482236</v>
      </c>
      <c r="AD75" s="167"/>
      <c r="AE75" s="164">
        <v>0</v>
      </c>
      <c r="AF75" s="167"/>
      <c r="AG75" s="164"/>
      <c r="AH75" s="169">
        <v>5983.0726148482236</v>
      </c>
      <c r="AI75" s="170"/>
      <c r="AJ75" s="172">
        <v>562769.32297120837</v>
      </c>
      <c r="AK75" s="170"/>
      <c r="AL75" s="173">
        <v>47330.103092783509</v>
      </c>
      <c r="AM75" s="170"/>
      <c r="AN75" s="174">
        <v>77503.621755887754</v>
      </c>
      <c r="AO75" s="170"/>
      <c r="AP75" s="175">
        <v>556786.25035636011</v>
      </c>
      <c r="AQ75" s="167"/>
      <c r="AR75" s="170">
        <v>5983.0726148482236</v>
      </c>
      <c r="AS75" s="167"/>
      <c r="AT75" s="170">
        <v>47330.103092783509</v>
      </c>
      <c r="AU75" s="175">
        <v>0</v>
      </c>
      <c r="AV75" s="170">
        <v>0</v>
      </c>
      <c r="AW75" s="170">
        <v>0</v>
      </c>
      <c r="AX75" s="170">
        <v>0</v>
      </c>
      <c r="AY75" s="176">
        <v>0</v>
      </c>
      <c r="AZ75" s="177">
        <v>0</v>
      </c>
      <c r="BA75" s="178">
        <v>610099.42606399185</v>
      </c>
      <c r="BB75" s="179">
        <v>-2.9103830456733704E-11</v>
      </c>
      <c r="BD75" s="128">
        <v>610099.42606399185</v>
      </c>
      <c r="BG75" s="180">
        <v>610099.42606399185</v>
      </c>
      <c r="BI75" s="182">
        <v>0</v>
      </c>
      <c r="BL75" s="128">
        <v>556786.25035636011</v>
      </c>
      <c r="BN75" s="183">
        <v>6211.3544460624134</v>
      </c>
      <c r="BO75" s="184">
        <v>-6211.3544460624134</v>
      </c>
      <c r="BQ75" s="128">
        <v>380</v>
      </c>
      <c r="BR75" s="185">
        <v>3802126</v>
      </c>
      <c r="BS75" s="128">
        <v>2283.15</v>
      </c>
      <c r="BT75" s="128">
        <v>0</v>
      </c>
    </row>
    <row r="76" spans="1:72" x14ac:dyDescent="0.2">
      <c r="A76" s="187" t="s">
        <v>328</v>
      </c>
      <c r="B76" s="187"/>
      <c r="C76" s="160">
        <v>2127</v>
      </c>
      <c r="D76" s="161" t="s">
        <v>111</v>
      </c>
      <c r="E76" s="162"/>
      <c r="F76" s="163">
        <v>574214.8601726318</v>
      </c>
      <c r="G76" s="164">
        <v>16583.980026544723</v>
      </c>
      <c r="H76" s="164">
        <v>6160.9855999913361</v>
      </c>
      <c r="I76" s="164">
        <v>11266.802399995957</v>
      </c>
      <c r="J76" s="164">
        <v>0</v>
      </c>
      <c r="K76" s="164">
        <v>57286.840405814197</v>
      </c>
      <c r="L76" s="164">
        <v>0</v>
      </c>
      <c r="M76" s="186">
        <v>110017.59999999999</v>
      </c>
      <c r="N76" s="164">
        <v>0</v>
      </c>
      <c r="O76" s="165">
        <v>2405.9</v>
      </c>
      <c r="P76" s="166"/>
      <c r="Q76" s="167"/>
      <c r="R76" s="164">
        <v>0</v>
      </c>
      <c r="S76" s="164"/>
      <c r="T76" s="164">
        <v>0</v>
      </c>
      <c r="U76" s="168">
        <v>43761.436724680942</v>
      </c>
      <c r="V76" s="168">
        <v>0</v>
      </c>
      <c r="W76" s="169">
        <v>821698.405329659</v>
      </c>
      <c r="X76" s="170"/>
      <c r="Y76" s="163">
        <v>0</v>
      </c>
      <c r="Z76" s="171">
        <v>0</v>
      </c>
      <c r="AA76" s="169">
        <v>0</v>
      </c>
      <c r="AB76" s="170"/>
      <c r="AC76" s="163">
        <v>12676.399170879055</v>
      </c>
      <c r="AD76" s="167"/>
      <c r="AE76" s="164">
        <v>8866.1869499496042</v>
      </c>
      <c r="AF76" s="167"/>
      <c r="AG76" s="164"/>
      <c r="AH76" s="169">
        <v>21542.586120828659</v>
      </c>
      <c r="AI76" s="170"/>
      <c r="AJ76" s="172">
        <v>843240.99145048764</v>
      </c>
      <c r="AK76" s="170"/>
      <c r="AL76" s="173">
        <v>44124.644549763034</v>
      </c>
      <c r="AM76" s="170"/>
      <c r="AN76" s="174">
        <v>108178.59308110856</v>
      </c>
      <c r="AO76" s="170"/>
      <c r="AP76" s="175">
        <v>830564.59227960859</v>
      </c>
      <c r="AQ76" s="167"/>
      <c r="AR76" s="170">
        <v>12676.399170879055</v>
      </c>
      <c r="AS76" s="167"/>
      <c r="AT76" s="170">
        <v>44124.644549763034</v>
      </c>
      <c r="AU76" s="175">
        <v>0</v>
      </c>
      <c r="AV76" s="170">
        <v>0</v>
      </c>
      <c r="AW76" s="170">
        <v>0</v>
      </c>
      <c r="AX76" s="170">
        <v>0</v>
      </c>
      <c r="AY76" s="176">
        <v>0</v>
      </c>
      <c r="AZ76" s="177">
        <v>0</v>
      </c>
      <c r="BA76" s="178">
        <v>887365.6360002507</v>
      </c>
      <c r="BB76" s="179">
        <v>2.9103830456733704E-11</v>
      </c>
      <c r="BD76" s="128">
        <v>887365.6360002507</v>
      </c>
      <c r="BG76" s="180">
        <v>887365.6360002507</v>
      </c>
      <c r="BI76" s="182">
        <v>0</v>
      </c>
      <c r="BL76" s="128">
        <v>821698.405329659</v>
      </c>
      <c r="BN76" s="183">
        <v>0</v>
      </c>
      <c r="BO76" s="184">
        <v>0</v>
      </c>
      <c r="BQ76" s="128">
        <v>380</v>
      </c>
      <c r="BR76" s="185">
        <v>3802127</v>
      </c>
      <c r="BS76" s="128">
        <v>2405.9</v>
      </c>
      <c r="BT76" s="128">
        <v>0</v>
      </c>
    </row>
    <row r="77" spans="1:72" x14ac:dyDescent="0.2">
      <c r="A77" s="159" t="s">
        <v>326</v>
      </c>
      <c r="B77" s="159" t="s">
        <v>112</v>
      </c>
      <c r="C77" s="160">
        <v>2090</v>
      </c>
      <c r="D77" s="161" t="s">
        <v>113</v>
      </c>
      <c r="E77" s="162"/>
      <c r="F77" s="163">
        <v>879180.64715426881</v>
      </c>
      <c r="G77" s="164">
        <v>83470.938352963538</v>
      </c>
      <c r="H77" s="164">
        <v>46207.391999934989</v>
      </c>
      <c r="I77" s="164">
        <v>111447.82879995993</v>
      </c>
      <c r="J77" s="164">
        <v>17690.117528076396</v>
      </c>
      <c r="K77" s="164">
        <v>135869.12019693255</v>
      </c>
      <c r="L77" s="164">
        <v>29194.338243578557</v>
      </c>
      <c r="M77" s="186">
        <v>110017.59999999999</v>
      </c>
      <c r="N77" s="164">
        <v>0</v>
      </c>
      <c r="O77" s="165">
        <v>26687.548456</v>
      </c>
      <c r="P77" s="166"/>
      <c r="Q77" s="167"/>
      <c r="R77" s="164">
        <v>-14253.275644873978</v>
      </c>
      <c r="S77" s="164"/>
      <c r="T77" s="164">
        <v>0</v>
      </c>
      <c r="U77" s="168">
        <v>58515.016453370452</v>
      </c>
      <c r="V77" s="168">
        <v>0</v>
      </c>
      <c r="W77" s="169">
        <v>1484027.271540211</v>
      </c>
      <c r="X77" s="170"/>
      <c r="Y77" s="163">
        <v>78048.900000000023</v>
      </c>
      <c r="Z77" s="171">
        <v>10995.810002127102</v>
      </c>
      <c r="AA77" s="169">
        <v>89044.710002127133</v>
      </c>
      <c r="AB77" s="170"/>
      <c r="AC77" s="163">
        <v>11212.778159044074</v>
      </c>
      <c r="AD77" s="167"/>
      <c r="AE77" s="164">
        <v>0</v>
      </c>
      <c r="AF77" s="167"/>
      <c r="AG77" s="164"/>
      <c r="AH77" s="169">
        <v>11212.778159044074</v>
      </c>
      <c r="AI77" s="170"/>
      <c r="AJ77" s="172">
        <v>1584284.7597013824</v>
      </c>
      <c r="AK77" s="170"/>
      <c r="AL77" s="173">
        <v>204538.69969040249</v>
      </c>
      <c r="AM77" s="170"/>
      <c r="AN77" s="174">
        <v>262171.40677692776</v>
      </c>
      <c r="AO77" s="170"/>
      <c r="AP77" s="175">
        <v>1587325.2571872121</v>
      </c>
      <c r="AQ77" s="167"/>
      <c r="AR77" s="170">
        <v>11212.778159044074</v>
      </c>
      <c r="AS77" s="167"/>
      <c r="AT77" s="170">
        <v>204538.69969040249</v>
      </c>
      <c r="AU77" s="175">
        <v>8064.6206439097396</v>
      </c>
      <c r="AV77" s="170">
        <v>2688.2068813032465</v>
      </c>
      <c r="AW77" s="170">
        <v>243.64702745934414</v>
      </c>
      <c r="AX77" s="170">
        <v>2360.843977258884</v>
      </c>
      <c r="AY77" s="176">
        <v>0</v>
      </c>
      <c r="AZ77" s="177">
        <v>895.95711494276372</v>
      </c>
      <c r="BA77" s="178">
        <v>1788823.4593917846</v>
      </c>
      <c r="BB77" s="179">
        <v>-2.3283064365386963E-10</v>
      </c>
      <c r="BD77" s="128">
        <v>1803076.7350366586</v>
      </c>
      <c r="BG77" s="180">
        <v>1803076.7350366586</v>
      </c>
      <c r="BI77" s="182">
        <v>0</v>
      </c>
      <c r="BL77" s="128">
        <v>1498280.547185085</v>
      </c>
      <c r="BN77" s="183">
        <v>20411.727004226082</v>
      </c>
      <c r="BO77" s="184">
        <v>-6158.4513593521042</v>
      </c>
      <c r="BQ77" s="128">
        <v>380</v>
      </c>
      <c r="BR77" s="185">
        <v>3802090</v>
      </c>
      <c r="BS77" s="128">
        <v>26687.548456</v>
      </c>
      <c r="BT77" s="128">
        <v>0</v>
      </c>
    </row>
    <row r="78" spans="1:72" x14ac:dyDescent="0.2">
      <c r="A78" s="159" t="s">
        <v>326</v>
      </c>
      <c r="B78" s="159" t="s">
        <v>114</v>
      </c>
      <c r="C78" s="160">
        <v>2043</v>
      </c>
      <c r="D78" s="161" t="s">
        <v>115</v>
      </c>
      <c r="E78" s="162"/>
      <c r="F78" s="163">
        <v>1475375.0235057573</v>
      </c>
      <c r="G78" s="164">
        <v>96861.023115572971</v>
      </c>
      <c r="H78" s="164">
        <v>58529.363199917556</v>
      </c>
      <c r="I78" s="164">
        <v>184014.43759993368</v>
      </c>
      <c r="J78" s="164">
        <v>0</v>
      </c>
      <c r="K78" s="164">
        <v>268772.61053132935</v>
      </c>
      <c r="L78" s="164">
        <v>92199.749600114068</v>
      </c>
      <c r="M78" s="186">
        <v>110017.59999999999</v>
      </c>
      <c r="N78" s="164">
        <v>0</v>
      </c>
      <c r="O78" s="165">
        <v>9525.6</v>
      </c>
      <c r="P78" s="166"/>
      <c r="Q78" s="167"/>
      <c r="R78" s="164">
        <v>-23454.933244554872</v>
      </c>
      <c r="S78" s="164"/>
      <c r="T78" s="164">
        <v>0</v>
      </c>
      <c r="U78" s="168">
        <v>3319.2001466513611</v>
      </c>
      <c r="V78" s="168">
        <v>0</v>
      </c>
      <c r="W78" s="169">
        <v>2275159.6744547216</v>
      </c>
      <c r="X78" s="170"/>
      <c r="Y78" s="163">
        <v>143644.5</v>
      </c>
      <c r="Z78" s="171">
        <v>18352.063380682343</v>
      </c>
      <c r="AA78" s="169">
        <v>235316.56338068235</v>
      </c>
      <c r="AB78" s="170"/>
      <c r="AC78" s="163">
        <v>39177.689872642353</v>
      </c>
      <c r="AD78" s="167"/>
      <c r="AE78" s="164">
        <v>0</v>
      </c>
      <c r="AF78" s="167"/>
      <c r="AG78" s="164"/>
      <c r="AH78" s="169">
        <v>39177.689872642353</v>
      </c>
      <c r="AI78" s="170"/>
      <c r="AJ78" s="172">
        <v>2549653.9277080465</v>
      </c>
      <c r="AK78" s="170"/>
      <c r="AL78" s="173">
        <v>237615.20153550865</v>
      </c>
      <c r="AM78" s="170"/>
      <c r="AN78" s="174">
        <v>470838.87083766842</v>
      </c>
      <c r="AO78" s="170"/>
      <c r="AP78" s="175">
        <v>2541624.0017425586</v>
      </c>
      <c r="AQ78" s="167"/>
      <c r="AR78" s="170">
        <v>39177.689872642353</v>
      </c>
      <c r="AS78" s="167"/>
      <c r="AT78" s="170">
        <v>237615.20153550865</v>
      </c>
      <c r="AU78" s="175">
        <v>13533.44151806103</v>
      </c>
      <c r="AV78" s="170">
        <v>4511.1471726870104</v>
      </c>
      <c r="AW78" s="170">
        <v>408.87016795521191</v>
      </c>
      <c r="AX78" s="170">
        <v>3961.7912993375649</v>
      </c>
      <c r="AY78" s="176">
        <v>0</v>
      </c>
      <c r="AZ78" s="177">
        <v>1039.6830865140498</v>
      </c>
      <c r="BA78" s="178">
        <v>2794961.9599061548</v>
      </c>
      <c r="BB78" s="179">
        <v>-2.3283064365386963E-10</v>
      </c>
      <c r="BD78" s="128">
        <v>2818416.8931507096</v>
      </c>
      <c r="BG78" s="180">
        <v>2818416.8931507096</v>
      </c>
      <c r="BI78" s="182">
        <v>73320</v>
      </c>
      <c r="BL78" s="128">
        <v>2298614.6076992764</v>
      </c>
      <c r="BN78" s="183">
        <v>34035.030540671447</v>
      </c>
      <c r="BO78" s="184">
        <v>-10580.097296116575</v>
      </c>
      <c r="BQ78" s="128">
        <v>380</v>
      </c>
      <c r="BR78" s="185">
        <v>3802043</v>
      </c>
      <c r="BS78" s="128">
        <v>9525.6</v>
      </c>
      <c r="BT78" s="128">
        <v>0</v>
      </c>
    </row>
    <row r="79" spans="1:72" x14ac:dyDescent="0.2">
      <c r="A79" s="187" t="s">
        <v>328</v>
      </c>
      <c r="B79" s="187"/>
      <c r="C79" s="160">
        <v>2044</v>
      </c>
      <c r="D79" s="161" t="s">
        <v>116</v>
      </c>
      <c r="E79" s="162"/>
      <c r="F79" s="163">
        <v>1123702.7646440498</v>
      </c>
      <c r="G79" s="164">
        <v>82768.569319730188</v>
      </c>
      <c r="H79" s="164">
        <v>41366.617599941848</v>
      </c>
      <c r="I79" s="164">
        <v>100686.10719996382</v>
      </c>
      <c r="J79" s="164">
        <v>0</v>
      </c>
      <c r="K79" s="164">
        <v>167972.49630001176</v>
      </c>
      <c r="L79" s="164">
        <v>95866.094548433335</v>
      </c>
      <c r="M79" s="186">
        <v>110017.59999999999</v>
      </c>
      <c r="N79" s="164">
        <v>0</v>
      </c>
      <c r="O79" s="165">
        <v>5140.8</v>
      </c>
      <c r="P79" s="166"/>
      <c r="Q79" s="167"/>
      <c r="R79" s="164">
        <v>0</v>
      </c>
      <c r="S79" s="164"/>
      <c r="T79" s="164">
        <v>0</v>
      </c>
      <c r="U79" s="168">
        <v>32943.026209939737</v>
      </c>
      <c r="V79" s="168">
        <v>0</v>
      </c>
      <c r="W79" s="169">
        <v>1760464.0758220707</v>
      </c>
      <c r="X79" s="170"/>
      <c r="Y79" s="163">
        <v>0</v>
      </c>
      <c r="Z79" s="171">
        <v>0</v>
      </c>
      <c r="AA79" s="169">
        <v>0</v>
      </c>
      <c r="AB79" s="170"/>
      <c r="AC79" s="163">
        <v>41260.054292574612</v>
      </c>
      <c r="AD79" s="167"/>
      <c r="AE79" s="164">
        <v>0</v>
      </c>
      <c r="AF79" s="167"/>
      <c r="AG79" s="164"/>
      <c r="AH79" s="169">
        <v>41260.054292574612</v>
      </c>
      <c r="AI79" s="170"/>
      <c r="AJ79" s="172">
        <v>1801724.1301146452</v>
      </c>
      <c r="AK79" s="170"/>
      <c r="AL79" s="173">
        <v>206890.80291970802</v>
      </c>
      <c r="AM79" s="170"/>
      <c r="AN79" s="174">
        <v>303595.82974226127</v>
      </c>
      <c r="AO79" s="170"/>
      <c r="AP79" s="175">
        <v>1760464.0758220707</v>
      </c>
      <c r="AQ79" s="167"/>
      <c r="AR79" s="170">
        <v>41260.054292574612</v>
      </c>
      <c r="AS79" s="167"/>
      <c r="AT79" s="170">
        <v>206890.80291970802</v>
      </c>
      <c r="AU79" s="175">
        <v>0</v>
      </c>
      <c r="AV79" s="170">
        <v>0</v>
      </c>
      <c r="AW79" s="170">
        <v>0</v>
      </c>
      <c r="AX79" s="170">
        <v>0</v>
      </c>
      <c r="AY79" s="176">
        <v>0</v>
      </c>
      <c r="AZ79" s="177">
        <v>0</v>
      </c>
      <c r="BA79" s="178">
        <v>2008614.9330343532</v>
      </c>
      <c r="BB79" s="179">
        <v>-5.8207660913467407E-11</v>
      </c>
      <c r="BD79" s="128">
        <v>2008614.9330343532</v>
      </c>
      <c r="BG79" s="180">
        <v>2008614.9330343532</v>
      </c>
      <c r="BI79" s="182">
        <v>0</v>
      </c>
      <c r="BL79" s="128">
        <v>1760464.0758220707</v>
      </c>
      <c r="BN79" s="183">
        <v>0</v>
      </c>
      <c r="BO79" s="184">
        <v>0</v>
      </c>
      <c r="BQ79" s="128">
        <v>380</v>
      </c>
      <c r="BR79" s="185">
        <v>3802044</v>
      </c>
      <c r="BS79" s="128">
        <v>5140.8</v>
      </c>
      <c r="BT79" s="128">
        <v>0</v>
      </c>
    </row>
    <row r="80" spans="1:72" x14ac:dyDescent="0.2">
      <c r="A80" s="159" t="s">
        <v>326</v>
      </c>
      <c r="B80" s="159" t="s">
        <v>117</v>
      </c>
      <c r="C80" s="160">
        <v>2002</v>
      </c>
      <c r="D80" s="161" t="s">
        <v>118</v>
      </c>
      <c r="E80" s="162"/>
      <c r="F80" s="163">
        <v>1002815.4256603379</v>
      </c>
      <c r="G80" s="164">
        <v>47229.430500012648</v>
      </c>
      <c r="H80" s="164">
        <v>25524.083199964076</v>
      </c>
      <c r="I80" s="164">
        <v>83093.292799970077</v>
      </c>
      <c r="J80" s="164">
        <v>21710.598784457394</v>
      </c>
      <c r="K80" s="164">
        <v>162101.03546483919</v>
      </c>
      <c r="L80" s="164">
        <v>82993.231747850426</v>
      </c>
      <c r="M80" s="186">
        <v>110017.59999999999</v>
      </c>
      <c r="N80" s="164">
        <v>0</v>
      </c>
      <c r="O80" s="165">
        <v>39060</v>
      </c>
      <c r="P80" s="166"/>
      <c r="Q80" s="167"/>
      <c r="R80" s="164">
        <v>-15742.640874268262</v>
      </c>
      <c r="S80" s="164"/>
      <c r="T80" s="164">
        <v>0</v>
      </c>
      <c r="U80" s="168">
        <v>5638.8976080014836</v>
      </c>
      <c r="V80" s="168">
        <v>0</v>
      </c>
      <c r="W80" s="169">
        <v>1564440.9548911653</v>
      </c>
      <c r="X80" s="170"/>
      <c r="Y80" s="163">
        <v>82426.05</v>
      </c>
      <c r="Z80" s="171">
        <v>9522.5690469724541</v>
      </c>
      <c r="AA80" s="169">
        <v>91948.619046972453</v>
      </c>
      <c r="AB80" s="170"/>
      <c r="AC80" s="163">
        <v>44293.960837521205</v>
      </c>
      <c r="AD80" s="167"/>
      <c r="AE80" s="164">
        <v>0</v>
      </c>
      <c r="AF80" s="167"/>
      <c r="AG80" s="164"/>
      <c r="AH80" s="169">
        <v>44293.960837521205</v>
      </c>
      <c r="AI80" s="170"/>
      <c r="AJ80" s="172">
        <v>1700683.534775659</v>
      </c>
      <c r="AK80" s="170"/>
      <c r="AL80" s="173">
        <v>112561.5625</v>
      </c>
      <c r="AM80" s="170"/>
      <c r="AN80" s="174">
        <v>278356.04786497273</v>
      </c>
      <c r="AO80" s="170"/>
      <c r="AP80" s="175">
        <v>1672132.2148124059</v>
      </c>
      <c r="AQ80" s="167"/>
      <c r="AR80" s="170">
        <v>44293.960837521205</v>
      </c>
      <c r="AS80" s="167"/>
      <c r="AT80" s="170">
        <v>112561.5625</v>
      </c>
      <c r="AU80" s="175">
        <v>9198.7079219595471</v>
      </c>
      <c r="AV80" s="170">
        <v>3066.2359739865155</v>
      </c>
      <c r="AW80" s="170">
        <v>277.90989069581445</v>
      </c>
      <c r="AX80" s="170">
        <v>2692.8376615609145</v>
      </c>
      <c r="AY80" s="176">
        <v>0</v>
      </c>
      <c r="AZ80" s="177">
        <v>506.94942606547011</v>
      </c>
      <c r="BA80" s="178">
        <v>1813245.0972756587</v>
      </c>
      <c r="BB80" s="179">
        <v>-2.3283064365386963E-10</v>
      </c>
      <c r="BD80" s="128">
        <v>1828987.738149927</v>
      </c>
      <c r="BG80" s="180">
        <v>1828987.738149927</v>
      </c>
      <c r="BI80" s="182">
        <v>0</v>
      </c>
      <c r="BL80" s="128">
        <v>1580183.5957654335</v>
      </c>
      <c r="BN80" s="183">
        <v>24569.097270953331</v>
      </c>
      <c r="BO80" s="184">
        <v>-8826.4563966850692</v>
      </c>
      <c r="BQ80" s="128">
        <v>380</v>
      </c>
      <c r="BR80" s="185">
        <v>3802002</v>
      </c>
      <c r="BS80" s="128">
        <v>39060</v>
      </c>
      <c r="BT80" s="128">
        <v>0</v>
      </c>
    </row>
    <row r="81" spans="1:72" x14ac:dyDescent="0.2">
      <c r="A81" s="159" t="s">
        <v>326</v>
      </c>
      <c r="B81" s="159" t="s">
        <v>119</v>
      </c>
      <c r="C81" s="160">
        <v>2128</v>
      </c>
      <c r="D81" s="161" t="s">
        <v>120</v>
      </c>
      <c r="E81" s="162"/>
      <c r="F81" s="163">
        <v>1118207.8855993357</v>
      </c>
      <c r="G81" s="164">
        <v>47103.249600012612</v>
      </c>
      <c r="H81" s="164">
        <v>23323.731199967144</v>
      </c>
      <c r="I81" s="164">
        <v>78722.593599971748</v>
      </c>
      <c r="J81" s="164">
        <v>0</v>
      </c>
      <c r="K81" s="164">
        <v>149372.36459775554</v>
      </c>
      <c r="L81" s="164">
        <v>8458.0389487136399</v>
      </c>
      <c r="M81" s="186">
        <v>110017.59999999999</v>
      </c>
      <c r="N81" s="164">
        <v>0</v>
      </c>
      <c r="O81" s="165">
        <v>33516</v>
      </c>
      <c r="P81" s="166"/>
      <c r="Q81" s="167"/>
      <c r="R81" s="164">
        <v>-17494.434535679902</v>
      </c>
      <c r="S81" s="164"/>
      <c r="T81" s="164">
        <v>0</v>
      </c>
      <c r="U81" s="168">
        <v>43124.172416646034</v>
      </c>
      <c r="V81" s="168">
        <v>0</v>
      </c>
      <c r="W81" s="169">
        <v>1594351.2014267226</v>
      </c>
      <c r="X81" s="170"/>
      <c r="Y81" s="163">
        <v>104681.70000000001</v>
      </c>
      <c r="Z81" s="171">
        <v>7088.3944124435466</v>
      </c>
      <c r="AA81" s="169">
        <v>111770.09441244356</v>
      </c>
      <c r="AB81" s="170"/>
      <c r="AC81" s="163">
        <v>34661.409664878047</v>
      </c>
      <c r="AD81" s="164">
        <v>36000</v>
      </c>
      <c r="AE81" s="164">
        <v>0</v>
      </c>
      <c r="AF81" s="167"/>
      <c r="AG81" s="164"/>
      <c r="AH81" s="169">
        <v>70661.40966487804</v>
      </c>
      <c r="AI81" s="170"/>
      <c r="AJ81" s="172">
        <v>1776782.7055040442</v>
      </c>
      <c r="AK81" s="170"/>
      <c r="AL81" s="173">
        <v>117685.71428571429</v>
      </c>
      <c r="AM81" s="170"/>
      <c r="AN81" s="174">
        <v>273962.31408610812</v>
      </c>
      <c r="AO81" s="170"/>
      <c r="AP81" s="175">
        <v>1759615.7303748459</v>
      </c>
      <c r="AQ81" s="167"/>
      <c r="AR81" s="170">
        <v>34661.409664878047</v>
      </c>
      <c r="AS81" s="167"/>
      <c r="AT81" s="170">
        <v>117685.71428571429</v>
      </c>
      <c r="AU81" s="175">
        <v>10257.189381472701</v>
      </c>
      <c r="AV81" s="170">
        <v>3419.0631271575667</v>
      </c>
      <c r="AW81" s="170">
        <v>309.88856304985336</v>
      </c>
      <c r="AX81" s="170">
        <v>3002.6984335761431</v>
      </c>
      <c r="AY81" s="176">
        <v>0</v>
      </c>
      <c r="AZ81" s="177">
        <v>505.5950304236377</v>
      </c>
      <c r="BA81" s="178">
        <v>1894468.4197897585</v>
      </c>
      <c r="BB81" s="179">
        <v>2.9103830456733704E-11</v>
      </c>
      <c r="BD81" s="128">
        <v>1911962.8543254384</v>
      </c>
      <c r="BE81" s="182">
        <v>66112.015560865504</v>
      </c>
      <c r="BF81" s="182">
        <v>117600.81323369429</v>
      </c>
      <c r="BG81" s="180">
        <v>2095675.6831199981</v>
      </c>
      <c r="BI81" s="182">
        <v>0</v>
      </c>
      <c r="BL81" s="128">
        <v>1611845.6359624024</v>
      </c>
      <c r="BN81" s="183">
        <v>23929.128014589685</v>
      </c>
      <c r="BO81" s="184">
        <v>-6434.6934789097832</v>
      </c>
      <c r="BQ81" s="128">
        <v>380</v>
      </c>
      <c r="BR81" s="185">
        <v>3802128</v>
      </c>
      <c r="BS81" s="128">
        <v>33516</v>
      </c>
      <c r="BT81" s="128">
        <v>0</v>
      </c>
    </row>
    <row r="82" spans="1:72" x14ac:dyDescent="0.2">
      <c r="A82" s="159" t="s">
        <v>326</v>
      </c>
      <c r="B82" s="159" t="s">
        <v>121</v>
      </c>
      <c r="C82" s="160">
        <v>2145</v>
      </c>
      <c r="D82" s="161" t="s">
        <v>122</v>
      </c>
      <c r="E82" s="162"/>
      <c r="F82" s="163">
        <v>1151177.1598676208</v>
      </c>
      <c r="G82" s="164">
        <v>43436.000781054296</v>
      </c>
      <c r="H82" s="164">
        <v>19363.097599972694</v>
      </c>
      <c r="I82" s="164">
        <v>52718.433599981116</v>
      </c>
      <c r="J82" s="164">
        <v>0</v>
      </c>
      <c r="K82" s="164">
        <v>150083.30863317283</v>
      </c>
      <c r="L82" s="164">
        <v>7214.0231398417936</v>
      </c>
      <c r="M82" s="186">
        <v>110017.59999999999</v>
      </c>
      <c r="N82" s="164">
        <v>0</v>
      </c>
      <c r="O82" s="165">
        <v>30996</v>
      </c>
      <c r="P82" s="166"/>
      <c r="Q82" s="167"/>
      <c r="R82" s="164">
        <v>-17955.970607665375</v>
      </c>
      <c r="S82" s="164"/>
      <c r="T82" s="164">
        <v>0</v>
      </c>
      <c r="U82" s="168">
        <v>42415.513428253355</v>
      </c>
      <c r="V82" s="168">
        <v>0</v>
      </c>
      <c r="W82" s="169">
        <v>1589465.1664422317</v>
      </c>
      <c r="X82" s="170"/>
      <c r="Y82" s="163">
        <v>124779.6</v>
      </c>
      <c r="Z82" s="171">
        <v>7832.3392236286354</v>
      </c>
      <c r="AA82" s="169">
        <v>132611.93922362864</v>
      </c>
      <c r="AB82" s="170"/>
      <c r="AC82" s="163">
        <v>26147.59121787826</v>
      </c>
      <c r="AD82" s="167"/>
      <c r="AE82" s="164">
        <v>0</v>
      </c>
      <c r="AF82" s="167"/>
      <c r="AG82" s="164"/>
      <c r="AH82" s="169">
        <v>26147.59121787826</v>
      </c>
      <c r="AI82" s="170"/>
      <c r="AJ82" s="172">
        <v>1748224.6968837385</v>
      </c>
      <c r="AK82" s="170"/>
      <c r="AL82" s="173">
        <v>119558.29383886255</v>
      </c>
      <c r="AM82" s="170"/>
      <c r="AN82" s="174">
        <v>270801.00645611895</v>
      </c>
      <c r="AO82" s="170"/>
      <c r="AP82" s="175">
        <v>1740033.0762735258</v>
      </c>
      <c r="AQ82" s="167"/>
      <c r="AR82" s="170">
        <v>26147.59121787826</v>
      </c>
      <c r="AS82" s="167"/>
      <c r="AT82" s="170">
        <v>119558.29383886255</v>
      </c>
      <c r="AU82" s="175">
        <v>10559.612655619316</v>
      </c>
      <c r="AV82" s="170">
        <v>3519.8708852064383</v>
      </c>
      <c r="AW82" s="170">
        <v>319.02532657957875</v>
      </c>
      <c r="AX82" s="170">
        <v>3091.2300827233512</v>
      </c>
      <c r="AY82" s="176">
        <v>0</v>
      </c>
      <c r="AZ82" s="177">
        <v>466.23165753668968</v>
      </c>
      <c r="BA82" s="178">
        <v>1867782.9907226013</v>
      </c>
      <c r="BB82" s="179">
        <v>2.4738255888223648E-10</v>
      </c>
      <c r="BD82" s="128">
        <v>1885738.9613302667</v>
      </c>
      <c r="BG82" s="180">
        <v>1885738.9613302667</v>
      </c>
      <c r="BI82" s="182">
        <v>0</v>
      </c>
      <c r="BL82" s="128">
        <v>1607421.1370498971</v>
      </c>
      <c r="BN82" s="183">
        <v>26583.494505498275</v>
      </c>
      <c r="BO82" s="184">
        <v>-8627.5238978328998</v>
      </c>
      <c r="BQ82" s="128">
        <v>380</v>
      </c>
      <c r="BR82" s="185">
        <v>3802145</v>
      </c>
      <c r="BS82" s="128">
        <v>30996</v>
      </c>
      <c r="BT82" s="128">
        <v>0</v>
      </c>
    </row>
    <row r="83" spans="1:72" x14ac:dyDescent="0.2">
      <c r="A83" s="159" t="s">
        <v>326</v>
      </c>
      <c r="B83" s="159" t="s">
        <v>123</v>
      </c>
      <c r="C83" s="160">
        <v>3023</v>
      </c>
      <c r="D83" s="161" t="s">
        <v>124</v>
      </c>
      <c r="E83" s="162"/>
      <c r="F83" s="163">
        <v>1148429.7203452636</v>
      </c>
      <c r="G83" s="164">
        <v>43414.637538473165</v>
      </c>
      <c r="H83" s="164">
        <v>27284.364799961681</v>
      </c>
      <c r="I83" s="164">
        <v>47917.665599982822</v>
      </c>
      <c r="J83" s="164">
        <v>0</v>
      </c>
      <c r="K83" s="164">
        <v>139613.1401627142</v>
      </c>
      <c r="L83" s="164">
        <v>7216.908710623461</v>
      </c>
      <c r="M83" s="186">
        <v>110017.59999999999</v>
      </c>
      <c r="N83" s="164">
        <v>0</v>
      </c>
      <c r="O83" s="165">
        <v>27972</v>
      </c>
      <c r="P83" s="166"/>
      <c r="Q83" s="167"/>
      <c r="R83" s="164">
        <v>-17913.999679316163</v>
      </c>
      <c r="S83" s="164"/>
      <c r="T83" s="164">
        <v>0</v>
      </c>
      <c r="U83" s="168">
        <v>33189.714782851515</v>
      </c>
      <c r="V83" s="168">
        <v>0</v>
      </c>
      <c r="W83" s="169">
        <v>1567141.7522605543</v>
      </c>
      <c r="X83" s="170"/>
      <c r="Y83" s="163">
        <v>0</v>
      </c>
      <c r="Z83" s="171">
        <v>0</v>
      </c>
      <c r="AA83" s="169">
        <v>0</v>
      </c>
      <c r="AB83" s="170"/>
      <c r="AC83" s="163">
        <v>13277.053854947508</v>
      </c>
      <c r="AD83" s="167"/>
      <c r="AE83" s="164">
        <v>908.97255630314783</v>
      </c>
      <c r="AF83" s="167"/>
      <c r="AG83" s="164"/>
      <c r="AH83" s="169">
        <v>14186.026411250656</v>
      </c>
      <c r="AI83" s="170"/>
      <c r="AJ83" s="172">
        <v>1581327.778671805</v>
      </c>
      <c r="AK83" s="170"/>
      <c r="AL83" s="173">
        <v>116172.98076923078</v>
      </c>
      <c r="AM83" s="170"/>
      <c r="AN83" s="174">
        <v>252913.54931292403</v>
      </c>
      <c r="AO83" s="170"/>
      <c r="AP83" s="175">
        <v>1585964.7244961737</v>
      </c>
      <c r="AQ83" s="167"/>
      <c r="AR83" s="170">
        <v>13277.053854947508</v>
      </c>
      <c r="AS83" s="167"/>
      <c r="AT83" s="170">
        <v>116172.98076923078</v>
      </c>
      <c r="AU83" s="175">
        <v>10534.410716107097</v>
      </c>
      <c r="AV83" s="170">
        <v>3511.4702387023654</v>
      </c>
      <c r="AW83" s="170">
        <v>318.26392961876832</v>
      </c>
      <c r="AX83" s="170">
        <v>3083.8524452944175</v>
      </c>
      <c r="AY83" s="176">
        <v>0</v>
      </c>
      <c r="AZ83" s="177">
        <v>466.00234959351229</v>
      </c>
      <c r="BA83" s="178">
        <v>1697500.7594410358</v>
      </c>
      <c r="BB83" s="179">
        <v>-2.9103830456733704E-11</v>
      </c>
      <c r="BD83" s="128">
        <v>1715414.7591203519</v>
      </c>
      <c r="BG83" s="180">
        <v>1715414.7591203519</v>
      </c>
      <c r="BI83" s="182">
        <v>0</v>
      </c>
      <c r="BL83" s="128">
        <v>1585055.7519398704</v>
      </c>
      <c r="BN83" s="183">
        <v>26196.481061507497</v>
      </c>
      <c r="BO83" s="184">
        <v>-8282.481382191334</v>
      </c>
      <c r="BQ83" s="128">
        <v>380</v>
      </c>
      <c r="BR83" s="185">
        <v>3803023</v>
      </c>
      <c r="BS83" s="128">
        <v>27972</v>
      </c>
      <c r="BT83" s="128">
        <v>0</v>
      </c>
    </row>
    <row r="84" spans="1:72" x14ac:dyDescent="0.2">
      <c r="A84" s="187" t="s">
        <v>328</v>
      </c>
      <c r="B84" s="187"/>
      <c r="C84" s="160">
        <v>2199</v>
      </c>
      <c r="D84" s="161" t="s">
        <v>125</v>
      </c>
      <c r="E84" s="162"/>
      <c r="F84" s="163">
        <v>1145682.2808229066</v>
      </c>
      <c r="G84" s="164">
        <v>101238.93602310403</v>
      </c>
      <c r="H84" s="164">
        <v>55448.870399921987</v>
      </c>
      <c r="I84" s="164">
        <v>177318.36639993635</v>
      </c>
      <c r="J84" s="164">
        <v>0</v>
      </c>
      <c r="K84" s="164">
        <v>182851.72116036084</v>
      </c>
      <c r="L84" s="164">
        <v>14999.257039124723</v>
      </c>
      <c r="M84" s="186">
        <v>110017.59999999999</v>
      </c>
      <c r="N84" s="164">
        <v>0</v>
      </c>
      <c r="O84" s="165">
        <v>9273.6</v>
      </c>
      <c r="P84" s="166"/>
      <c r="Q84" s="167"/>
      <c r="R84" s="164">
        <v>0</v>
      </c>
      <c r="S84" s="164"/>
      <c r="T84" s="164">
        <v>0</v>
      </c>
      <c r="U84" s="168">
        <v>81435.928270409582</v>
      </c>
      <c r="V84" s="168">
        <v>0</v>
      </c>
      <c r="W84" s="169">
        <v>1878266.5601157642</v>
      </c>
      <c r="X84" s="170"/>
      <c r="Y84" s="163">
        <v>109367.10000000002</v>
      </c>
      <c r="Z84" s="171">
        <v>15540.220651906802</v>
      </c>
      <c r="AA84" s="169">
        <v>124907.32065190682</v>
      </c>
      <c r="AB84" s="170"/>
      <c r="AC84" s="163">
        <v>14657.504394601825</v>
      </c>
      <c r="AD84" s="167"/>
      <c r="AE84" s="164">
        <v>0</v>
      </c>
      <c r="AF84" s="167"/>
      <c r="AG84" s="164"/>
      <c r="AH84" s="169">
        <v>14657.504394601825</v>
      </c>
      <c r="AI84" s="170"/>
      <c r="AJ84" s="172">
        <v>2017831.3851622727</v>
      </c>
      <c r="AK84" s="170"/>
      <c r="AL84" s="173">
        <v>254415.38461538462</v>
      </c>
      <c r="AM84" s="170"/>
      <c r="AN84" s="174">
        <v>352336.02853880916</v>
      </c>
      <c r="AO84" s="170"/>
      <c r="AP84" s="175">
        <v>2003173.8807676709</v>
      </c>
      <c r="AQ84" s="167"/>
      <c r="AR84" s="170">
        <v>14657.504394601825</v>
      </c>
      <c r="AS84" s="167"/>
      <c r="AT84" s="170">
        <v>254415.38461538462</v>
      </c>
      <c r="AU84" s="175">
        <v>0</v>
      </c>
      <c r="AV84" s="170">
        <v>0</v>
      </c>
      <c r="AW84" s="170">
        <v>0</v>
      </c>
      <c r="AX84" s="170">
        <v>0</v>
      </c>
      <c r="AY84" s="176">
        <v>0</v>
      </c>
      <c r="AZ84" s="177">
        <v>0</v>
      </c>
      <c r="BA84" s="178">
        <v>2272246.7697776575</v>
      </c>
      <c r="BB84" s="179">
        <v>1.1641532182693481E-10</v>
      </c>
      <c r="BD84" s="128">
        <v>2272246.7697776575</v>
      </c>
      <c r="BG84" s="180">
        <v>2272246.7697776575</v>
      </c>
      <c r="BI84" s="182">
        <v>0</v>
      </c>
      <c r="BL84" s="128">
        <v>1878266.5601157642</v>
      </c>
      <c r="BN84" s="183">
        <v>26640.728379507069</v>
      </c>
      <c r="BO84" s="184">
        <v>-26640.728379507069</v>
      </c>
      <c r="BQ84" s="128">
        <v>380</v>
      </c>
      <c r="BR84" s="185">
        <v>3802199</v>
      </c>
      <c r="BS84" s="128">
        <v>9273.6</v>
      </c>
      <c r="BT84" s="128">
        <v>0</v>
      </c>
    </row>
    <row r="85" spans="1:72" x14ac:dyDescent="0.2">
      <c r="A85" s="187" t="s">
        <v>328</v>
      </c>
      <c r="B85" s="187"/>
      <c r="C85" s="160">
        <v>2179</v>
      </c>
      <c r="D85" s="161" t="s">
        <v>126</v>
      </c>
      <c r="E85" s="162"/>
      <c r="F85" s="163">
        <v>1596262.3624894693</v>
      </c>
      <c r="G85" s="164">
        <v>78185.183213398865</v>
      </c>
      <c r="H85" s="164">
        <v>37846.054399946646</v>
      </c>
      <c r="I85" s="164">
        <v>125030.00159995499</v>
      </c>
      <c r="J85" s="164">
        <v>0</v>
      </c>
      <c r="K85" s="164">
        <v>303256.34304002119</v>
      </c>
      <c r="L85" s="164">
        <v>115101.10553860418</v>
      </c>
      <c r="M85" s="186">
        <v>110017.59999999999</v>
      </c>
      <c r="N85" s="164">
        <v>0</v>
      </c>
      <c r="O85" s="165">
        <v>11307.863618312002</v>
      </c>
      <c r="P85" s="166"/>
      <c r="Q85" s="167"/>
      <c r="R85" s="164">
        <v>0</v>
      </c>
      <c r="S85" s="164"/>
      <c r="T85" s="164">
        <v>0</v>
      </c>
      <c r="U85" s="168">
        <v>22674.079097073991</v>
      </c>
      <c r="V85" s="168">
        <v>0</v>
      </c>
      <c r="W85" s="169">
        <v>2399680.5929967812</v>
      </c>
      <c r="X85" s="170"/>
      <c r="Y85" s="163">
        <v>158687.10000000003</v>
      </c>
      <c r="Z85" s="171">
        <v>16638.601584204778</v>
      </c>
      <c r="AA85" s="169">
        <v>175325.7015842048</v>
      </c>
      <c r="AB85" s="170"/>
      <c r="AC85" s="163">
        <v>63315.221198468986</v>
      </c>
      <c r="AD85" s="167"/>
      <c r="AE85" s="164">
        <v>0</v>
      </c>
      <c r="AF85" s="167"/>
      <c r="AG85" s="164"/>
      <c r="AH85" s="169">
        <v>63315.221198468986</v>
      </c>
      <c r="AI85" s="170"/>
      <c r="AJ85" s="172">
        <v>2638321.5157794552</v>
      </c>
      <c r="AK85" s="170"/>
      <c r="AL85" s="173">
        <v>190823.81270903008</v>
      </c>
      <c r="AM85" s="170"/>
      <c r="AN85" s="174">
        <v>488473.83429685549</v>
      </c>
      <c r="AO85" s="170"/>
      <c r="AP85" s="175">
        <v>2575006.2945809858</v>
      </c>
      <c r="AQ85" s="167"/>
      <c r="AR85" s="170">
        <v>63315.221198468986</v>
      </c>
      <c r="AS85" s="167"/>
      <c r="AT85" s="170">
        <v>190823.81270903008</v>
      </c>
      <c r="AU85" s="175">
        <v>0</v>
      </c>
      <c r="AV85" s="170">
        <v>0</v>
      </c>
      <c r="AW85" s="170">
        <v>0</v>
      </c>
      <c r="AX85" s="170">
        <v>0</v>
      </c>
      <c r="AY85" s="176">
        <v>0</v>
      </c>
      <c r="AZ85" s="177">
        <v>0</v>
      </c>
      <c r="BA85" s="178">
        <v>2829145.328488485</v>
      </c>
      <c r="BB85" s="179">
        <v>-3.2014213502407074E-10</v>
      </c>
      <c r="BD85" s="128">
        <v>2829145.328488485</v>
      </c>
      <c r="BG85" s="180">
        <v>2829145.328488485</v>
      </c>
      <c r="BI85" s="182">
        <v>0</v>
      </c>
      <c r="BL85" s="128">
        <v>2399680.5929967812</v>
      </c>
      <c r="BN85" s="183">
        <v>0</v>
      </c>
      <c r="BO85" s="184">
        <v>0</v>
      </c>
      <c r="BQ85" s="128">
        <v>380</v>
      </c>
      <c r="BR85" s="185">
        <v>3802179</v>
      </c>
      <c r="BS85" s="128">
        <v>11307.863618312002</v>
      </c>
      <c r="BT85" s="128">
        <v>0</v>
      </c>
    </row>
    <row r="86" spans="1:72" x14ac:dyDescent="0.2">
      <c r="A86" s="159" t="s">
        <v>326</v>
      </c>
      <c r="B86" s="159" t="s">
        <v>127</v>
      </c>
      <c r="C86" s="160">
        <v>2048</v>
      </c>
      <c r="D86" s="161" t="s">
        <v>128</v>
      </c>
      <c r="E86" s="162"/>
      <c r="F86" s="163">
        <v>1129197.643688764</v>
      </c>
      <c r="G86" s="164">
        <v>44923.615200012035</v>
      </c>
      <c r="H86" s="164">
        <v>23323.731199967238</v>
      </c>
      <c r="I86" s="164">
        <v>113543.16399995917</v>
      </c>
      <c r="J86" s="164">
        <v>1447.373252297285</v>
      </c>
      <c r="K86" s="164">
        <v>131284.12710000927</v>
      </c>
      <c r="L86" s="164">
        <v>87661.220734756542</v>
      </c>
      <c r="M86" s="186">
        <v>110017.59999999999</v>
      </c>
      <c r="N86" s="164">
        <v>0</v>
      </c>
      <c r="O86" s="165">
        <v>24427.25</v>
      </c>
      <c r="P86" s="166"/>
      <c r="Q86" s="167"/>
      <c r="R86" s="164">
        <v>-17638.005342268058</v>
      </c>
      <c r="S86" s="164"/>
      <c r="T86" s="164">
        <v>0</v>
      </c>
      <c r="U86" s="168">
        <v>64029.751132166013</v>
      </c>
      <c r="V86" s="168">
        <v>0</v>
      </c>
      <c r="W86" s="169">
        <v>1712217.4709656632</v>
      </c>
      <c r="X86" s="170"/>
      <c r="Y86" s="163">
        <v>100921.05</v>
      </c>
      <c r="Z86" s="171">
        <v>11314.203346742608</v>
      </c>
      <c r="AA86" s="169">
        <v>112235.25334674261</v>
      </c>
      <c r="AB86" s="170"/>
      <c r="AC86" s="163">
        <v>30921.106763620064</v>
      </c>
      <c r="AD86" s="167"/>
      <c r="AE86" s="164">
        <v>0</v>
      </c>
      <c r="AF86" s="167"/>
      <c r="AG86" s="164"/>
      <c r="AH86" s="169">
        <v>30921.106763620064</v>
      </c>
      <c r="AI86" s="170"/>
      <c r="AJ86" s="172">
        <v>1855373.831076026</v>
      </c>
      <c r="AK86" s="170"/>
      <c r="AL86" s="173">
        <v>109795.71428571429</v>
      </c>
      <c r="AM86" s="170"/>
      <c r="AN86" s="174">
        <v>264040.67776148464</v>
      </c>
      <c r="AO86" s="170"/>
      <c r="AP86" s="175">
        <v>1842090.729654674</v>
      </c>
      <c r="AQ86" s="167"/>
      <c r="AR86" s="170">
        <v>30921.106763620064</v>
      </c>
      <c r="AS86" s="167"/>
      <c r="AT86" s="170">
        <v>109795.71428571429</v>
      </c>
      <c r="AU86" s="175">
        <v>10357.997139521571</v>
      </c>
      <c r="AV86" s="170">
        <v>3452.6657131738566</v>
      </c>
      <c r="AW86" s="170">
        <v>312.93415089309514</v>
      </c>
      <c r="AX86" s="170">
        <v>3032.2089832918791</v>
      </c>
      <c r="AY86" s="176">
        <v>0</v>
      </c>
      <c r="AZ86" s="177">
        <v>482.19935538765452</v>
      </c>
      <c r="BA86" s="178">
        <v>1965169.5453617403</v>
      </c>
      <c r="BB86" s="179">
        <v>2.9103830456733704E-11</v>
      </c>
      <c r="BD86" s="128">
        <v>1982807.5507040084</v>
      </c>
      <c r="BG86" s="180">
        <v>1982807.5507040084</v>
      </c>
      <c r="BI86" s="182">
        <v>0</v>
      </c>
      <c r="BL86" s="128">
        <v>1729855.4763079314</v>
      </c>
      <c r="BN86" s="183">
        <v>26237.953999546568</v>
      </c>
      <c r="BO86" s="184">
        <v>-8599.9486572785099</v>
      </c>
      <c r="BQ86" s="128">
        <v>380</v>
      </c>
      <c r="BR86" s="185">
        <v>3802048</v>
      </c>
      <c r="BS86" s="128">
        <v>24427.25</v>
      </c>
      <c r="BT86" s="128">
        <v>0</v>
      </c>
    </row>
    <row r="87" spans="1:72" x14ac:dyDescent="0.2">
      <c r="A87" s="159" t="s">
        <v>326</v>
      </c>
      <c r="B87" s="159" t="s">
        <v>129</v>
      </c>
      <c r="C87" s="160">
        <v>2192</v>
      </c>
      <c r="D87" s="161" t="s">
        <v>130</v>
      </c>
      <c r="E87" s="162"/>
      <c r="F87" s="163">
        <v>1159419.4784346919</v>
      </c>
      <c r="G87" s="164">
        <v>5251.5313548401164</v>
      </c>
      <c r="H87" s="164">
        <v>2200.3519999969062</v>
      </c>
      <c r="I87" s="164">
        <v>2940.4703999989447</v>
      </c>
      <c r="J87" s="164">
        <v>0</v>
      </c>
      <c r="K87" s="164">
        <v>86759.386363292389</v>
      </c>
      <c r="L87" s="164">
        <v>1200.9103469628133</v>
      </c>
      <c r="M87" s="186">
        <v>110017.59999999999</v>
      </c>
      <c r="N87" s="164">
        <v>0</v>
      </c>
      <c r="O87" s="165">
        <v>27216</v>
      </c>
      <c r="P87" s="166"/>
      <c r="Q87" s="167"/>
      <c r="R87" s="164">
        <v>-17671.33249456223</v>
      </c>
      <c r="S87" s="164"/>
      <c r="T87" s="164">
        <v>109210.27110021684</v>
      </c>
      <c r="U87" s="168">
        <v>3287.8822988504544</v>
      </c>
      <c r="V87" s="168">
        <v>0</v>
      </c>
      <c r="W87" s="169">
        <v>1489832.5498042882</v>
      </c>
      <c r="X87" s="170"/>
      <c r="Y87" s="163">
        <v>0</v>
      </c>
      <c r="Z87" s="171">
        <v>0</v>
      </c>
      <c r="AA87" s="169">
        <v>0</v>
      </c>
      <c r="AB87" s="170"/>
      <c r="AC87" s="163">
        <v>8011.7185250674383</v>
      </c>
      <c r="AD87" s="167"/>
      <c r="AE87" s="164">
        <v>14288.085293615972</v>
      </c>
      <c r="AF87" s="167"/>
      <c r="AG87" s="164"/>
      <c r="AH87" s="169">
        <v>22299.803818683409</v>
      </c>
      <c r="AI87" s="170"/>
      <c r="AJ87" s="172">
        <v>1512132.3536229716</v>
      </c>
      <c r="AK87" s="170"/>
      <c r="AL87" s="173">
        <v>24574.193548387098</v>
      </c>
      <c r="AM87" s="170"/>
      <c r="AN87" s="174">
        <v>176189.98134578919</v>
      </c>
      <c r="AO87" s="170"/>
      <c r="AP87" s="175">
        <v>1560093.3787520514</v>
      </c>
      <c r="AQ87" s="167"/>
      <c r="AR87" s="170">
        <v>8011.7185250674383</v>
      </c>
      <c r="AS87" s="167"/>
      <c r="AT87" s="170">
        <v>24574.193548387098</v>
      </c>
      <c r="AU87" s="175">
        <v>10635.218474155969</v>
      </c>
      <c r="AV87" s="170">
        <v>3545.0728247186562</v>
      </c>
      <c r="AW87" s="170">
        <v>321.30951746201009</v>
      </c>
      <c r="AX87" s="170">
        <v>3113.3629950101536</v>
      </c>
      <c r="AY87" s="176">
        <v>0</v>
      </c>
      <c r="AZ87" s="177">
        <v>56.36868321544349</v>
      </c>
      <c r="BA87" s="178">
        <v>1575007.9583309437</v>
      </c>
      <c r="BB87" s="179">
        <v>0</v>
      </c>
      <c r="BD87" s="128">
        <v>1592679.290825506</v>
      </c>
      <c r="BG87" s="180">
        <v>1592679.290825506</v>
      </c>
      <c r="BI87" s="182">
        <v>0</v>
      </c>
      <c r="BL87" s="128">
        <v>1507503.8822988505</v>
      </c>
      <c r="BN87" s="183">
        <v>26972.221700514518</v>
      </c>
      <c r="BO87" s="184">
        <v>-9300.8892059522877</v>
      </c>
      <c r="BQ87" s="128">
        <v>380</v>
      </c>
      <c r="BR87" s="185">
        <v>3802192</v>
      </c>
      <c r="BS87" s="128">
        <v>27216</v>
      </c>
      <c r="BT87" s="128">
        <v>0</v>
      </c>
    </row>
    <row r="88" spans="1:72" x14ac:dyDescent="0.2">
      <c r="A88" s="187" t="s">
        <v>328</v>
      </c>
      <c r="B88" s="187"/>
      <c r="C88" s="188">
        <v>2014</v>
      </c>
      <c r="D88" s="161" t="s">
        <v>131</v>
      </c>
      <c r="E88" s="162"/>
      <c r="F88" s="163">
        <v>815989.53814005572</v>
      </c>
      <c r="G88" s="164">
        <v>98751.367723804957</v>
      </c>
      <c r="H88" s="164">
        <v>62489.996799912071</v>
      </c>
      <c r="I88" s="164">
        <v>106409.92388801633</v>
      </c>
      <c r="J88" s="164">
        <v>0</v>
      </c>
      <c r="K88" s="164">
        <v>123681.78592000861</v>
      </c>
      <c r="L88" s="164">
        <v>11534.166600014283</v>
      </c>
      <c r="M88" s="186">
        <v>110017.59999999999</v>
      </c>
      <c r="N88" s="164">
        <v>0</v>
      </c>
      <c r="O88" s="165">
        <v>9626.4</v>
      </c>
      <c r="P88" s="166"/>
      <c r="Q88" s="167"/>
      <c r="R88" s="164">
        <v>0</v>
      </c>
      <c r="S88" s="164"/>
      <c r="T88" s="164">
        <v>0</v>
      </c>
      <c r="U88" s="168">
        <v>100119.3128661972</v>
      </c>
      <c r="V88" s="168">
        <v>0</v>
      </c>
      <c r="W88" s="169">
        <v>1438620.091938009</v>
      </c>
      <c r="X88" s="170"/>
      <c r="Y88" s="163">
        <v>106315.81928284721</v>
      </c>
      <c r="Z88" s="171">
        <v>14957.695137940818</v>
      </c>
      <c r="AA88" s="169">
        <v>121273.51442078802</v>
      </c>
      <c r="AB88" s="170"/>
      <c r="AC88" s="163">
        <v>16049.821525227462</v>
      </c>
      <c r="AD88" s="167"/>
      <c r="AE88" s="164">
        <v>0</v>
      </c>
      <c r="AF88" s="167"/>
      <c r="AG88" s="164"/>
      <c r="AH88" s="169">
        <v>16049.821525227462</v>
      </c>
      <c r="AI88" s="170"/>
      <c r="AJ88" s="172">
        <v>1575943.4278840246</v>
      </c>
      <c r="AK88" s="170"/>
      <c r="AL88" s="173">
        <v>249837.58957654724</v>
      </c>
      <c r="AM88" s="170"/>
      <c r="AN88" s="174">
        <v>253327.58389981312</v>
      </c>
      <c r="AO88" s="170"/>
      <c r="AP88" s="175">
        <v>1559893.6063587971</v>
      </c>
      <c r="AQ88" s="167"/>
      <c r="AR88" s="170">
        <v>16049.821525227462</v>
      </c>
      <c r="AS88" s="167"/>
      <c r="AT88" s="170">
        <v>249837.58957654724</v>
      </c>
      <c r="AU88" s="175">
        <v>0</v>
      </c>
      <c r="AV88" s="170">
        <v>0</v>
      </c>
      <c r="AW88" s="170">
        <v>0</v>
      </c>
      <c r="AX88" s="170">
        <v>0</v>
      </c>
      <c r="AY88" s="176">
        <v>0</v>
      </c>
      <c r="AZ88" s="177">
        <v>0</v>
      </c>
      <c r="BA88" s="178">
        <v>1825781.0174605718</v>
      </c>
      <c r="BB88" s="179">
        <v>2.9103830456733704E-11</v>
      </c>
      <c r="BD88" s="128">
        <v>1825781.0174605718</v>
      </c>
      <c r="BG88" s="180">
        <v>1825781.0174605718</v>
      </c>
      <c r="BI88" s="182">
        <v>0</v>
      </c>
      <c r="BL88" s="128">
        <v>1438620.091938009</v>
      </c>
      <c r="BN88" s="183">
        <v>0</v>
      </c>
      <c r="BO88" s="184">
        <v>0</v>
      </c>
      <c r="BQ88" s="128">
        <v>380</v>
      </c>
      <c r="BR88" s="185">
        <v>3802014</v>
      </c>
      <c r="BS88" s="128">
        <v>9626.4</v>
      </c>
      <c r="BT88" s="128">
        <v>0</v>
      </c>
    </row>
    <row r="89" spans="1:72" x14ac:dyDescent="0.2">
      <c r="A89" s="159" t="s">
        <v>326</v>
      </c>
      <c r="B89" s="159" t="s">
        <v>132</v>
      </c>
      <c r="C89" s="160">
        <v>2185</v>
      </c>
      <c r="D89" s="161" t="s">
        <v>133</v>
      </c>
      <c r="E89" s="162"/>
      <c r="F89" s="163">
        <v>980835.90948148118</v>
      </c>
      <c r="G89" s="164">
        <v>57951.57413934137</v>
      </c>
      <c r="H89" s="164">
        <v>21563.449599969612</v>
      </c>
      <c r="I89" s="164">
        <v>110957.75039996009</v>
      </c>
      <c r="J89" s="164">
        <v>19780.767781394501</v>
      </c>
      <c r="K89" s="164">
        <v>169472.41461933791</v>
      </c>
      <c r="L89" s="164">
        <v>49777.62875165396</v>
      </c>
      <c r="M89" s="186">
        <v>110017.59999999999</v>
      </c>
      <c r="N89" s="164">
        <v>0</v>
      </c>
      <c r="O89" s="165">
        <v>35028</v>
      </c>
      <c r="P89" s="166"/>
      <c r="Q89" s="167"/>
      <c r="R89" s="164">
        <v>-15523.796839821436</v>
      </c>
      <c r="S89" s="164"/>
      <c r="T89" s="164">
        <v>0</v>
      </c>
      <c r="U89" s="168">
        <v>5114.7526757263113</v>
      </c>
      <c r="V89" s="168">
        <v>0</v>
      </c>
      <c r="W89" s="169">
        <v>1544976.0506090438</v>
      </c>
      <c r="X89" s="170"/>
      <c r="Y89" s="163">
        <v>77185.8</v>
      </c>
      <c r="Z89" s="171">
        <v>12860.214701761175</v>
      </c>
      <c r="AA89" s="169">
        <v>90046.014701761174</v>
      </c>
      <c r="AB89" s="170"/>
      <c r="AC89" s="163">
        <v>12192.639787090098</v>
      </c>
      <c r="AD89" s="167"/>
      <c r="AE89" s="164">
        <v>0</v>
      </c>
      <c r="AF89" s="167"/>
      <c r="AG89" s="164"/>
      <c r="AH89" s="169">
        <v>12192.639787090098</v>
      </c>
      <c r="AI89" s="170"/>
      <c r="AJ89" s="172">
        <v>1647214.7050978951</v>
      </c>
      <c r="AK89" s="170"/>
      <c r="AL89" s="173">
        <v>143143.25842696629</v>
      </c>
      <c r="AM89" s="170"/>
      <c r="AN89" s="174">
        <v>291778.79295057559</v>
      </c>
      <c r="AO89" s="170"/>
      <c r="AP89" s="175">
        <v>1650545.8621506263</v>
      </c>
      <c r="AQ89" s="167"/>
      <c r="AR89" s="170">
        <v>12192.639787090098</v>
      </c>
      <c r="AS89" s="167"/>
      <c r="AT89" s="170">
        <v>143143.25842696629</v>
      </c>
      <c r="AU89" s="175">
        <v>8997.0924058618039</v>
      </c>
      <c r="AV89" s="170">
        <v>2999.0308019539343</v>
      </c>
      <c r="AW89" s="170">
        <v>271.81871500933084</v>
      </c>
      <c r="AX89" s="170">
        <v>2633.8165621294424</v>
      </c>
      <c r="AY89" s="176">
        <v>0</v>
      </c>
      <c r="AZ89" s="177">
        <v>622.03835486692515</v>
      </c>
      <c r="BA89" s="178">
        <v>1790357.9635248613</v>
      </c>
      <c r="BB89" s="179">
        <v>-1.4551915228366852E-10</v>
      </c>
      <c r="BD89" s="128">
        <v>1805881.7603646826</v>
      </c>
      <c r="BG89" s="180">
        <v>1805881.7603646826</v>
      </c>
      <c r="BI89" s="182">
        <v>0</v>
      </c>
      <c r="BL89" s="128">
        <v>1560499.8474488652</v>
      </c>
      <c r="BN89" s="183">
        <v>22729.895350504215</v>
      </c>
      <c r="BO89" s="184">
        <v>-7206.0985106827793</v>
      </c>
      <c r="BQ89" s="128">
        <v>380</v>
      </c>
      <c r="BR89" s="185">
        <v>3802185</v>
      </c>
      <c r="BS89" s="128">
        <v>35028</v>
      </c>
      <c r="BT89" s="128">
        <v>0</v>
      </c>
    </row>
    <row r="90" spans="1:72" x14ac:dyDescent="0.2">
      <c r="A90" s="159" t="s">
        <v>326</v>
      </c>
      <c r="B90" s="159" t="s">
        <v>134</v>
      </c>
      <c r="C90" s="160">
        <v>5206</v>
      </c>
      <c r="D90" s="161" t="s">
        <v>135</v>
      </c>
      <c r="E90" s="162"/>
      <c r="F90" s="163">
        <v>579709.73921734595</v>
      </c>
      <c r="G90" s="164">
        <v>8363.9068183508643</v>
      </c>
      <c r="H90" s="164">
        <v>4840.7743999931854</v>
      </c>
      <c r="I90" s="164">
        <v>7241.1583999973936</v>
      </c>
      <c r="J90" s="164">
        <v>0</v>
      </c>
      <c r="K90" s="164">
        <v>54899.473419640344</v>
      </c>
      <c r="L90" s="164">
        <v>3582.9358153890557</v>
      </c>
      <c r="M90" s="186">
        <v>110017.59999999999</v>
      </c>
      <c r="N90" s="164">
        <v>0</v>
      </c>
      <c r="O90" s="165">
        <v>3265.15</v>
      </c>
      <c r="P90" s="166"/>
      <c r="Q90" s="167"/>
      <c r="R90" s="164">
        <v>-8897.2580837119349</v>
      </c>
      <c r="S90" s="164"/>
      <c r="T90" s="164">
        <v>0</v>
      </c>
      <c r="U90" s="168">
        <v>47180.277456415584</v>
      </c>
      <c r="V90" s="168">
        <v>0</v>
      </c>
      <c r="W90" s="169">
        <v>810203.75744342047</v>
      </c>
      <c r="X90" s="170"/>
      <c r="Y90" s="163">
        <v>40935.599999999999</v>
      </c>
      <c r="Z90" s="171">
        <v>1651.2695175324695</v>
      </c>
      <c r="AA90" s="169">
        <v>42586.869517532468</v>
      </c>
      <c r="AB90" s="170"/>
      <c r="AC90" s="163">
        <v>16595.00878920365</v>
      </c>
      <c r="AD90" s="167"/>
      <c r="AE90" s="164">
        <v>32570.54069877071</v>
      </c>
      <c r="AF90" s="167"/>
      <c r="AG90" s="164"/>
      <c r="AH90" s="169">
        <v>49165.549487974364</v>
      </c>
      <c r="AI90" s="170"/>
      <c r="AJ90" s="172">
        <v>901956.17644892726</v>
      </c>
      <c r="AK90" s="170"/>
      <c r="AL90" s="173">
        <v>28038.715596330276</v>
      </c>
      <c r="AM90" s="170"/>
      <c r="AN90" s="174">
        <v>105653.28235118322</v>
      </c>
      <c r="AO90" s="170"/>
      <c r="AP90" s="175">
        <v>894258.42574343551</v>
      </c>
      <c r="AQ90" s="167"/>
      <c r="AR90" s="170">
        <v>16595.00878920365</v>
      </c>
      <c r="AS90" s="167"/>
      <c r="AT90" s="170">
        <v>28038.715596330276</v>
      </c>
      <c r="AU90" s="175">
        <v>5317.6092370779843</v>
      </c>
      <c r="AV90" s="170">
        <v>1772.5364123593281</v>
      </c>
      <c r="AW90" s="170">
        <v>160.65475873100505</v>
      </c>
      <c r="AX90" s="170">
        <v>1556.6814975050768</v>
      </c>
      <c r="AY90" s="176">
        <v>0</v>
      </c>
      <c r="AZ90" s="177">
        <v>89.77617803854119</v>
      </c>
      <c r="BA90" s="178">
        <v>929994.89204525738</v>
      </c>
      <c r="BB90" s="179">
        <v>-1.5643308870494366E-10</v>
      </c>
      <c r="BD90" s="128">
        <v>938892.15012896934</v>
      </c>
      <c r="BG90" s="180">
        <v>938892.15012896934</v>
      </c>
      <c r="BI90" s="182">
        <v>0</v>
      </c>
      <c r="BL90" s="128">
        <v>819101.01552713243</v>
      </c>
      <c r="BN90" s="183">
        <v>13586.95814173182</v>
      </c>
      <c r="BO90" s="184">
        <v>-4689.7000580198855</v>
      </c>
      <c r="BQ90" s="128">
        <v>380</v>
      </c>
      <c r="BR90" s="185">
        <v>3805206</v>
      </c>
      <c r="BS90" s="128">
        <v>3265.15</v>
      </c>
      <c r="BT90" s="128">
        <v>0</v>
      </c>
    </row>
    <row r="91" spans="1:72" x14ac:dyDescent="0.2">
      <c r="A91" s="187" t="s">
        <v>328</v>
      </c>
      <c r="B91" s="187"/>
      <c r="C91" s="160">
        <v>2170</v>
      </c>
      <c r="D91" s="161" t="s">
        <v>348</v>
      </c>
      <c r="E91" s="162"/>
      <c r="F91" s="163">
        <v>1011057.7442274091</v>
      </c>
      <c r="G91" s="164">
        <v>40062.534634565702</v>
      </c>
      <c r="H91" s="164">
        <v>19363.097599972702</v>
      </c>
      <c r="I91" s="164">
        <v>77412.38399997224</v>
      </c>
      <c r="J91" s="164">
        <v>0</v>
      </c>
      <c r="K91" s="164">
        <v>126164.1830400091</v>
      </c>
      <c r="L91" s="164">
        <v>17592.994069482858</v>
      </c>
      <c r="M91" s="186">
        <v>110017.59999999999</v>
      </c>
      <c r="N91" s="164">
        <v>0</v>
      </c>
      <c r="O91" s="165">
        <v>6753.6</v>
      </c>
      <c r="P91" s="166"/>
      <c r="Q91" s="167"/>
      <c r="R91" s="164">
        <v>0</v>
      </c>
      <c r="S91" s="164"/>
      <c r="T91" s="164">
        <v>0</v>
      </c>
      <c r="U91" s="168">
        <v>39519.952459503431</v>
      </c>
      <c r="V91" s="168">
        <v>0</v>
      </c>
      <c r="W91" s="169">
        <v>1447944.0900309153</v>
      </c>
      <c r="X91" s="170"/>
      <c r="Y91" s="163">
        <v>70774.2</v>
      </c>
      <c r="Z91" s="171">
        <v>5026.5665451720633</v>
      </c>
      <c r="AA91" s="169">
        <v>75800.766545172053</v>
      </c>
      <c r="AB91" s="170"/>
      <c r="AC91" s="163">
        <v>39573.103690277079</v>
      </c>
      <c r="AD91" s="167"/>
      <c r="AE91" s="164">
        <v>784.5850900061937</v>
      </c>
      <c r="AF91" s="167"/>
      <c r="AG91" s="164"/>
      <c r="AH91" s="169">
        <v>40357.688780283272</v>
      </c>
      <c r="AI91" s="170"/>
      <c r="AJ91" s="172">
        <v>1564102.5453563707</v>
      </c>
      <c r="AK91" s="170"/>
      <c r="AL91" s="173">
        <v>95671.727748691104</v>
      </c>
      <c r="AM91" s="170"/>
      <c r="AN91" s="174">
        <v>237717.64082245805</v>
      </c>
      <c r="AO91" s="170"/>
      <c r="AP91" s="175">
        <v>1524529.4416660937</v>
      </c>
      <c r="AQ91" s="167"/>
      <c r="AR91" s="170">
        <v>39573.103690277079</v>
      </c>
      <c r="AS91" s="167"/>
      <c r="AT91" s="170">
        <v>95671.727748691104</v>
      </c>
      <c r="AU91" s="175">
        <v>0</v>
      </c>
      <c r="AV91" s="170">
        <v>0</v>
      </c>
      <c r="AW91" s="170">
        <v>0</v>
      </c>
      <c r="AX91" s="170">
        <v>0</v>
      </c>
      <c r="AY91" s="176">
        <v>0</v>
      </c>
      <c r="AZ91" s="177">
        <v>0</v>
      </c>
      <c r="BA91" s="178">
        <v>1659774.2731050618</v>
      </c>
      <c r="BB91" s="179">
        <v>0</v>
      </c>
      <c r="BD91" s="128">
        <v>1659774.2731050618</v>
      </c>
      <c r="BG91" s="180">
        <v>1659774.2731050618</v>
      </c>
      <c r="BI91" s="182">
        <v>0</v>
      </c>
      <c r="BL91" s="128">
        <v>1447944.0900309153</v>
      </c>
      <c r="BN91" s="183">
        <v>23847.083083478199</v>
      </c>
      <c r="BO91" s="184">
        <v>-23847.083083478199</v>
      </c>
      <c r="BQ91" s="128">
        <v>380</v>
      </c>
      <c r="BR91" s="185">
        <v>3802170</v>
      </c>
      <c r="BS91" s="128">
        <v>6753.6</v>
      </c>
      <c r="BT91" s="128">
        <v>0</v>
      </c>
    </row>
    <row r="92" spans="1:72" x14ac:dyDescent="0.2">
      <c r="A92" s="159" t="s">
        <v>326</v>
      </c>
      <c r="B92" s="159" t="s">
        <v>136</v>
      </c>
      <c r="C92" s="160">
        <v>2054</v>
      </c>
      <c r="D92" s="161" t="s">
        <v>137</v>
      </c>
      <c r="E92" s="162"/>
      <c r="F92" s="163">
        <v>1167661.7970017632</v>
      </c>
      <c r="G92" s="164">
        <v>66674.95200001786</v>
      </c>
      <c r="H92" s="164">
        <v>35205.631999950456</v>
      </c>
      <c r="I92" s="164">
        <v>112663.0231999595</v>
      </c>
      <c r="J92" s="164">
        <v>0</v>
      </c>
      <c r="K92" s="164">
        <v>178061.47946512906</v>
      </c>
      <c r="L92" s="164">
        <v>78661.260668621137</v>
      </c>
      <c r="M92" s="186">
        <v>110017.59999999999</v>
      </c>
      <c r="N92" s="164">
        <v>0</v>
      </c>
      <c r="O92" s="165">
        <v>40068</v>
      </c>
      <c r="P92" s="166"/>
      <c r="Q92" s="167"/>
      <c r="R92" s="164">
        <v>-18455.861681777715</v>
      </c>
      <c r="S92" s="164"/>
      <c r="T92" s="164">
        <v>0</v>
      </c>
      <c r="U92" s="168">
        <v>29524.961747309892</v>
      </c>
      <c r="V92" s="168">
        <v>0</v>
      </c>
      <c r="W92" s="169">
        <v>1800082.8444009733</v>
      </c>
      <c r="X92" s="170"/>
      <c r="Y92" s="163">
        <v>140315.40000000002</v>
      </c>
      <c r="Z92" s="171">
        <v>19639.939940667136</v>
      </c>
      <c r="AA92" s="169">
        <v>159955.33994066715</v>
      </c>
      <c r="AB92" s="170"/>
      <c r="AC92" s="163">
        <v>7596.1325929248478</v>
      </c>
      <c r="AD92" s="167"/>
      <c r="AE92" s="164">
        <v>0</v>
      </c>
      <c r="AF92" s="167"/>
      <c r="AG92" s="164"/>
      <c r="AH92" s="169">
        <v>7596.1325929248478</v>
      </c>
      <c r="AI92" s="170"/>
      <c r="AJ92" s="172">
        <v>1967634.3169345653</v>
      </c>
      <c r="AK92" s="170"/>
      <c r="AL92" s="173">
        <v>160860.85714285713</v>
      </c>
      <c r="AM92" s="170"/>
      <c r="AN92" s="174">
        <v>324134.59107412526</v>
      </c>
      <c r="AO92" s="170"/>
      <c r="AP92" s="175">
        <v>1978494.0460234182</v>
      </c>
      <c r="AQ92" s="167"/>
      <c r="AR92" s="170">
        <v>7596.1325929248478</v>
      </c>
      <c r="AS92" s="167"/>
      <c r="AT92" s="170">
        <v>160860.85714285713</v>
      </c>
      <c r="AU92" s="175">
        <v>10710.824292692621</v>
      </c>
      <c r="AV92" s="170">
        <v>3570.2747642308736</v>
      </c>
      <c r="AW92" s="170">
        <v>323.59370834444144</v>
      </c>
      <c r="AX92" s="170">
        <v>3135.4959072969555</v>
      </c>
      <c r="AY92" s="176">
        <v>0</v>
      </c>
      <c r="AZ92" s="177">
        <v>715.6730092128206</v>
      </c>
      <c r="BA92" s="178">
        <v>2128495.1740774228</v>
      </c>
      <c r="BB92" s="179">
        <v>3.7834979593753815E-10</v>
      </c>
      <c r="BD92" s="128">
        <v>2146951.0357592003</v>
      </c>
      <c r="BG92" s="180">
        <v>2146951.0357592003</v>
      </c>
      <c r="BI92" s="182">
        <v>0</v>
      </c>
      <c r="BL92" s="128">
        <v>1818538.706082751</v>
      </c>
      <c r="BN92" s="183">
        <v>26721.725031498296</v>
      </c>
      <c r="BO92" s="184">
        <v>-8265.863349720581</v>
      </c>
      <c r="BQ92" s="128">
        <v>380</v>
      </c>
      <c r="BR92" s="185">
        <v>3802054</v>
      </c>
      <c r="BS92" s="128">
        <v>40068</v>
      </c>
      <c r="BT92" s="128">
        <v>0</v>
      </c>
    </row>
    <row r="93" spans="1:72" x14ac:dyDescent="0.2">
      <c r="A93" s="159" t="s">
        <v>326</v>
      </c>
      <c r="B93" s="159" t="s">
        <v>138</v>
      </c>
      <c r="C93" s="160">
        <v>2197</v>
      </c>
      <c r="D93" s="161" t="s">
        <v>139</v>
      </c>
      <c r="E93" s="162"/>
      <c r="F93" s="163">
        <v>1123702.7646440498</v>
      </c>
      <c r="G93" s="164">
        <v>66488.397635838701</v>
      </c>
      <c r="H93" s="164">
        <v>36085.772799949191</v>
      </c>
      <c r="I93" s="164">
        <v>108587.37119996089</v>
      </c>
      <c r="J93" s="164">
        <v>0</v>
      </c>
      <c r="K93" s="164">
        <v>155675.81105202285</v>
      </c>
      <c r="L93" s="164">
        <v>33105.081680040959</v>
      </c>
      <c r="M93" s="186">
        <v>110017.59999999999</v>
      </c>
      <c r="N93" s="164">
        <v>0</v>
      </c>
      <c r="O93" s="165">
        <v>48888</v>
      </c>
      <c r="P93" s="166"/>
      <c r="Q93" s="167"/>
      <c r="R93" s="164">
        <v>-17785.993325295247</v>
      </c>
      <c r="S93" s="164"/>
      <c r="T93" s="164">
        <v>0</v>
      </c>
      <c r="U93" s="168">
        <v>53113.830190766603</v>
      </c>
      <c r="V93" s="168">
        <v>0</v>
      </c>
      <c r="W93" s="169">
        <v>1717878.635877334</v>
      </c>
      <c r="X93" s="170"/>
      <c r="Y93" s="163">
        <v>134027.1</v>
      </c>
      <c r="Z93" s="171">
        <v>13165.127248467845</v>
      </c>
      <c r="AA93" s="169">
        <v>147192.22724846785</v>
      </c>
      <c r="AB93" s="170"/>
      <c r="AC93" s="163">
        <v>42225.080410663199</v>
      </c>
      <c r="AD93" s="167"/>
      <c r="AE93" s="164">
        <v>0</v>
      </c>
      <c r="AF93" s="167"/>
      <c r="AG93" s="164"/>
      <c r="AH93" s="169">
        <v>42225.080410663199</v>
      </c>
      <c r="AI93" s="170"/>
      <c r="AJ93" s="172">
        <v>1907295.9435364651</v>
      </c>
      <c r="AK93" s="170"/>
      <c r="AL93" s="173">
        <v>167842.98507462686</v>
      </c>
      <c r="AM93" s="170"/>
      <c r="AN93" s="174">
        <v>296927.81336098776</v>
      </c>
      <c r="AO93" s="170"/>
      <c r="AP93" s="175">
        <v>1882856.8564510969</v>
      </c>
      <c r="AQ93" s="167"/>
      <c r="AR93" s="170">
        <v>42225.080410663199</v>
      </c>
      <c r="AS93" s="167"/>
      <c r="AT93" s="170">
        <v>167842.98507462686</v>
      </c>
      <c r="AU93" s="175">
        <v>10307.593260497135</v>
      </c>
      <c r="AV93" s="170">
        <v>3435.8644201657116</v>
      </c>
      <c r="AW93" s="170">
        <v>311.41135697147428</v>
      </c>
      <c r="AX93" s="170">
        <v>3017.4537084340113</v>
      </c>
      <c r="AY93" s="176">
        <v>0</v>
      </c>
      <c r="AZ93" s="177">
        <v>713.67057922691151</v>
      </c>
      <c r="BA93" s="178">
        <v>2075138.928611092</v>
      </c>
      <c r="BB93" s="179">
        <v>1.1641532182693481E-10</v>
      </c>
      <c r="BD93" s="128">
        <v>2092924.9219363872</v>
      </c>
      <c r="BG93" s="180">
        <v>2092924.9219363872</v>
      </c>
      <c r="BI93" s="182">
        <v>0</v>
      </c>
      <c r="BL93" s="128">
        <v>1735664.6292026292</v>
      </c>
      <c r="BN93" s="183">
        <v>25624.958194186838</v>
      </c>
      <c r="BO93" s="184">
        <v>-7838.9648688915913</v>
      </c>
      <c r="BQ93" s="128">
        <v>380</v>
      </c>
      <c r="BR93" s="185">
        <v>3802197</v>
      </c>
      <c r="BS93" s="128">
        <v>48888</v>
      </c>
      <c r="BT93" s="128">
        <v>0</v>
      </c>
    </row>
    <row r="94" spans="1:72" x14ac:dyDescent="0.2">
      <c r="A94" s="187" t="s">
        <v>328</v>
      </c>
      <c r="B94" s="187"/>
      <c r="C94" s="160">
        <v>5205</v>
      </c>
      <c r="D94" s="161" t="s">
        <v>140</v>
      </c>
      <c r="E94" s="162"/>
      <c r="F94" s="163">
        <v>1156672.0389123349</v>
      </c>
      <c r="G94" s="164">
        <v>20523.283200005495</v>
      </c>
      <c r="H94" s="164">
        <v>9681.5487999863763</v>
      </c>
      <c r="I94" s="164">
        <v>18737.997599993265</v>
      </c>
      <c r="J94" s="164">
        <v>0</v>
      </c>
      <c r="K94" s="164">
        <v>81217.370165188768</v>
      </c>
      <c r="L94" s="164">
        <v>3604.149978951843</v>
      </c>
      <c r="M94" s="186">
        <v>110017.59999999999</v>
      </c>
      <c r="N94" s="164">
        <v>0</v>
      </c>
      <c r="O94" s="165">
        <v>5443.2000000000007</v>
      </c>
      <c r="P94" s="166"/>
      <c r="Q94" s="167"/>
      <c r="R94" s="164">
        <v>0</v>
      </c>
      <c r="S94" s="164"/>
      <c r="T94" s="164">
        <v>73046.011343539052</v>
      </c>
      <c r="U94" s="168">
        <v>0</v>
      </c>
      <c r="V94" s="168">
        <v>0</v>
      </c>
      <c r="W94" s="169">
        <v>1478943.2</v>
      </c>
      <c r="X94" s="170"/>
      <c r="Y94" s="163">
        <v>189512.1</v>
      </c>
      <c r="Z94" s="171">
        <v>6367.3502396550721</v>
      </c>
      <c r="AA94" s="169">
        <v>195879.45023965507</v>
      </c>
      <c r="AB94" s="170"/>
      <c r="AC94" s="163">
        <v>8410.1172347625343</v>
      </c>
      <c r="AD94" s="167"/>
      <c r="AE94" s="164">
        <v>0</v>
      </c>
      <c r="AF94" s="167"/>
      <c r="AG94" s="164"/>
      <c r="AH94" s="169">
        <v>8410.1172347625343</v>
      </c>
      <c r="AI94" s="170"/>
      <c r="AJ94" s="172">
        <v>1683232.7674744176</v>
      </c>
      <c r="AK94" s="170"/>
      <c r="AL94" s="173">
        <v>66860</v>
      </c>
      <c r="AM94" s="170"/>
      <c r="AN94" s="174">
        <v>190992.42683248816</v>
      </c>
      <c r="AO94" s="170"/>
      <c r="AP94" s="175">
        <v>1674822.650239655</v>
      </c>
      <c r="AQ94" s="167"/>
      <c r="AR94" s="170">
        <v>8410.1172347625343</v>
      </c>
      <c r="AS94" s="167"/>
      <c r="AT94" s="170">
        <v>66860</v>
      </c>
      <c r="AU94" s="175">
        <v>0</v>
      </c>
      <c r="AV94" s="170">
        <v>0</v>
      </c>
      <c r="AW94" s="170">
        <v>0</v>
      </c>
      <c r="AX94" s="170">
        <v>0</v>
      </c>
      <c r="AY94" s="176">
        <v>0</v>
      </c>
      <c r="AZ94" s="177">
        <v>0</v>
      </c>
      <c r="BA94" s="178">
        <v>1750092.7674744176</v>
      </c>
      <c r="BB94" s="179">
        <v>0</v>
      </c>
      <c r="BD94" s="128">
        <v>1750092.7674744176</v>
      </c>
      <c r="BG94" s="180">
        <v>1750092.7674744176</v>
      </c>
      <c r="BI94" s="182">
        <v>0</v>
      </c>
      <c r="BL94" s="128">
        <v>1478943.2</v>
      </c>
      <c r="BN94" s="183">
        <v>0</v>
      </c>
      <c r="BO94" s="184">
        <v>0</v>
      </c>
      <c r="BQ94" s="128">
        <v>380</v>
      </c>
      <c r="BR94" s="185">
        <v>3805205</v>
      </c>
      <c r="BS94" s="128">
        <v>5443.2000000000007</v>
      </c>
      <c r="BT94" s="128">
        <v>0</v>
      </c>
    </row>
    <row r="95" spans="1:72" x14ac:dyDescent="0.2">
      <c r="A95" s="159" t="s">
        <v>326</v>
      </c>
      <c r="B95" s="159" t="s">
        <v>141</v>
      </c>
      <c r="C95" s="160">
        <v>2130</v>
      </c>
      <c r="D95" s="161" t="s">
        <v>142</v>
      </c>
      <c r="E95" s="162"/>
      <c r="F95" s="163">
        <v>131877.09707314032</v>
      </c>
      <c r="G95" s="164">
        <v>4249.8601967224495</v>
      </c>
      <c r="H95" s="164">
        <v>1760.2815999975228</v>
      </c>
      <c r="I95" s="164">
        <v>6706.0727999975979</v>
      </c>
      <c r="J95" s="164">
        <v>0</v>
      </c>
      <c r="K95" s="164">
        <v>15974.276405582516</v>
      </c>
      <c r="L95" s="164">
        <v>0</v>
      </c>
      <c r="M95" s="186">
        <v>110017.59999999999</v>
      </c>
      <c r="N95" s="164">
        <v>0</v>
      </c>
      <c r="O95" s="165">
        <v>3682.5</v>
      </c>
      <c r="P95" s="166"/>
      <c r="Q95" s="167"/>
      <c r="R95" s="164">
        <v>-2049.2147637466987</v>
      </c>
      <c r="S95" s="164"/>
      <c r="T95" s="164">
        <v>0</v>
      </c>
      <c r="U95" s="168">
        <v>61129.439256398939</v>
      </c>
      <c r="V95" s="168">
        <v>0</v>
      </c>
      <c r="W95" s="169">
        <v>333347.91256809264</v>
      </c>
      <c r="X95" s="170"/>
      <c r="Y95" s="163">
        <v>0</v>
      </c>
      <c r="Z95" s="171">
        <v>0</v>
      </c>
      <c r="AA95" s="169">
        <v>0</v>
      </c>
      <c r="AB95" s="170"/>
      <c r="AC95" s="163">
        <v>8680.54666078226</v>
      </c>
      <c r="AD95" s="167"/>
      <c r="AE95" s="164">
        <v>31678.9109756424</v>
      </c>
      <c r="AF95" s="167"/>
      <c r="AG95" s="164"/>
      <c r="AH95" s="169">
        <v>40359.45763642466</v>
      </c>
      <c r="AI95" s="170"/>
      <c r="AJ95" s="172">
        <v>373707.37020451727</v>
      </c>
      <c r="AK95" s="170"/>
      <c r="AL95" s="173">
        <v>12470.491803278688</v>
      </c>
      <c r="AM95" s="170"/>
      <c r="AN95" s="174">
        <v>28768.382973654509</v>
      </c>
      <c r="AO95" s="170"/>
      <c r="AP95" s="175">
        <v>367076.03830748174</v>
      </c>
      <c r="AQ95" s="167"/>
      <c r="AR95" s="170">
        <v>8680.54666078226</v>
      </c>
      <c r="AS95" s="167"/>
      <c r="AT95" s="170">
        <v>12470.491803278688</v>
      </c>
      <c r="AU95" s="175">
        <v>1209.6930965864608</v>
      </c>
      <c r="AV95" s="170">
        <v>403.23103219548699</v>
      </c>
      <c r="AW95" s="170">
        <v>36.547054118901627</v>
      </c>
      <c r="AX95" s="170">
        <v>354.12659658883263</v>
      </c>
      <c r="AY95" s="176">
        <v>0</v>
      </c>
      <c r="AZ95" s="177">
        <v>45.616984257016497</v>
      </c>
      <c r="BA95" s="178">
        <v>386177.86200779595</v>
      </c>
      <c r="BB95" s="179">
        <v>-7.2759576141834259E-12</v>
      </c>
      <c r="BD95" s="128">
        <v>388227.07677154266</v>
      </c>
      <c r="BG95" s="180">
        <v>388227.07677154266</v>
      </c>
      <c r="BI95" s="182">
        <v>0</v>
      </c>
      <c r="BL95" s="128">
        <v>335397.12733183935</v>
      </c>
      <c r="BN95" s="183">
        <v>3914.3006214660832</v>
      </c>
      <c r="BO95" s="184">
        <v>-1865.0858577193844</v>
      </c>
      <c r="BQ95" s="128">
        <v>380</v>
      </c>
      <c r="BR95" s="185">
        <v>3802130</v>
      </c>
      <c r="BS95" s="128">
        <v>3682.5</v>
      </c>
      <c r="BT95" s="128">
        <v>0</v>
      </c>
    </row>
    <row r="96" spans="1:72" x14ac:dyDescent="0.2">
      <c r="A96" s="159" t="s">
        <v>326</v>
      </c>
      <c r="B96" s="159" t="s">
        <v>143</v>
      </c>
      <c r="C96" s="160">
        <v>3353</v>
      </c>
      <c r="D96" s="161" t="s">
        <v>144</v>
      </c>
      <c r="E96" s="162"/>
      <c r="F96" s="163">
        <v>502781.43259134749</v>
      </c>
      <c r="G96" s="164">
        <v>34941.953454554816</v>
      </c>
      <c r="H96" s="164">
        <v>16282.604799977111</v>
      </c>
      <c r="I96" s="164">
        <v>64915.384799976666</v>
      </c>
      <c r="J96" s="164">
        <v>0</v>
      </c>
      <c r="K96" s="164">
        <v>67386.60621913521</v>
      </c>
      <c r="L96" s="164">
        <v>15424.37659638277</v>
      </c>
      <c r="M96" s="186">
        <v>110017.59999999999</v>
      </c>
      <c r="N96" s="164">
        <v>0</v>
      </c>
      <c r="O96" s="165">
        <v>2640.4620264000005</v>
      </c>
      <c r="P96" s="166"/>
      <c r="Q96" s="167"/>
      <c r="R96" s="164">
        <v>-8013.7751166726293</v>
      </c>
      <c r="S96" s="164"/>
      <c r="T96" s="164">
        <v>0</v>
      </c>
      <c r="U96" s="168">
        <v>5194.2403911006404</v>
      </c>
      <c r="V96" s="168">
        <v>0</v>
      </c>
      <c r="W96" s="169">
        <v>811570.8857622022</v>
      </c>
      <c r="X96" s="170"/>
      <c r="Y96" s="163">
        <v>0</v>
      </c>
      <c r="Z96" s="171">
        <v>0</v>
      </c>
      <c r="AA96" s="169">
        <v>0</v>
      </c>
      <c r="AB96" s="170"/>
      <c r="AC96" s="163">
        <v>10761.187839976868</v>
      </c>
      <c r="AD96" s="167"/>
      <c r="AE96" s="164">
        <v>0</v>
      </c>
      <c r="AF96" s="167"/>
      <c r="AG96" s="164"/>
      <c r="AH96" s="169">
        <v>10761.187839976868</v>
      </c>
      <c r="AI96" s="170"/>
      <c r="AJ96" s="172">
        <v>822332.07360217907</v>
      </c>
      <c r="AK96" s="170"/>
      <c r="AL96" s="173">
        <v>86020</v>
      </c>
      <c r="AM96" s="170"/>
      <c r="AN96" s="174">
        <v>131531.77090164999</v>
      </c>
      <c r="AO96" s="170"/>
      <c r="AP96" s="175">
        <v>819584.66087887483</v>
      </c>
      <c r="AQ96" s="167"/>
      <c r="AR96" s="170">
        <v>10761.187839976868</v>
      </c>
      <c r="AS96" s="167"/>
      <c r="AT96" s="170">
        <v>86020</v>
      </c>
      <c r="AU96" s="175">
        <v>4611.954930735882</v>
      </c>
      <c r="AV96" s="170">
        <v>1537.318310245294</v>
      </c>
      <c r="AW96" s="170">
        <v>139.33564382831244</v>
      </c>
      <c r="AX96" s="170">
        <v>1350.1076494949243</v>
      </c>
      <c r="AY96" s="176">
        <v>0</v>
      </c>
      <c r="AZ96" s="177">
        <v>375.05858236821615</v>
      </c>
      <c r="BA96" s="178">
        <v>908352.07360217907</v>
      </c>
      <c r="BB96" s="179">
        <v>0</v>
      </c>
      <c r="BD96" s="128">
        <v>916365.84871885169</v>
      </c>
      <c r="BG96" s="180">
        <v>916365.84871885169</v>
      </c>
      <c r="BI96" s="182">
        <v>0</v>
      </c>
      <c r="BL96" s="128">
        <v>819584.66087887483</v>
      </c>
      <c r="BN96" s="183">
        <v>12834.029920402669</v>
      </c>
      <c r="BO96" s="184">
        <v>-4820.2548037300394</v>
      </c>
      <c r="BQ96" s="128">
        <v>380</v>
      </c>
      <c r="BR96" s="185">
        <v>3803353</v>
      </c>
      <c r="BS96" s="128">
        <v>2640.4620264000005</v>
      </c>
      <c r="BT96" s="128">
        <v>0</v>
      </c>
    </row>
    <row r="97" spans="1:72" x14ac:dyDescent="0.2">
      <c r="A97" s="187" t="s">
        <v>328</v>
      </c>
      <c r="B97" s="187"/>
      <c r="C97" s="188">
        <v>3372</v>
      </c>
      <c r="D97" s="161" t="s">
        <v>145</v>
      </c>
      <c r="E97" s="162"/>
      <c r="F97" s="163">
        <v>579709.73921734595</v>
      </c>
      <c r="G97" s="164">
        <v>21201.531237214978</v>
      </c>
      <c r="H97" s="164">
        <v>10121.619199985771</v>
      </c>
      <c r="I97" s="164">
        <v>62535.003999977569</v>
      </c>
      <c r="J97" s="164">
        <v>0</v>
      </c>
      <c r="K97" s="164">
        <v>124668.49868208978</v>
      </c>
      <c r="L97" s="164">
        <v>27774.387635589992</v>
      </c>
      <c r="M97" s="186">
        <v>110017.59999999999</v>
      </c>
      <c r="N97" s="164">
        <v>0</v>
      </c>
      <c r="O97" s="165">
        <v>3216.05</v>
      </c>
      <c r="P97" s="166"/>
      <c r="Q97" s="167"/>
      <c r="R97" s="164">
        <v>0</v>
      </c>
      <c r="S97" s="164"/>
      <c r="T97" s="164">
        <v>0</v>
      </c>
      <c r="U97" s="168">
        <v>16871.95361233619</v>
      </c>
      <c r="V97" s="168">
        <v>0</v>
      </c>
      <c r="W97" s="169">
        <v>956116.38358454022</v>
      </c>
      <c r="X97" s="170"/>
      <c r="Y97" s="163">
        <v>143036.13861386137</v>
      </c>
      <c r="Z97" s="171">
        <v>18947.861840439546</v>
      </c>
      <c r="AA97" s="169">
        <v>161984.00045430093</v>
      </c>
      <c r="AB97" s="170"/>
      <c r="AC97" s="163">
        <v>33429.966960650308</v>
      </c>
      <c r="AD97" s="167"/>
      <c r="AE97" s="164">
        <v>0</v>
      </c>
      <c r="AF97" s="167"/>
      <c r="AG97" s="164"/>
      <c r="AH97" s="169">
        <v>33429.966960650308</v>
      </c>
      <c r="AI97" s="170"/>
      <c r="AJ97" s="172">
        <v>1151530.3509994915</v>
      </c>
      <c r="AK97" s="170"/>
      <c r="AL97" s="173">
        <v>54663.255813953489</v>
      </c>
      <c r="AM97" s="170"/>
      <c r="AN97" s="174">
        <v>199180.69827691346</v>
      </c>
      <c r="AO97" s="170"/>
      <c r="AP97" s="175">
        <v>1118100.3840388411</v>
      </c>
      <c r="AQ97" s="167"/>
      <c r="AR97" s="170">
        <v>33429.966960650308</v>
      </c>
      <c r="AS97" s="167"/>
      <c r="AT97" s="170">
        <v>54663.255813953489</v>
      </c>
      <c r="AU97" s="175">
        <v>0</v>
      </c>
      <c r="AV97" s="170">
        <v>0</v>
      </c>
      <c r="AW97" s="170">
        <v>0</v>
      </c>
      <c r="AX97" s="170">
        <v>0</v>
      </c>
      <c r="AY97" s="176">
        <v>0</v>
      </c>
      <c r="AZ97" s="177">
        <v>0</v>
      </c>
      <c r="BA97" s="178">
        <v>1206193.606813445</v>
      </c>
      <c r="BB97" s="179">
        <v>-2.1827872842550278E-11</v>
      </c>
      <c r="BD97" s="128">
        <v>1206193.606813445</v>
      </c>
      <c r="BG97" s="180">
        <v>1206193.606813445</v>
      </c>
      <c r="BI97" s="182">
        <v>0</v>
      </c>
      <c r="BL97" s="128">
        <v>956116.38358454022</v>
      </c>
      <c r="BN97" s="183">
        <v>0</v>
      </c>
      <c r="BO97" s="184">
        <v>0</v>
      </c>
      <c r="BQ97" s="128">
        <v>380</v>
      </c>
      <c r="BR97" s="185">
        <v>3803372</v>
      </c>
      <c r="BS97" s="128">
        <v>3216.05</v>
      </c>
      <c r="BT97" s="128">
        <v>0</v>
      </c>
    </row>
    <row r="98" spans="1:72" x14ac:dyDescent="0.2">
      <c r="A98" s="187" t="s">
        <v>328</v>
      </c>
      <c r="B98" s="187"/>
      <c r="C98" s="160">
        <v>3375</v>
      </c>
      <c r="D98" s="161" t="s">
        <v>146</v>
      </c>
      <c r="E98" s="162"/>
      <c r="F98" s="163">
        <v>505528.87211370456</v>
      </c>
      <c r="G98" s="164">
        <v>7566.692710661925</v>
      </c>
      <c r="H98" s="164">
        <v>4400.703999993807</v>
      </c>
      <c r="I98" s="164">
        <v>2390.3823999991423</v>
      </c>
      <c r="J98" s="164">
        <v>0</v>
      </c>
      <c r="K98" s="164">
        <v>49785.376150591721</v>
      </c>
      <c r="L98" s="164">
        <v>0</v>
      </c>
      <c r="M98" s="186">
        <v>110017.59999999999</v>
      </c>
      <c r="N98" s="164">
        <v>0</v>
      </c>
      <c r="O98" s="165">
        <v>2798.7000000000003</v>
      </c>
      <c r="P98" s="166"/>
      <c r="Q98" s="167"/>
      <c r="R98" s="164">
        <v>0</v>
      </c>
      <c r="S98" s="164"/>
      <c r="T98" s="164">
        <v>0</v>
      </c>
      <c r="U98" s="168">
        <v>44448.734734827769</v>
      </c>
      <c r="V98" s="168">
        <v>0</v>
      </c>
      <c r="W98" s="169">
        <v>726937.06210977887</v>
      </c>
      <c r="X98" s="170"/>
      <c r="Y98" s="163">
        <v>0</v>
      </c>
      <c r="Z98" s="171">
        <v>0</v>
      </c>
      <c r="AA98" s="169">
        <v>0</v>
      </c>
      <c r="AB98" s="170"/>
      <c r="AC98" s="163">
        <v>5999.2507975191975</v>
      </c>
      <c r="AD98" s="167"/>
      <c r="AE98" s="164">
        <v>8470.9464904104589</v>
      </c>
      <c r="AF98" s="167"/>
      <c r="AG98" s="164"/>
      <c r="AH98" s="169">
        <v>14470.197287929655</v>
      </c>
      <c r="AI98" s="170"/>
      <c r="AJ98" s="172">
        <v>741407.25939770858</v>
      </c>
      <c r="AK98" s="170"/>
      <c r="AL98" s="173">
        <v>28594.720812182743</v>
      </c>
      <c r="AM98" s="170"/>
      <c r="AN98" s="174">
        <v>91039.887475567142</v>
      </c>
      <c r="AO98" s="170"/>
      <c r="AP98" s="175">
        <v>735408.00860018935</v>
      </c>
      <c r="AQ98" s="167"/>
      <c r="AR98" s="170">
        <v>5999.2507975191975</v>
      </c>
      <c r="AS98" s="167"/>
      <c r="AT98" s="170">
        <v>28594.720812182743</v>
      </c>
      <c r="AU98" s="175">
        <v>0</v>
      </c>
      <c r="AV98" s="170">
        <v>0</v>
      </c>
      <c r="AW98" s="170">
        <v>0</v>
      </c>
      <c r="AX98" s="170">
        <v>0</v>
      </c>
      <c r="AY98" s="176">
        <v>0</v>
      </c>
      <c r="AZ98" s="177">
        <v>0</v>
      </c>
      <c r="BA98" s="178">
        <v>770001.98020989134</v>
      </c>
      <c r="BB98" s="179">
        <v>1.4551915228366852E-11</v>
      </c>
      <c r="BD98" s="128">
        <v>770001.98020989134</v>
      </c>
      <c r="BG98" s="180">
        <v>770001.98020989134</v>
      </c>
      <c r="BI98" s="182">
        <v>0</v>
      </c>
      <c r="BL98" s="128">
        <v>726937.06210977887</v>
      </c>
      <c r="BN98" s="183">
        <v>0</v>
      </c>
      <c r="BO98" s="184">
        <v>0</v>
      </c>
      <c r="BQ98" s="128">
        <v>380</v>
      </c>
      <c r="BR98" s="185">
        <v>3803375</v>
      </c>
      <c r="BS98" s="128">
        <v>2798.7000000000003</v>
      </c>
      <c r="BT98" s="128">
        <v>0</v>
      </c>
    </row>
    <row r="99" spans="1:72" x14ac:dyDescent="0.2">
      <c r="A99" s="187" t="s">
        <v>328</v>
      </c>
      <c r="B99" s="187"/>
      <c r="C99" s="160">
        <v>2064</v>
      </c>
      <c r="D99" s="161" t="s">
        <v>349</v>
      </c>
      <c r="E99" s="162"/>
      <c r="F99" s="163">
        <v>648395.7272762733</v>
      </c>
      <c r="G99" s="164">
        <v>80472.873600021558</v>
      </c>
      <c r="H99" s="164">
        <v>44887.180799936796</v>
      </c>
      <c r="I99" s="164">
        <v>71996.51759997409</v>
      </c>
      <c r="J99" s="164">
        <v>0</v>
      </c>
      <c r="K99" s="164">
        <v>108180.72882804896</v>
      </c>
      <c r="L99" s="164">
        <v>4790.5200551783464</v>
      </c>
      <c r="M99" s="186">
        <v>110017.59999999999</v>
      </c>
      <c r="N99" s="164">
        <v>0</v>
      </c>
      <c r="O99" s="165">
        <v>5896.8</v>
      </c>
      <c r="P99" s="166"/>
      <c r="Q99" s="167"/>
      <c r="R99" s="164">
        <v>0</v>
      </c>
      <c r="S99" s="164"/>
      <c r="T99" s="164">
        <v>0</v>
      </c>
      <c r="U99" s="168">
        <v>105560.18667287321</v>
      </c>
      <c r="V99" s="168">
        <v>0</v>
      </c>
      <c r="W99" s="169">
        <v>1180198.1348323063</v>
      </c>
      <c r="X99" s="170"/>
      <c r="Y99" s="163">
        <v>95680.8</v>
      </c>
      <c r="Z99" s="171">
        <v>10991.99748601102</v>
      </c>
      <c r="AA99" s="169">
        <v>106672.79748601103</v>
      </c>
      <c r="AB99" s="170"/>
      <c r="AC99" s="163">
        <v>9890.2910305088881</v>
      </c>
      <c r="AD99" s="167"/>
      <c r="AE99" s="164">
        <v>0</v>
      </c>
      <c r="AF99" s="167"/>
      <c r="AG99" s="164"/>
      <c r="AH99" s="169">
        <v>9890.2910305088881</v>
      </c>
      <c r="AI99" s="170"/>
      <c r="AJ99" s="172">
        <v>1296761.2233488262</v>
      </c>
      <c r="AK99" s="170"/>
      <c r="AL99" s="173">
        <v>195020</v>
      </c>
      <c r="AM99" s="170"/>
      <c r="AN99" s="174">
        <v>208360.21082429274</v>
      </c>
      <c r="AO99" s="170"/>
      <c r="AP99" s="175">
        <v>1299692.3167559837</v>
      </c>
      <c r="AQ99" s="167"/>
      <c r="AR99" s="170">
        <v>9890.2910305088881</v>
      </c>
      <c r="AS99" s="167"/>
      <c r="AT99" s="170">
        <v>195020</v>
      </c>
      <c r="AU99" s="175">
        <v>0</v>
      </c>
      <c r="AV99" s="170">
        <v>0</v>
      </c>
      <c r="AW99" s="170">
        <v>0</v>
      </c>
      <c r="AX99" s="170">
        <v>0</v>
      </c>
      <c r="AY99" s="176">
        <v>0</v>
      </c>
      <c r="AZ99" s="177">
        <v>0</v>
      </c>
      <c r="BA99" s="178">
        <v>1504602.6077864927</v>
      </c>
      <c r="BB99" s="179">
        <v>5.8207660913467407E-11</v>
      </c>
      <c r="BD99" s="128">
        <v>1504602.6077864927</v>
      </c>
      <c r="BG99" s="180">
        <v>1504602.6077864927</v>
      </c>
      <c r="BI99" s="182">
        <v>0</v>
      </c>
      <c r="BL99" s="128">
        <v>1180198.1348323063</v>
      </c>
      <c r="BN99" s="183">
        <v>15546.24066051392</v>
      </c>
      <c r="BO99" s="184">
        <v>-15546.24066051392</v>
      </c>
      <c r="BQ99" s="128">
        <v>380</v>
      </c>
      <c r="BR99" s="185">
        <v>3802064</v>
      </c>
      <c r="BS99" s="128">
        <v>5896.8</v>
      </c>
      <c r="BT99" s="128">
        <v>0</v>
      </c>
    </row>
    <row r="100" spans="1:72" x14ac:dyDescent="0.2">
      <c r="A100" s="187" t="s">
        <v>328</v>
      </c>
      <c r="B100" s="187"/>
      <c r="C100" s="160">
        <v>2132</v>
      </c>
      <c r="D100" s="161" t="s">
        <v>147</v>
      </c>
      <c r="E100" s="162"/>
      <c r="F100" s="163">
        <v>574214.8601726318</v>
      </c>
      <c r="G100" s="164">
        <v>46152.112220702009</v>
      </c>
      <c r="H100" s="164">
        <v>28604.575999959739</v>
      </c>
      <c r="I100" s="164">
        <v>69356.09519997504</v>
      </c>
      <c r="J100" s="164">
        <v>1219.0599125564395</v>
      </c>
      <c r="K100" s="164">
        <v>93849.973131104925</v>
      </c>
      <c r="L100" s="164">
        <v>19957.996139350522</v>
      </c>
      <c r="M100" s="186">
        <v>110017.59999999999</v>
      </c>
      <c r="N100" s="164">
        <v>14579.024880861582</v>
      </c>
      <c r="O100" s="165">
        <v>2749.6000000000004</v>
      </c>
      <c r="P100" s="166"/>
      <c r="Q100" s="167"/>
      <c r="R100" s="164">
        <v>0</v>
      </c>
      <c r="S100" s="164"/>
      <c r="T100" s="164">
        <v>0</v>
      </c>
      <c r="U100" s="168">
        <v>159395.03394366475</v>
      </c>
      <c r="V100" s="168">
        <v>0</v>
      </c>
      <c r="W100" s="169">
        <v>1120095.9316008068</v>
      </c>
      <c r="X100" s="170"/>
      <c r="Y100" s="163">
        <v>57581.100000000006</v>
      </c>
      <c r="Z100" s="171">
        <v>7105.4086869089879</v>
      </c>
      <c r="AA100" s="169">
        <v>64686.508686908994</v>
      </c>
      <c r="AB100" s="170"/>
      <c r="AC100" s="163">
        <v>44005.628831206814</v>
      </c>
      <c r="AD100" s="167"/>
      <c r="AE100" s="164">
        <v>0</v>
      </c>
      <c r="AF100" s="167"/>
      <c r="AG100" s="164"/>
      <c r="AH100" s="169">
        <v>44005.628831206814</v>
      </c>
      <c r="AI100" s="170"/>
      <c r="AJ100" s="172">
        <v>1228788.0691189226</v>
      </c>
      <c r="AK100" s="170"/>
      <c r="AL100" s="173">
        <v>113337.93103448275</v>
      </c>
      <c r="AM100" s="170"/>
      <c r="AN100" s="174">
        <v>173668.02861277689</v>
      </c>
      <c r="AO100" s="170"/>
      <c r="AP100" s="175">
        <v>1184782.4402877158</v>
      </c>
      <c r="AQ100" s="167"/>
      <c r="AR100" s="170">
        <v>44005.628831206814</v>
      </c>
      <c r="AS100" s="167"/>
      <c r="AT100" s="170">
        <v>113337.93103448275</v>
      </c>
      <c r="AU100" s="175">
        <v>0</v>
      </c>
      <c r="AV100" s="170">
        <v>0</v>
      </c>
      <c r="AW100" s="170">
        <v>0</v>
      </c>
      <c r="AX100" s="170">
        <v>0</v>
      </c>
      <c r="AY100" s="176">
        <v>0</v>
      </c>
      <c r="AZ100" s="177">
        <v>0</v>
      </c>
      <c r="BA100" s="178">
        <v>1342126.0001534054</v>
      </c>
      <c r="BB100" s="179">
        <v>2.9103830456733704E-11</v>
      </c>
      <c r="BD100" s="128">
        <v>1342126.0001534054</v>
      </c>
      <c r="BG100" s="180">
        <v>1342126.0001534054</v>
      </c>
      <c r="BI100" s="182">
        <v>0</v>
      </c>
      <c r="BL100" s="128">
        <v>1120095.9316008068</v>
      </c>
      <c r="BN100" s="183">
        <v>0</v>
      </c>
      <c r="BO100" s="184">
        <v>0</v>
      </c>
      <c r="BQ100" s="128">
        <v>380</v>
      </c>
      <c r="BR100" s="185">
        <v>3802132</v>
      </c>
      <c r="BS100" s="128">
        <v>2749.6000000000004</v>
      </c>
      <c r="BT100" s="128">
        <v>14579.024880861582</v>
      </c>
    </row>
    <row r="101" spans="1:72" x14ac:dyDescent="0.2">
      <c r="A101" s="159" t="s">
        <v>326</v>
      </c>
      <c r="B101" s="159" t="s">
        <v>148</v>
      </c>
      <c r="C101" s="160">
        <v>3377</v>
      </c>
      <c r="D101" s="161" t="s">
        <v>149</v>
      </c>
      <c r="E101" s="162"/>
      <c r="F101" s="163">
        <v>1659453.4715036824</v>
      </c>
      <c r="G101" s="164">
        <v>113465.10803481299</v>
      </c>
      <c r="H101" s="164">
        <v>52368.377599926353</v>
      </c>
      <c r="I101" s="164">
        <v>161090.770399942</v>
      </c>
      <c r="J101" s="164">
        <v>79766.348126598808</v>
      </c>
      <c r="K101" s="164">
        <v>218602.61030731152</v>
      </c>
      <c r="L101" s="164">
        <v>96854.928271818004</v>
      </c>
      <c r="M101" s="186">
        <v>110017.59999999999</v>
      </c>
      <c r="N101" s="164">
        <v>0</v>
      </c>
      <c r="O101" s="165">
        <v>64347.457268500002</v>
      </c>
      <c r="P101" s="166"/>
      <c r="Q101" s="167"/>
      <c r="R101" s="164">
        <v>-26429.84609333612</v>
      </c>
      <c r="S101" s="164"/>
      <c r="T101" s="164">
        <v>0</v>
      </c>
      <c r="U101" s="168">
        <v>112493.65625960007</v>
      </c>
      <c r="V101" s="168">
        <v>0</v>
      </c>
      <c r="W101" s="169">
        <v>2642030.4816788565</v>
      </c>
      <c r="X101" s="170"/>
      <c r="Y101" s="163">
        <v>135630.00000000003</v>
      </c>
      <c r="Z101" s="171">
        <v>18257.221714255866</v>
      </c>
      <c r="AA101" s="169">
        <v>153887.22171425589</v>
      </c>
      <c r="AB101" s="170"/>
      <c r="AC101" s="163">
        <v>47977.743446308188</v>
      </c>
      <c r="AD101" s="167"/>
      <c r="AE101" s="164">
        <v>0</v>
      </c>
      <c r="AF101" s="167"/>
      <c r="AG101" s="164"/>
      <c r="AH101" s="169">
        <v>47977.743446308188</v>
      </c>
      <c r="AI101" s="170"/>
      <c r="AJ101" s="172">
        <v>2843895.4468394206</v>
      </c>
      <c r="AK101" s="170"/>
      <c r="AL101" s="173">
        <v>269694.98327759193</v>
      </c>
      <c r="AM101" s="170"/>
      <c r="AN101" s="174">
        <v>426868.33918955078</v>
      </c>
      <c r="AO101" s="170"/>
      <c r="AP101" s="175">
        <v>2824395.0494864485</v>
      </c>
      <c r="AQ101" s="167"/>
      <c r="AR101" s="170">
        <v>47977.743446308188</v>
      </c>
      <c r="AS101" s="167"/>
      <c r="AT101" s="170">
        <v>269694.98327759193</v>
      </c>
      <c r="AU101" s="175">
        <v>15221.971465379633</v>
      </c>
      <c r="AV101" s="170">
        <v>5073.9904884598782</v>
      </c>
      <c r="AW101" s="170">
        <v>459.88376432951208</v>
      </c>
      <c r="AX101" s="170">
        <v>4456.0930070761433</v>
      </c>
      <c r="AY101" s="176">
        <v>0</v>
      </c>
      <c r="AZ101" s="177">
        <v>1217.9073680909535</v>
      </c>
      <c r="BA101" s="178">
        <v>3115637.9301170125</v>
      </c>
      <c r="BB101" s="179">
        <v>-5.8207660913467407E-11</v>
      </c>
      <c r="BD101" s="128">
        <v>3142067.7762103486</v>
      </c>
      <c r="BG101" s="180">
        <v>3142067.7762103486</v>
      </c>
      <c r="BI101" s="182">
        <v>0</v>
      </c>
      <c r="BL101" s="128">
        <v>2668460.3277721927</v>
      </c>
      <c r="BN101" s="183">
        <v>37588.933118196721</v>
      </c>
      <c r="BO101" s="184">
        <v>-11159.087024860601</v>
      </c>
      <c r="BQ101" s="128">
        <v>380</v>
      </c>
      <c r="BR101" s="185">
        <v>3803377</v>
      </c>
      <c r="BS101" s="128">
        <v>64347.457268500002</v>
      </c>
      <c r="BT101" s="128">
        <v>0</v>
      </c>
    </row>
    <row r="102" spans="1:72" x14ac:dyDescent="0.2">
      <c r="A102" s="159" t="s">
        <v>326</v>
      </c>
      <c r="B102" s="159" t="s">
        <v>150</v>
      </c>
      <c r="C102" s="160">
        <v>2101</v>
      </c>
      <c r="D102" s="161" t="s">
        <v>151</v>
      </c>
      <c r="E102" s="162"/>
      <c r="F102" s="163">
        <v>623668.77157505939</v>
      </c>
      <c r="G102" s="164">
        <v>27244.358400007295</v>
      </c>
      <c r="H102" s="164">
        <v>12762.041599982074</v>
      </c>
      <c r="I102" s="164">
        <v>45897.342399983485</v>
      </c>
      <c r="J102" s="164">
        <v>0</v>
      </c>
      <c r="K102" s="164">
        <v>68468.199060988511</v>
      </c>
      <c r="L102" s="164">
        <v>37118.636444490352</v>
      </c>
      <c r="M102" s="186">
        <v>110017.59999999999</v>
      </c>
      <c r="N102" s="164">
        <v>0</v>
      </c>
      <c r="O102" s="165">
        <v>20131</v>
      </c>
      <c r="P102" s="166"/>
      <c r="Q102" s="167"/>
      <c r="R102" s="164">
        <v>-9767.7822678213015</v>
      </c>
      <c r="S102" s="164"/>
      <c r="T102" s="164">
        <v>0</v>
      </c>
      <c r="U102" s="168">
        <v>41437.91777416307</v>
      </c>
      <c r="V102" s="168">
        <v>0</v>
      </c>
      <c r="W102" s="169">
        <v>976978.08498685283</v>
      </c>
      <c r="X102" s="170"/>
      <c r="Y102" s="163">
        <v>97037.1</v>
      </c>
      <c r="Z102" s="171">
        <v>7948.4332022242361</v>
      </c>
      <c r="AA102" s="169">
        <v>104985.53320222424</v>
      </c>
      <c r="AB102" s="170"/>
      <c r="AC102" s="163">
        <v>2799.6503721756249</v>
      </c>
      <c r="AD102" s="167"/>
      <c r="AE102" s="164">
        <v>0</v>
      </c>
      <c r="AF102" s="167"/>
      <c r="AG102" s="164"/>
      <c r="AH102" s="169">
        <v>2799.6503721756249</v>
      </c>
      <c r="AI102" s="170"/>
      <c r="AJ102" s="172">
        <v>1084763.2685612526</v>
      </c>
      <c r="AK102" s="170"/>
      <c r="AL102" s="173">
        <v>70060</v>
      </c>
      <c r="AM102" s="170"/>
      <c r="AN102" s="174">
        <v>141130.30722531964</v>
      </c>
      <c r="AO102" s="170"/>
      <c r="AP102" s="175">
        <v>1103270.6464507983</v>
      </c>
      <c r="AQ102" s="167"/>
      <c r="AR102" s="170">
        <v>2799.6503721756249</v>
      </c>
      <c r="AS102" s="167"/>
      <c r="AT102" s="170">
        <v>70060</v>
      </c>
      <c r="AU102" s="175">
        <v>5720.8402692734708</v>
      </c>
      <c r="AV102" s="170">
        <v>1906.9467564244903</v>
      </c>
      <c r="AW102" s="170">
        <v>172.83711010397226</v>
      </c>
      <c r="AX102" s="170">
        <v>1674.7236963680209</v>
      </c>
      <c r="AY102" s="176">
        <v>0</v>
      </c>
      <c r="AZ102" s="177">
        <v>292.43443565134601</v>
      </c>
      <c r="BA102" s="178">
        <v>1166362.5145551527</v>
      </c>
      <c r="BB102" s="179">
        <v>3.3469405025243759E-10</v>
      </c>
      <c r="BD102" s="128">
        <v>1176130.296822974</v>
      </c>
      <c r="BG102" s="180">
        <v>1176130.296822974</v>
      </c>
      <c r="BI102" s="182">
        <v>0</v>
      </c>
      <c r="BL102" s="128">
        <v>986745.86725467409</v>
      </c>
      <c r="BN102" s="183">
        <v>13506.040380165216</v>
      </c>
      <c r="BO102" s="184">
        <v>-3738.258112343914</v>
      </c>
      <c r="BQ102" s="128">
        <v>380</v>
      </c>
      <c r="BR102" s="185">
        <v>3802101</v>
      </c>
      <c r="BS102" s="128">
        <v>20131</v>
      </c>
      <c r="BT102" s="128">
        <v>0</v>
      </c>
    </row>
    <row r="103" spans="1:72" x14ac:dyDescent="0.2">
      <c r="A103" s="187" t="s">
        <v>328</v>
      </c>
      <c r="B103" s="187"/>
      <c r="C103" s="160">
        <v>2115</v>
      </c>
      <c r="D103" s="161" t="s">
        <v>25</v>
      </c>
      <c r="E103" s="162"/>
      <c r="F103" s="163">
        <v>565972.54160556057</v>
      </c>
      <c r="G103" s="164">
        <v>29125.078115191045</v>
      </c>
      <c r="H103" s="164">
        <v>15402.463999978312</v>
      </c>
      <c r="I103" s="164">
        <v>21903.503999992143</v>
      </c>
      <c r="J103" s="164">
        <v>13508.817021440093</v>
      </c>
      <c r="K103" s="164">
        <v>52956.639371500758</v>
      </c>
      <c r="L103" s="164">
        <v>3014.4026818219136</v>
      </c>
      <c r="M103" s="186">
        <v>110017.59999999999</v>
      </c>
      <c r="N103" s="164">
        <v>0</v>
      </c>
      <c r="O103" s="165">
        <v>2872.3500000000004</v>
      </c>
      <c r="P103" s="166"/>
      <c r="Q103" s="167"/>
      <c r="R103" s="164">
        <v>0</v>
      </c>
      <c r="S103" s="164"/>
      <c r="T103" s="164">
        <v>0</v>
      </c>
      <c r="U103" s="168">
        <v>38327.51914442936</v>
      </c>
      <c r="V103" s="168">
        <v>0</v>
      </c>
      <c r="W103" s="169">
        <v>853100.9159399143</v>
      </c>
      <c r="X103" s="170"/>
      <c r="Y103" s="163">
        <v>33537.599999999999</v>
      </c>
      <c r="Z103" s="171">
        <v>1513.3466131487439</v>
      </c>
      <c r="AA103" s="169">
        <v>35050.946613148742</v>
      </c>
      <c r="AB103" s="170"/>
      <c r="AC103" s="163">
        <v>2201.5017203248321</v>
      </c>
      <c r="AD103" s="167"/>
      <c r="AE103" s="164">
        <v>3966.2593791785712</v>
      </c>
      <c r="AF103" s="167"/>
      <c r="AG103" s="164"/>
      <c r="AH103" s="169">
        <v>6167.7610995034029</v>
      </c>
      <c r="AI103" s="170"/>
      <c r="AJ103" s="172">
        <v>894319.62365256646</v>
      </c>
      <c r="AK103" s="170"/>
      <c r="AL103" s="173">
        <v>78083.246073298433</v>
      </c>
      <c r="AM103" s="170"/>
      <c r="AN103" s="174">
        <v>112748.08475350375</v>
      </c>
      <c r="AO103" s="170"/>
      <c r="AP103" s="175">
        <v>892118.1219322416</v>
      </c>
      <c r="AQ103" s="167"/>
      <c r="AR103" s="170">
        <v>2201.5017203248321</v>
      </c>
      <c r="AS103" s="167"/>
      <c r="AT103" s="170">
        <v>78083.246073298433</v>
      </c>
      <c r="AU103" s="175">
        <v>0</v>
      </c>
      <c r="AV103" s="170">
        <v>0</v>
      </c>
      <c r="AW103" s="170">
        <v>0</v>
      </c>
      <c r="AX103" s="170">
        <v>0</v>
      </c>
      <c r="AY103" s="176">
        <v>0</v>
      </c>
      <c r="AZ103" s="177">
        <v>0</v>
      </c>
      <c r="BA103" s="178">
        <v>972402.86972586485</v>
      </c>
      <c r="BB103" s="179">
        <v>-4.3655745685100555E-11</v>
      </c>
      <c r="BD103" s="128">
        <v>972402.86972586485</v>
      </c>
      <c r="BG103" s="180">
        <v>972402.86972586485</v>
      </c>
      <c r="BI103" s="182">
        <v>0</v>
      </c>
      <c r="BL103" s="128">
        <v>853100.9159399143</v>
      </c>
      <c r="BN103" s="183">
        <v>0</v>
      </c>
      <c r="BO103" s="184">
        <v>0</v>
      </c>
      <c r="BQ103" s="128">
        <v>380</v>
      </c>
      <c r="BR103" s="185">
        <v>3802115</v>
      </c>
      <c r="BS103" s="128">
        <v>2872.3500000000004</v>
      </c>
      <c r="BT103" s="128">
        <v>0</v>
      </c>
    </row>
    <row r="104" spans="1:72" x14ac:dyDescent="0.2">
      <c r="A104" s="159" t="s">
        <v>326</v>
      </c>
      <c r="B104" s="159" t="s">
        <v>152</v>
      </c>
      <c r="C104" s="160">
        <v>2086</v>
      </c>
      <c r="D104" s="161" t="s">
        <v>153</v>
      </c>
      <c r="E104" s="162"/>
      <c r="F104" s="163">
        <v>1403941.5959244729</v>
      </c>
      <c r="G104" s="164">
        <v>97765.603093753118</v>
      </c>
      <c r="H104" s="164">
        <v>51928.307199926829</v>
      </c>
      <c r="I104" s="164">
        <v>146328.40879994738</v>
      </c>
      <c r="J104" s="164">
        <v>35219.415805897661</v>
      </c>
      <c r="K104" s="164">
        <v>235394.71846316347</v>
      </c>
      <c r="L104" s="164">
        <v>96878.89060411106</v>
      </c>
      <c r="M104" s="186">
        <v>110017.59999999999</v>
      </c>
      <c r="N104" s="164">
        <v>0</v>
      </c>
      <c r="O104" s="165">
        <v>56987.149241589999</v>
      </c>
      <c r="P104" s="166"/>
      <c r="Q104" s="167"/>
      <c r="R104" s="164">
        <v>-22379.360659421516</v>
      </c>
      <c r="S104" s="164"/>
      <c r="T104" s="164">
        <v>0</v>
      </c>
      <c r="U104" s="168">
        <v>8206.9808529084548</v>
      </c>
      <c r="V104" s="168">
        <v>0</v>
      </c>
      <c r="W104" s="169">
        <v>2220289.3093263493</v>
      </c>
      <c r="X104" s="170"/>
      <c r="Y104" s="163">
        <v>143459.55000000002</v>
      </c>
      <c r="Z104" s="171">
        <v>17655.25769120883</v>
      </c>
      <c r="AA104" s="169">
        <v>246524.80769120884</v>
      </c>
      <c r="AB104" s="170"/>
      <c r="AC104" s="163">
        <v>54892.503341535776</v>
      </c>
      <c r="AD104" s="167"/>
      <c r="AE104" s="164">
        <v>0</v>
      </c>
      <c r="AF104" s="167"/>
      <c r="AG104" s="164"/>
      <c r="AH104" s="169">
        <v>54892.503341535776</v>
      </c>
      <c r="AI104" s="170"/>
      <c r="AJ104" s="172">
        <v>2521706.6203590939</v>
      </c>
      <c r="AK104" s="170"/>
      <c r="AL104" s="173">
        <v>243152.76752767526</v>
      </c>
      <c r="AM104" s="170"/>
      <c r="AN104" s="174">
        <v>422995.442451076</v>
      </c>
      <c r="AO104" s="170"/>
      <c r="AP104" s="175">
        <v>2537548.4132704646</v>
      </c>
      <c r="AQ104" s="167"/>
      <c r="AR104" s="170">
        <v>54892.503341535776</v>
      </c>
      <c r="AS104" s="167"/>
      <c r="AT104" s="170">
        <v>243152.76752767526</v>
      </c>
      <c r="AU104" s="175">
        <v>12878.191090743363</v>
      </c>
      <c r="AV104" s="170">
        <v>4292.7303635811204</v>
      </c>
      <c r="AW104" s="170">
        <v>389.07384697414022</v>
      </c>
      <c r="AX104" s="170">
        <v>3769.9727261852804</v>
      </c>
      <c r="AY104" s="176">
        <v>0</v>
      </c>
      <c r="AZ104" s="177">
        <v>1049.3926319376096</v>
      </c>
      <c r="BA104" s="178">
        <v>2813214.323480254</v>
      </c>
      <c r="BB104" s="179">
        <v>1.1641532182693481E-10</v>
      </c>
      <c r="BD104" s="128">
        <v>2835593.6841396755</v>
      </c>
      <c r="BG104" s="180">
        <v>2835593.6841396755</v>
      </c>
      <c r="BI104" s="182">
        <v>85410</v>
      </c>
      <c r="BL104" s="128">
        <v>2242668.6699857707</v>
      </c>
      <c r="BN104" s="183">
        <v>34656.481615267527</v>
      </c>
      <c r="BO104" s="184">
        <v>-12277.12095584601</v>
      </c>
      <c r="BQ104" s="128">
        <v>380</v>
      </c>
      <c r="BR104" s="185">
        <v>3802086</v>
      </c>
      <c r="BS104" s="128">
        <v>56987.149241589999</v>
      </c>
      <c r="BT104" s="128">
        <v>0</v>
      </c>
    </row>
    <row r="105" spans="1:72" x14ac:dyDescent="0.2">
      <c r="A105" s="187" t="s">
        <v>329</v>
      </c>
      <c r="B105" s="187"/>
      <c r="C105" s="191">
        <v>2000</v>
      </c>
      <c r="D105" s="161" t="s">
        <v>154</v>
      </c>
      <c r="E105" s="162"/>
      <c r="F105" s="163">
        <v>1090733.4903757647</v>
      </c>
      <c r="G105" s="164">
        <v>74957.844995142019</v>
      </c>
      <c r="H105" s="164">
        <v>39166.26559994484</v>
      </c>
      <c r="I105" s="164">
        <v>96435.427199965387</v>
      </c>
      <c r="J105" s="164">
        <v>108231.35542177646</v>
      </c>
      <c r="K105" s="164">
        <v>177778.57335467922</v>
      </c>
      <c r="L105" s="164">
        <v>86490.271275031628</v>
      </c>
      <c r="M105" s="186">
        <v>110017.59999999999</v>
      </c>
      <c r="N105" s="164">
        <v>0</v>
      </c>
      <c r="O105" s="165">
        <v>16430.400000000001</v>
      </c>
      <c r="P105" s="166"/>
      <c r="Q105" s="167"/>
      <c r="R105" s="164">
        <v>0</v>
      </c>
      <c r="S105" s="164"/>
      <c r="T105" s="164">
        <v>0</v>
      </c>
      <c r="U105" s="168">
        <v>52797.528949557804</v>
      </c>
      <c r="V105" s="168">
        <v>0</v>
      </c>
      <c r="W105" s="169">
        <v>1853038.7571718618</v>
      </c>
      <c r="X105" s="170"/>
      <c r="Y105" s="163">
        <v>0</v>
      </c>
      <c r="Z105" s="171">
        <v>0</v>
      </c>
      <c r="AA105" s="169">
        <v>0</v>
      </c>
      <c r="AB105" s="170"/>
      <c r="AC105" s="163">
        <v>16059.066835819096</v>
      </c>
      <c r="AD105" s="167"/>
      <c r="AE105" s="164">
        <v>0</v>
      </c>
      <c r="AF105" s="167"/>
      <c r="AG105" s="164"/>
      <c r="AH105" s="169">
        <v>16059.066835819096</v>
      </c>
      <c r="AI105" s="170"/>
      <c r="AJ105" s="172">
        <v>1869097.8240076809</v>
      </c>
      <c r="AK105" s="170"/>
      <c r="AL105" s="173">
        <v>183200.97560975607</v>
      </c>
      <c r="AM105" s="170"/>
      <c r="AN105" s="174">
        <v>307661.63716052566</v>
      </c>
      <c r="AO105" s="170"/>
      <c r="AP105" s="175">
        <v>1853038.7571718618</v>
      </c>
      <c r="AQ105" s="167"/>
      <c r="AR105" s="170">
        <v>16059.066835819096</v>
      </c>
      <c r="AS105" s="167"/>
      <c r="AT105" s="170">
        <v>183200.97560975607</v>
      </c>
      <c r="AU105" s="175">
        <v>0</v>
      </c>
      <c r="AV105" s="170">
        <v>0</v>
      </c>
      <c r="AW105" s="170">
        <v>0</v>
      </c>
      <c r="AX105" s="170">
        <v>0</v>
      </c>
      <c r="AY105" s="176">
        <v>0</v>
      </c>
      <c r="AZ105" s="177">
        <v>0</v>
      </c>
      <c r="BA105" s="178">
        <v>2052298.7996174369</v>
      </c>
      <c r="BB105" s="179">
        <v>0</v>
      </c>
      <c r="BD105" s="128">
        <v>2052298.7996174369</v>
      </c>
      <c r="BG105" s="180">
        <v>2052298.7996174369</v>
      </c>
      <c r="BI105" s="182">
        <v>0</v>
      </c>
      <c r="BL105" s="128">
        <v>1853038.7571718618</v>
      </c>
      <c r="BN105" s="183">
        <v>0</v>
      </c>
      <c r="BO105" s="184">
        <v>0</v>
      </c>
      <c r="BQ105" s="128">
        <v>380</v>
      </c>
      <c r="BR105" s="185">
        <v>3802000</v>
      </c>
      <c r="BS105" s="128">
        <v>16430.400000000001</v>
      </c>
      <c r="BT105" s="128">
        <v>0</v>
      </c>
    </row>
    <row r="106" spans="1:72" x14ac:dyDescent="0.2">
      <c r="A106" s="187" t="s">
        <v>328</v>
      </c>
      <c r="B106" s="187"/>
      <c r="C106" s="191">
        <v>2031</v>
      </c>
      <c r="D106" s="161" t="s">
        <v>155</v>
      </c>
      <c r="E106" s="162"/>
      <c r="F106" s="163">
        <v>560477.66256084642</v>
      </c>
      <c r="G106" s="164">
        <v>71225.939781837267</v>
      </c>
      <c r="H106" s="164">
        <v>37405.983999947406</v>
      </c>
      <c r="I106" s="164">
        <v>78992.636799971529</v>
      </c>
      <c r="J106" s="164">
        <v>964.91550153135915</v>
      </c>
      <c r="K106" s="164">
        <v>105563.93752800746</v>
      </c>
      <c r="L106" s="164">
        <v>9110.7060346933577</v>
      </c>
      <c r="M106" s="186">
        <v>110017.59999999999</v>
      </c>
      <c r="N106" s="164">
        <v>0</v>
      </c>
      <c r="O106" s="165">
        <v>5392.8</v>
      </c>
      <c r="P106" s="166"/>
      <c r="Q106" s="167"/>
      <c r="R106" s="164">
        <v>0</v>
      </c>
      <c r="S106" s="164"/>
      <c r="T106" s="164">
        <v>0</v>
      </c>
      <c r="U106" s="168">
        <v>57731.552320100833</v>
      </c>
      <c r="V106" s="168">
        <v>0</v>
      </c>
      <c r="W106" s="169">
        <v>1036883.7345269357</v>
      </c>
      <c r="X106" s="170"/>
      <c r="Y106" s="163">
        <v>62266.500000000007</v>
      </c>
      <c r="Z106" s="171">
        <v>8904.9746459617854</v>
      </c>
      <c r="AA106" s="169">
        <v>71171.474645961789</v>
      </c>
      <c r="AB106" s="170"/>
      <c r="AC106" s="163">
        <v>11659.898717372298</v>
      </c>
      <c r="AD106" s="167"/>
      <c r="AE106" s="164">
        <v>0</v>
      </c>
      <c r="AF106" s="167"/>
      <c r="AG106" s="164"/>
      <c r="AH106" s="169">
        <v>11659.898717372298</v>
      </c>
      <c r="AI106" s="170"/>
      <c r="AJ106" s="172">
        <v>1119715.1078902697</v>
      </c>
      <c r="AK106" s="170"/>
      <c r="AL106" s="173">
        <v>170680</v>
      </c>
      <c r="AM106" s="170"/>
      <c r="AN106" s="174">
        <v>194721.79300128011</v>
      </c>
      <c r="AO106" s="170"/>
      <c r="AP106" s="175">
        <v>1108055.2091728975</v>
      </c>
      <c r="AQ106" s="167"/>
      <c r="AR106" s="170">
        <v>11659.898717372298</v>
      </c>
      <c r="AS106" s="167"/>
      <c r="AT106" s="170">
        <v>170680</v>
      </c>
      <c r="AU106" s="175">
        <v>0</v>
      </c>
      <c r="AV106" s="170">
        <v>0</v>
      </c>
      <c r="AW106" s="170">
        <v>0</v>
      </c>
      <c r="AX106" s="170">
        <v>0</v>
      </c>
      <c r="AY106" s="176">
        <v>0</v>
      </c>
      <c r="AZ106" s="177">
        <v>0</v>
      </c>
      <c r="BA106" s="178">
        <v>1290395.1078902697</v>
      </c>
      <c r="BB106" s="179">
        <v>0</v>
      </c>
      <c r="BD106" s="128">
        <v>1290395.1078902697</v>
      </c>
      <c r="BG106" s="180">
        <v>1290395.1078902697</v>
      </c>
      <c r="BI106" s="182">
        <v>0</v>
      </c>
      <c r="BL106" s="128">
        <v>1036883.7345269357</v>
      </c>
      <c r="BN106" s="183">
        <v>0</v>
      </c>
      <c r="BO106" s="184">
        <v>0</v>
      </c>
      <c r="BQ106" s="128">
        <v>380</v>
      </c>
      <c r="BR106" s="185">
        <v>3802031</v>
      </c>
      <c r="BS106" s="128">
        <v>5392.8</v>
      </c>
      <c r="BT106" s="128">
        <v>0</v>
      </c>
    </row>
    <row r="107" spans="1:72" x14ac:dyDescent="0.2">
      <c r="A107" s="159" t="s">
        <v>326</v>
      </c>
      <c r="B107" s="159" t="s">
        <v>156</v>
      </c>
      <c r="C107" s="160">
        <v>3365</v>
      </c>
      <c r="D107" s="161" t="s">
        <v>157</v>
      </c>
      <c r="E107" s="162"/>
      <c r="F107" s="163">
        <v>1041279.5789733371</v>
      </c>
      <c r="G107" s="164">
        <v>56179.258982623745</v>
      </c>
      <c r="H107" s="164">
        <v>24203.871999965973</v>
      </c>
      <c r="I107" s="164">
        <v>55458.871999980067</v>
      </c>
      <c r="J107" s="164">
        <v>0</v>
      </c>
      <c r="K107" s="164">
        <v>197950.4569750611</v>
      </c>
      <c r="L107" s="164">
        <v>39515.067623009651</v>
      </c>
      <c r="M107" s="186">
        <v>110017.59999999999</v>
      </c>
      <c r="N107" s="164">
        <v>0</v>
      </c>
      <c r="O107" s="165">
        <v>6904.8</v>
      </c>
      <c r="P107" s="166"/>
      <c r="Q107" s="167"/>
      <c r="R107" s="164">
        <v>-16423.088881185937</v>
      </c>
      <c r="S107" s="164"/>
      <c r="T107" s="164">
        <v>0</v>
      </c>
      <c r="U107" s="168">
        <v>21069.489158100216</v>
      </c>
      <c r="V107" s="168">
        <v>0</v>
      </c>
      <c r="W107" s="169">
        <v>1536155.906830892</v>
      </c>
      <c r="X107" s="170"/>
      <c r="Y107" s="163">
        <v>115137.54000000001</v>
      </c>
      <c r="Z107" s="171">
        <v>8512.7039875368482</v>
      </c>
      <c r="AA107" s="169">
        <v>165614.24398753687</v>
      </c>
      <c r="AB107" s="170"/>
      <c r="AC107" s="163">
        <v>28620.068243278001</v>
      </c>
      <c r="AD107" s="167"/>
      <c r="AE107" s="164">
        <v>0</v>
      </c>
      <c r="AF107" s="167"/>
      <c r="AG107" s="164"/>
      <c r="AH107" s="169">
        <v>28620.068243278001</v>
      </c>
      <c r="AI107" s="170"/>
      <c r="AJ107" s="172">
        <v>1730390.2190617069</v>
      </c>
      <c r="AK107" s="170"/>
      <c r="AL107" s="173">
        <v>136304.34782608695</v>
      </c>
      <c r="AM107" s="170"/>
      <c r="AN107" s="174">
        <v>317070.87408811017</v>
      </c>
      <c r="AO107" s="170"/>
      <c r="AP107" s="175">
        <v>1718193.2396996147</v>
      </c>
      <c r="AQ107" s="167"/>
      <c r="AR107" s="170">
        <v>28620.068243278001</v>
      </c>
      <c r="AS107" s="167"/>
      <c r="AT107" s="170">
        <v>136304.34782608695</v>
      </c>
      <c r="AU107" s="175">
        <v>9551.5350751305978</v>
      </c>
      <c r="AV107" s="170">
        <v>3183.8450250435326</v>
      </c>
      <c r="AW107" s="170">
        <v>288.56944814716076</v>
      </c>
      <c r="AX107" s="170">
        <v>2796.1245855659909</v>
      </c>
      <c r="AY107" s="176">
        <v>0</v>
      </c>
      <c r="AZ107" s="177">
        <v>603.01474729865492</v>
      </c>
      <c r="BA107" s="178">
        <v>1866694.5668877936</v>
      </c>
      <c r="BB107" s="179">
        <v>-2.6193447411060333E-10</v>
      </c>
      <c r="BD107" s="128">
        <v>1883117.6557689796</v>
      </c>
      <c r="BG107" s="180">
        <v>1883117.6557689796</v>
      </c>
      <c r="BI107" s="182">
        <v>41964</v>
      </c>
      <c r="BL107" s="128">
        <v>1552578.9957120779</v>
      </c>
      <c r="BN107" s="183">
        <v>23849.604316694029</v>
      </c>
      <c r="BO107" s="184">
        <v>-7426.5154355080922</v>
      </c>
      <c r="BQ107" s="128">
        <v>380</v>
      </c>
      <c r="BR107" s="185">
        <v>3803365</v>
      </c>
      <c r="BS107" s="128">
        <v>6904.8</v>
      </c>
      <c r="BT107" s="128">
        <v>0</v>
      </c>
    </row>
    <row r="108" spans="1:72" x14ac:dyDescent="0.2">
      <c r="A108" s="159" t="s">
        <v>326</v>
      </c>
      <c r="B108" s="159" t="s">
        <v>158</v>
      </c>
      <c r="C108" s="160">
        <v>5202</v>
      </c>
      <c r="D108" s="161" t="s">
        <v>159</v>
      </c>
      <c r="E108" s="162"/>
      <c r="F108" s="163">
        <v>587952.05778441729</v>
      </c>
      <c r="G108" s="164">
        <v>26464.233600007086</v>
      </c>
      <c r="H108" s="164">
        <v>14082.252799980204</v>
      </c>
      <c r="I108" s="164">
        <v>11581.852799995851</v>
      </c>
      <c r="J108" s="164">
        <v>0</v>
      </c>
      <c r="K108" s="164">
        <v>76137.063959342297</v>
      </c>
      <c r="L108" s="164">
        <v>3028.2316923114449</v>
      </c>
      <c r="M108" s="186">
        <v>110017.59999999999</v>
      </c>
      <c r="N108" s="164">
        <v>0</v>
      </c>
      <c r="O108" s="165">
        <v>3437</v>
      </c>
      <c r="P108" s="166"/>
      <c r="Q108" s="167"/>
      <c r="R108" s="164">
        <v>-9216.7675292752974</v>
      </c>
      <c r="S108" s="164"/>
      <c r="T108" s="164">
        <v>0</v>
      </c>
      <c r="U108" s="168">
        <v>52144.708324979991</v>
      </c>
      <c r="V108" s="168">
        <v>0</v>
      </c>
      <c r="W108" s="169">
        <v>875628.23343175894</v>
      </c>
      <c r="X108" s="170"/>
      <c r="Y108" s="163">
        <v>80576.550000000017</v>
      </c>
      <c r="Z108" s="171">
        <v>3801.9087809643324</v>
      </c>
      <c r="AA108" s="169">
        <v>84378.458780964356</v>
      </c>
      <c r="AB108" s="170"/>
      <c r="AC108" s="163">
        <v>30940.803049225859</v>
      </c>
      <c r="AD108" s="167"/>
      <c r="AE108" s="164">
        <v>14388.992003043693</v>
      </c>
      <c r="AF108" s="167"/>
      <c r="AG108" s="164"/>
      <c r="AH108" s="169">
        <v>45329.795052269554</v>
      </c>
      <c r="AI108" s="170"/>
      <c r="AJ108" s="172">
        <v>1005336.4872649929</v>
      </c>
      <c r="AK108" s="170"/>
      <c r="AL108" s="173">
        <v>72180</v>
      </c>
      <c r="AM108" s="170"/>
      <c r="AN108" s="174">
        <v>137302.48138294416</v>
      </c>
      <c r="AO108" s="170"/>
      <c r="AP108" s="175">
        <v>983612.45174504223</v>
      </c>
      <c r="AQ108" s="167"/>
      <c r="AR108" s="170">
        <v>30940.803049225859</v>
      </c>
      <c r="AS108" s="167"/>
      <c r="AT108" s="170">
        <v>72180</v>
      </c>
      <c r="AU108" s="175">
        <v>5393.215055614638</v>
      </c>
      <c r="AV108" s="170">
        <v>1797.738351871546</v>
      </c>
      <c r="AW108" s="170">
        <v>162.93894961343639</v>
      </c>
      <c r="AX108" s="170">
        <v>1578.8144097918787</v>
      </c>
      <c r="AY108" s="176">
        <v>0</v>
      </c>
      <c r="AZ108" s="177">
        <v>284.06076238379649</v>
      </c>
      <c r="BA108" s="178">
        <v>1077516.4872649927</v>
      </c>
      <c r="BB108" s="179">
        <v>-2.3283064365386963E-10</v>
      </c>
      <c r="BD108" s="128">
        <v>1086733.2547942679</v>
      </c>
      <c r="BG108" s="180">
        <v>1086733.2547942679</v>
      </c>
      <c r="BI108" s="182">
        <v>0</v>
      </c>
      <c r="BL108" s="128">
        <v>884845.00096103421</v>
      </c>
      <c r="BN108" s="183">
        <v>13493.002047968166</v>
      </c>
      <c r="BO108" s="184">
        <v>-4276.2345186928687</v>
      </c>
      <c r="BQ108" s="128">
        <v>380</v>
      </c>
      <c r="BR108" s="185">
        <v>3805202</v>
      </c>
      <c r="BS108" s="128">
        <v>3437</v>
      </c>
      <c r="BT108" s="128">
        <v>0</v>
      </c>
    </row>
    <row r="109" spans="1:72" x14ac:dyDescent="0.2">
      <c r="A109" s="187" t="s">
        <v>328</v>
      </c>
      <c r="B109" s="187"/>
      <c r="C109" s="188">
        <v>2003</v>
      </c>
      <c r="D109" s="161" t="s">
        <v>160</v>
      </c>
      <c r="E109" s="162"/>
      <c r="F109" s="163">
        <v>708839.3967681292</v>
      </c>
      <c r="G109" s="164">
        <v>87570.847038758642</v>
      </c>
      <c r="H109" s="164">
        <v>45327.251199936189</v>
      </c>
      <c r="I109" s="164">
        <v>110552.6855999602</v>
      </c>
      <c r="J109" s="164">
        <v>9970.7935158248838</v>
      </c>
      <c r="K109" s="164">
        <v>133080.0116177873</v>
      </c>
      <c r="L109" s="164">
        <v>11505.736727286978</v>
      </c>
      <c r="M109" s="186">
        <v>110017.59999999999</v>
      </c>
      <c r="N109" s="164">
        <v>0</v>
      </c>
      <c r="O109" s="165">
        <v>4738.1500000000005</v>
      </c>
      <c r="P109" s="166"/>
      <c r="Q109" s="167"/>
      <c r="R109" s="164">
        <v>0</v>
      </c>
      <c r="S109" s="164"/>
      <c r="T109" s="164">
        <v>0</v>
      </c>
      <c r="U109" s="168">
        <v>125804.88140637544</v>
      </c>
      <c r="V109" s="168">
        <v>0</v>
      </c>
      <c r="W109" s="169">
        <v>1347407.3538740587</v>
      </c>
      <c r="X109" s="170"/>
      <c r="Y109" s="163">
        <v>80731.956831683172</v>
      </c>
      <c r="Z109" s="171">
        <v>15576.443738006104</v>
      </c>
      <c r="AA109" s="169">
        <v>129068.40056968927</v>
      </c>
      <c r="AB109" s="170"/>
      <c r="AC109" s="163">
        <v>17925.110048274484</v>
      </c>
      <c r="AD109" s="167"/>
      <c r="AE109" s="164">
        <v>0</v>
      </c>
      <c r="AF109" s="167"/>
      <c r="AG109" s="164"/>
      <c r="AH109" s="169">
        <v>17925.110048274484</v>
      </c>
      <c r="AI109" s="170"/>
      <c r="AJ109" s="172">
        <v>1494400.8644920224</v>
      </c>
      <c r="AK109" s="170"/>
      <c r="AL109" s="173">
        <v>212681.73913043475</v>
      </c>
      <c r="AM109" s="170"/>
      <c r="AN109" s="174">
        <v>249536.52817482487</v>
      </c>
      <c r="AO109" s="170"/>
      <c r="AP109" s="175">
        <v>1484718.0730108193</v>
      </c>
      <c r="AQ109" s="167"/>
      <c r="AR109" s="170">
        <v>17925.110048274484</v>
      </c>
      <c r="AS109" s="167"/>
      <c r="AT109" s="170">
        <v>212681.73913043475</v>
      </c>
      <c r="AU109" s="175">
        <v>0</v>
      </c>
      <c r="AV109" s="170">
        <v>0</v>
      </c>
      <c r="AW109" s="170">
        <v>0</v>
      </c>
      <c r="AX109" s="170">
        <v>0</v>
      </c>
      <c r="AY109" s="176">
        <v>0</v>
      </c>
      <c r="AZ109" s="177">
        <v>0</v>
      </c>
      <c r="BA109" s="178">
        <v>1715324.9221895286</v>
      </c>
      <c r="BB109" s="179">
        <v>1.3096723705530167E-10</v>
      </c>
      <c r="BD109" s="128">
        <v>1715324.9221895286</v>
      </c>
      <c r="BG109" s="180">
        <v>1715324.9221895286</v>
      </c>
      <c r="BI109" s="182">
        <v>32760</v>
      </c>
      <c r="BL109" s="128">
        <v>1347407.3538740587</v>
      </c>
      <c r="BN109" s="183">
        <v>0</v>
      </c>
      <c r="BO109" s="184">
        <v>0</v>
      </c>
      <c r="BQ109" s="128">
        <v>380</v>
      </c>
      <c r="BR109" s="185">
        <v>3802003</v>
      </c>
      <c r="BS109" s="128">
        <v>4738.1500000000005</v>
      </c>
      <c r="BT109" s="128">
        <v>0</v>
      </c>
    </row>
    <row r="110" spans="1:72" x14ac:dyDescent="0.2">
      <c r="A110" s="159" t="s">
        <v>326</v>
      </c>
      <c r="B110" s="159" t="s">
        <v>161</v>
      </c>
      <c r="C110" s="160">
        <v>2140</v>
      </c>
      <c r="D110" s="161" t="s">
        <v>162</v>
      </c>
      <c r="E110" s="162"/>
      <c r="F110" s="163">
        <v>1162166.9179570491</v>
      </c>
      <c r="G110" s="164">
        <v>35188.804663516537</v>
      </c>
      <c r="H110" s="164">
        <v>15402.463999978334</v>
      </c>
      <c r="I110" s="164">
        <v>33915.425599987742</v>
      </c>
      <c r="J110" s="164">
        <v>0</v>
      </c>
      <c r="K110" s="164">
        <v>115217.45190052372</v>
      </c>
      <c r="L110" s="164">
        <v>4828.3624421112418</v>
      </c>
      <c r="M110" s="186">
        <v>110017.59999999999</v>
      </c>
      <c r="N110" s="164">
        <v>0</v>
      </c>
      <c r="O110" s="165">
        <v>21235.75</v>
      </c>
      <c r="P110" s="166"/>
      <c r="Q110" s="167"/>
      <c r="R110" s="164">
        <v>-18034.413656036722</v>
      </c>
      <c r="S110" s="164"/>
      <c r="T110" s="164">
        <v>3762.9734368334312</v>
      </c>
      <c r="U110" s="168">
        <v>67532.325560868485</v>
      </c>
      <c r="V110" s="168">
        <v>0</v>
      </c>
      <c r="W110" s="169">
        <v>1551233.6619048316</v>
      </c>
      <c r="X110" s="170"/>
      <c r="Y110" s="163">
        <v>0</v>
      </c>
      <c r="Z110" s="171">
        <v>0</v>
      </c>
      <c r="AA110" s="169">
        <v>0</v>
      </c>
      <c r="AB110" s="170"/>
      <c r="AC110" s="163">
        <v>51651.143852946356</v>
      </c>
      <c r="AD110" s="167"/>
      <c r="AE110" s="164">
        <v>0</v>
      </c>
      <c r="AF110" s="167"/>
      <c r="AG110" s="164"/>
      <c r="AH110" s="169">
        <v>51651.143852946356</v>
      </c>
      <c r="AI110" s="170"/>
      <c r="AJ110" s="172">
        <v>1602884.805757778</v>
      </c>
      <c r="AK110" s="170"/>
      <c r="AL110" s="173">
        <v>110515.73459715639</v>
      </c>
      <c r="AM110" s="170"/>
      <c r="AN110" s="174">
        <v>221764.85380138276</v>
      </c>
      <c r="AO110" s="170"/>
      <c r="AP110" s="175">
        <v>1569268.0755608685</v>
      </c>
      <c r="AQ110" s="167"/>
      <c r="AR110" s="170">
        <v>51651.143852946356</v>
      </c>
      <c r="AS110" s="167"/>
      <c r="AT110" s="170">
        <v>110515.73459715639</v>
      </c>
      <c r="AU110" s="175">
        <v>10660.420413668186</v>
      </c>
      <c r="AV110" s="170">
        <v>3553.4734712227282</v>
      </c>
      <c r="AW110" s="170">
        <v>322.07091442282058</v>
      </c>
      <c r="AX110" s="170">
        <v>3120.7406324390872</v>
      </c>
      <c r="AY110" s="176">
        <v>0</v>
      </c>
      <c r="AZ110" s="177">
        <v>377.70822428389999</v>
      </c>
      <c r="BA110" s="178">
        <v>1713400.5403549345</v>
      </c>
      <c r="BB110" s="179">
        <v>1.3096723705530167E-10</v>
      </c>
      <c r="BD110" s="128">
        <v>1731434.9540109711</v>
      </c>
      <c r="BG110" s="180">
        <v>1731434.9540109711</v>
      </c>
      <c r="BI110" s="182">
        <v>0</v>
      </c>
      <c r="BL110" s="128">
        <v>1569268.0755608685</v>
      </c>
      <c r="BN110" s="183">
        <v>26504.641558645289</v>
      </c>
      <c r="BO110" s="184">
        <v>-8470.2279026085671</v>
      </c>
      <c r="BQ110" s="128">
        <v>380</v>
      </c>
      <c r="BR110" s="185">
        <v>3802140</v>
      </c>
      <c r="BS110" s="128">
        <v>21235.75</v>
      </c>
      <c r="BT110" s="128">
        <v>0</v>
      </c>
    </row>
    <row r="111" spans="1:72" x14ac:dyDescent="0.2">
      <c r="A111" s="159" t="s">
        <v>326</v>
      </c>
      <c r="B111" s="159" t="s">
        <v>163</v>
      </c>
      <c r="C111" s="160">
        <v>2174</v>
      </c>
      <c r="D111" s="161" t="s">
        <v>164</v>
      </c>
      <c r="E111" s="162"/>
      <c r="F111" s="163">
        <v>1109965.5670322643</v>
      </c>
      <c r="G111" s="164">
        <v>18313.721093530083</v>
      </c>
      <c r="H111" s="164">
        <v>7921.2671999888635</v>
      </c>
      <c r="I111" s="164">
        <v>22443.590399991885</v>
      </c>
      <c r="J111" s="164">
        <v>0</v>
      </c>
      <c r="K111" s="164">
        <v>89255.200737758307</v>
      </c>
      <c r="L111" s="164">
        <v>1773.5223545476499</v>
      </c>
      <c r="M111" s="186">
        <v>110017.59999999999</v>
      </c>
      <c r="N111" s="164">
        <v>0</v>
      </c>
      <c r="O111" s="165">
        <v>33012</v>
      </c>
      <c r="P111" s="166"/>
      <c r="Q111" s="167"/>
      <c r="R111" s="164">
        <v>-17060.189751957059</v>
      </c>
      <c r="S111" s="164"/>
      <c r="T111" s="164">
        <v>54309.531181918617</v>
      </c>
      <c r="U111" s="168">
        <v>18269.310483094305</v>
      </c>
      <c r="V111" s="168">
        <v>0</v>
      </c>
      <c r="W111" s="169">
        <v>1448221.1207311372</v>
      </c>
      <c r="X111" s="170"/>
      <c r="Y111" s="163">
        <v>140562.00000000003</v>
      </c>
      <c r="Z111" s="171">
        <v>4271.4916662560645</v>
      </c>
      <c r="AA111" s="169">
        <v>144833.4916662561</v>
      </c>
      <c r="AB111" s="170"/>
      <c r="AC111" s="163">
        <v>16023.062448894474</v>
      </c>
      <c r="AD111" s="167"/>
      <c r="AE111" s="164">
        <v>4924.1565567360331</v>
      </c>
      <c r="AF111" s="167"/>
      <c r="AG111" s="164"/>
      <c r="AH111" s="169">
        <v>20947.219005630508</v>
      </c>
      <c r="AI111" s="170"/>
      <c r="AJ111" s="172">
        <v>1614001.8314030238</v>
      </c>
      <c r="AK111" s="170"/>
      <c r="AL111" s="173">
        <v>55515.395683453236</v>
      </c>
      <c r="AM111" s="170"/>
      <c r="AN111" s="174">
        <v>192376.27851195727</v>
      </c>
      <c r="AO111" s="170"/>
      <c r="AP111" s="175">
        <v>1615038.9587060863</v>
      </c>
      <c r="AQ111" s="167"/>
      <c r="AR111" s="170">
        <v>16023.062448894474</v>
      </c>
      <c r="AS111" s="167"/>
      <c r="AT111" s="170">
        <v>55515.395683453236</v>
      </c>
      <c r="AU111" s="175">
        <v>10181.583562936046</v>
      </c>
      <c r="AV111" s="170">
        <v>3393.8611876453488</v>
      </c>
      <c r="AW111" s="170">
        <v>307.60437216742201</v>
      </c>
      <c r="AX111" s="170">
        <v>2980.5655212893412</v>
      </c>
      <c r="AY111" s="176">
        <v>0</v>
      </c>
      <c r="AZ111" s="177">
        <v>196.5751079188999</v>
      </c>
      <c r="BA111" s="178">
        <v>1669517.2270864767</v>
      </c>
      <c r="BB111" s="179">
        <v>-2.8376234695315361E-10</v>
      </c>
      <c r="BD111" s="128">
        <v>1686577.4168384338</v>
      </c>
      <c r="BG111" s="180">
        <v>1686577.4168384338</v>
      </c>
      <c r="BI111" s="182">
        <v>0</v>
      </c>
      <c r="BL111" s="128">
        <v>1465281.3104830943</v>
      </c>
      <c r="BN111" s="183">
        <v>25834.949175316066</v>
      </c>
      <c r="BO111" s="184">
        <v>-8774.7594233590062</v>
      </c>
      <c r="BQ111" s="128">
        <v>380</v>
      </c>
      <c r="BR111" s="185">
        <v>3802174</v>
      </c>
      <c r="BS111" s="128">
        <v>33012</v>
      </c>
      <c r="BT111" s="128">
        <v>0</v>
      </c>
    </row>
    <row r="112" spans="1:72" x14ac:dyDescent="0.2">
      <c r="A112" s="159" t="s">
        <v>326</v>
      </c>
      <c r="B112" s="159" t="s">
        <v>165</v>
      </c>
      <c r="C112" s="160">
        <v>2055</v>
      </c>
      <c r="D112" s="161" t="s">
        <v>166</v>
      </c>
      <c r="E112" s="162"/>
      <c r="F112" s="163">
        <v>840716.49384126952</v>
      </c>
      <c r="G112" s="164">
        <v>46252.040780899762</v>
      </c>
      <c r="H112" s="164">
        <v>23323.731199967187</v>
      </c>
      <c r="I112" s="164">
        <v>45137.220799983843</v>
      </c>
      <c r="J112" s="164">
        <v>0</v>
      </c>
      <c r="K112" s="164">
        <v>106005.62764318728</v>
      </c>
      <c r="L112" s="164">
        <v>20532.250151749486</v>
      </c>
      <c r="M112" s="186">
        <v>110017.59999999999</v>
      </c>
      <c r="N112" s="164">
        <v>0</v>
      </c>
      <c r="O112" s="165">
        <v>23568</v>
      </c>
      <c r="P112" s="166"/>
      <c r="Q112" s="167"/>
      <c r="R112" s="164">
        <v>-13269.394202520334</v>
      </c>
      <c r="S112" s="164"/>
      <c r="T112" s="164">
        <v>0</v>
      </c>
      <c r="U112" s="168">
        <v>46748.74988464592</v>
      </c>
      <c r="V112" s="168">
        <v>0</v>
      </c>
      <c r="W112" s="169">
        <v>1249032.3200991827</v>
      </c>
      <c r="X112" s="170"/>
      <c r="Y112" s="163">
        <v>0</v>
      </c>
      <c r="Z112" s="171">
        <v>0</v>
      </c>
      <c r="AA112" s="169">
        <v>0</v>
      </c>
      <c r="AB112" s="170"/>
      <c r="AC112" s="163">
        <v>11407.868008899952</v>
      </c>
      <c r="AD112" s="167"/>
      <c r="AE112" s="164">
        <v>0</v>
      </c>
      <c r="AF112" s="167"/>
      <c r="AG112" s="164"/>
      <c r="AH112" s="169">
        <v>11407.868008899952</v>
      </c>
      <c r="AI112" s="170"/>
      <c r="AJ112" s="172">
        <v>1260440.1881080826</v>
      </c>
      <c r="AK112" s="170"/>
      <c r="AL112" s="173">
        <v>115482.38907849829</v>
      </c>
      <c r="AM112" s="170"/>
      <c r="AN112" s="174">
        <v>195319.16162108918</v>
      </c>
      <c r="AO112" s="170"/>
      <c r="AP112" s="175">
        <v>1262301.714301703</v>
      </c>
      <c r="AQ112" s="167"/>
      <c r="AR112" s="170">
        <v>11407.868008899952</v>
      </c>
      <c r="AS112" s="167"/>
      <c r="AT112" s="170">
        <v>115482.38907849829</v>
      </c>
      <c r="AU112" s="175">
        <v>7711.793490738688</v>
      </c>
      <c r="AV112" s="170">
        <v>2570.597830246229</v>
      </c>
      <c r="AW112" s="170">
        <v>232.98747000799784</v>
      </c>
      <c r="AX112" s="170">
        <v>2257.5570532538077</v>
      </c>
      <c r="AY112" s="176">
        <v>0</v>
      </c>
      <c r="AZ112" s="177">
        <v>496.45835827361014</v>
      </c>
      <c r="BA112" s="178">
        <v>1375922.577186581</v>
      </c>
      <c r="BB112" s="179">
        <v>5.8207660913467407E-11</v>
      </c>
      <c r="BD112" s="128">
        <v>1389191.9713891014</v>
      </c>
      <c r="BG112" s="180">
        <v>1389191.9713891014</v>
      </c>
      <c r="BI112" s="182">
        <v>0</v>
      </c>
      <c r="BL112" s="128">
        <v>1262301.714301703</v>
      </c>
      <c r="BN112" s="183">
        <v>18864.22196334866</v>
      </c>
      <c r="BO112" s="184">
        <v>-5594.8277608283261</v>
      </c>
      <c r="BQ112" s="128">
        <v>380</v>
      </c>
      <c r="BR112" s="185">
        <v>3802055</v>
      </c>
      <c r="BS112" s="128">
        <v>23568</v>
      </c>
      <c r="BT112" s="128">
        <v>0</v>
      </c>
    </row>
    <row r="113" spans="1:72" x14ac:dyDescent="0.2">
      <c r="A113" s="187" t="s">
        <v>328</v>
      </c>
      <c r="B113" s="187"/>
      <c r="C113" s="188">
        <v>2178</v>
      </c>
      <c r="D113" s="161" t="s">
        <v>167</v>
      </c>
      <c r="E113" s="162"/>
      <c r="F113" s="163">
        <v>1123702.7646440498</v>
      </c>
      <c r="G113" s="164">
        <v>26297.064000007042</v>
      </c>
      <c r="H113" s="164">
        <v>12762.041599982042</v>
      </c>
      <c r="I113" s="164">
        <v>14442.310399994838</v>
      </c>
      <c r="J113" s="164">
        <v>0</v>
      </c>
      <c r="K113" s="164">
        <v>145725.47234561047</v>
      </c>
      <c r="L113" s="164">
        <v>598.49062954619546</v>
      </c>
      <c r="M113" s="186">
        <v>110017.59999999999</v>
      </c>
      <c r="N113" s="164">
        <v>0</v>
      </c>
      <c r="O113" s="165">
        <v>6048</v>
      </c>
      <c r="P113" s="166"/>
      <c r="Q113" s="167"/>
      <c r="R113" s="164">
        <v>0</v>
      </c>
      <c r="S113" s="164"/>
      <c r="T113" s="164">
        <v>0</v>
      </c>
      <c r="U113" s="168">
        <v>14576.233524189098</v>
      </c>
      <c r="V113" s="168">
        <v>0</v>
      </c>
      <c r="W113" s="169">
        <v>1454169.9771433794</v>
      </c>
      <c r="X113" s="170"/>
      <c r="Y113" s="163">
        <v>0</v>
      </c>
      <c r="Z113" s="171">
        <v>0</v>
      </c>
      <c r="AA113" s="169">
        <v>0</v>
      </c>
      <c r="AB113" s="170"/>
      <c r="AC113" s="163">
        <v>12035.455113983329</v>
      </c>
      <c r="AD113" s="167"/>
      <c r="AE113" s="164">
        <v>0</v>
      </c>
      <c r="AF113" s="167"/>
      <c r="AG113" s="164"/>
      <c r="AH113" s="169">
        <v>12035.455113983329</v>
      </c>
      <c r="AI113" s="170"/>
      <c r="AJ113" s="172">
        <v>1466205.4322573626</v>
      </c>
      <c r="AK113" s="170"/>
      <c r="AL113" s="173">
        <v>80251.428571428565</v>
      </c>
      <c r="AM113" s="170"/>
      <c r="AN113" s="174">
        <v>242351.76428842518</v>
      </c>
      <c r="AO113" s="170"/>
      <c r="AP113" s="175">
        <v>1454169.9771433794</v>
      </c>
      <c r="AQ113" s="167"/>
      <c r="AR113" s="170">
        <v>12035.455113983329</v>
      </c>
      <c r="AS113" s="167"/>
      <c r="AT113" s="170">
        <v>80251.428571428565</v>
      </c>
      <c r="AU113" s="175">
        <v>0</v>
      </c>
      <c r="AV113" s="170">
        <v>0</v>
      </c>
      <c r="AW113" s="170">
        <v>0</v>
      </c>
      <c r="AX113" s="170">
        <v>0</v>
      </c>
      <c r="AY113" s="176">
        <v>0</v>
      </c>
      <c r="AZ113" s="177">
        <v>0</v>
      </c>
      <c r="BA113" s="178">
        <v>1546456.8608287913</v>
      </c>
      <c r="BB113" s="179">
        <v>7.2759576141834259E-11</v>
      </c>
      <c r="BD113" s="128">
        <v>1546456.8608287913</v>
      </c>
      <c r="BG113" s="180">
        <v>1546456.8608287913</v>
      </c>
      <c r="BI113" s="182">
        <v>0</v>
      </c>
      <c r="BL113" s="128">
        <v>1454169.9771433794</v>
      </c>
      <c r="BN113" s="183">
        <v>0</v>
      </c>
      <c r="BO113" s="184">
        <v>0</v>
      </c>
      <c r="BQ113" s="128">
        <v>380</v>
      </c>
      <c r="BR113" s="185">
        <v>3802178</v>
      </c>
      <c r="BS113" s="128">
        <v>6048</v>
      </c>
      <c r="BT113" s="128">
        <v>0</v>
      </c>
    </row>
    <row r="114" spans="1:72" x14ac:dyDescent="0.2">
      <c r="A114" s="187" t="s">
        <v>328</v>
      </c>
      <c r="B114" s="187"/>
      <c r="C114" s="160">
        <v>3366</v>
      </c>
      <c r="D114" s="161" t="s">
        <v>350</v>
      </c>
      <c r="E114" s="162"/>
      <c r="F114" s="163">
        <v>565972.54160556057</v>
      </c>
      <c r="G114" s="164">
        <v>33597.651992088206</v>
      </c>
      <c r="H114" s="164">
        <v>17162.745599975893</v>
      </c>
      <c r="I114" s="164">
        <v>10041.60639999637</v>
      </c>
      <c r="J114" s="164">
        <v>0</v>
      </c>
      <c r="K114" s="164">
        <v>91816.432465122765</v>
      </c>
      <c r="L114" s="164">
        <v>15764.464768019565</v>
      </c>
      <c r="M114" s="186">
        <v>110017.59999999999</v>
      </c>
      <c r="N114" s="164">
        <v>0</v>
      </c>
      <c r="O114" s="165">
        <v>3093.3</v>
      </c>
      <c r="P114" s="166"/>
      <c r="Q114" s="167"/>
      <c r="R114" s="164">
        <v>0</v>
      </c>
      <c r="S114" s="164"/>
      <c r="T114" s="164">
        <v>0</v>
      </c>
      <c r="U114" s="168">
        <v>43220.353555653943</v>
      </c>
      <c r="V114" s="168">
        <v>0</v>
      </c>
      <c r="W114" s="169">
        <v>890686.69638641737</v>
      </c>
      <c r="X114" s="170"/>
      <c r="Y114" s="163">
        <v>68801.400000000009</v>
      </c>
      <c r="Z114" s="171">
        <v>5216.2783340225296</v>
      </c>
      <c r="AA114" s="169">
        <v>74017.678334022537</v>
      </c>
      <c r="AB114" s="170"/>
      <c r="AC114" s="163">
        <v>18562.217125285722</v>
      </c>
      <c r="AD114" s="167"/>
      <c r="AE114" s="164">
        <v>0</v>
      </c>
      <c r="AF114" s="167"/>
      <c r="AG114" s="164"/>
      <c r="AH114" s="169">
        <v>18562.217125285722</v>
      </c>
      <c r="AI114" s="170"/>
      <c r="AJ114" s="172">
        <v>983266.59184572566</v>
      </c>
      <c r="AK114" s="170"/>
      <c r="AL114" s="173">
        <v>79422.178217821784</v>
      </c>
      <c r="AM114" s="170"/>
      <c r="AN114" s="174">
        <v>152721.70331881795</v>
      </c>
      <c r="AO114" s="170"/>
      <c r="AP114" s="175">
        <v>964704.3747204399</v>
      </c>
      <c r="AQ114" s="167"/>
      <c r="AR114" s="170">
        <v>18562.217125285722</v>
      </c>
      <c r="AS114" s="167"/>
      <c r="AT114" s="170">
        <v>79422.178217821784</v>
      </c>
      <c r="AU114" s="175">
        <v>0</v>
      </c>
      <c r="AV114" s="170">
        <v>0</v>
      </c>
      <c r="AW114" s="170">
        <v>0</v>
      </c>
      <c r="AX114" s="170">
        <v>0</v>
      </c>
      <c r="AY114" s="176">
        <v>0</v>
      </c>
      <c r="AZ114" s="177">
        <v>0</v>
      </c>
      <c r="BA114" s="178">
        <v>1062688.7700635474</v>
      </c>
      <c r="BB114" s="179">
        <v>-2.9103830456733704E-11</v>
      </c>
      <c r="BD114" s="128">
        <v>1062688.7700635474</v>
      </c>
      <c r="BG114" s="180">
        <v>1062688.7700635474</v>
      </c>
      <c r="BI114" s="182">
        <v>0</v>
      </c>
      <c r="BL114" s="128">
        <v>890686.69638641737</v>
      </c>
      <c r="BN114" s="183">
        <v>12880.838454353345</v>
      </c>
      <c r="BO114" s="184">
        <v>-12880.838454353345</v>
      </c>
      <c r="BQ114" s="128">
        <v>380</v>
      </c>
      <c r="BR114" s="185">
        <v>3803366</v>
      </c>
      <c r="BS114" s="128">
        <v>3093.3</v>
      </c>
      <c r="BT114" s="128">
        <v>0</v>
      </c>
    </row>
    <row r="115" spans="1:72" x14ac:dyDescent="0.2">
      <c r="A115" s="187" t="s">
        <v>328</v>
      </c>
      <c r="B115" s="187"/>
      <c r="C115" s="188">
        <v>2077</v>
      </c>
      <c r="D115" s="161" t="s">
        <v>168</v>
      </c>
      <c r="E115" s="162"/>
      <c r="F115" s="163">
        <v>513771.19068077585</v>
      </c>
      <c r="G115" s="164">
        <v>45577.752812319901</v>
      </c>
      <c r="H115" s="164">
        <v>32565.209599954196</v>
      </c>
      <c r="I115" s="164">
        <v>58874.418399978793</v>
      </c>
      <c r="J115" s="164">
        <v>0</v>
      </c>
      <c r="K115" s="164">
        <v>68265.920800004795</v>
      </c>
      <c r="L115" s="164">
        <v>4267.359883549585</v>
      </c>
      <c r="M115" s="186">
        <v>110017.59999999999</v>
      </c>
      <c r="N115" s="164">
        <v>0</v>
      </c>
      <c r="O115" s="165">
        <v>3535.2000000000003</v>
      </c>
      <c r="P115" s="166"/>
      <c r="Q115" s="167"/>
      <c r="R115" s="164">
        <v>0</v>
      </c>
      <c r="S115" s="164"/>
      <c r="T115" s="164">
        <v>0</v>
      </c>
      <c r="U115" s="168">
        <v>83565.746481626062</v>
      </c>
      <c r="V115" s="168">
        <v>0</v>
      </c>
      <c r="W115" s="169">
        <v>920440.39865820913</v>
      </c>
      <c r="X115" s="170"/>
      <c r="Y115" s="163">
        <v>51046.200000000004</v>
      </c>
      <c r="Z115" s="171">
        <v>5424.5666205868756</v>
      </c>
      <c r="AA115" s="169">
        <v>56470.766620586881</v>
      </c>
      <c r="AB115" s="170"/>
      <c r="AC115" s="163">
        <v>16023.062448894474</v>
      </c>
      <c r="AD115" s="167"/>
      <c r="AE115" s="164">
        <v>0</v>
      </c>
      <c r="AF115" s="167"/>
      <c r="AG115" s="164"/>
      <c r="AH115" s="169">
        <v>16023.062448894474</v>
      </c>
      <c r="AI115" s="170"/>
      <c r="AJ115" s="172">
        <v>992934.22772769048</v>
      </c>
      <c r="AK115" s="170"/>
      <c r="AL115" s="173">
        <v>121165.23076923077</v>
      </c>
      <c r="AM115" s="170"/>
      <c r="AN115" s="174">
        <v>141481.4832250225</v>
      </c>
      <c r="AO115" s="170"/>
      <c r="AP115" s="175">
        <v>976911.16527879599</v>
      </c>
      <c r="AQ115" s="167"/>
      <c r="AR115" s="170">
        <v>16023.062448894474</v>
      </c>
      <c r="AS115" s="167"/>
      <c r="AT115" s="170">
        <v>121165.23076923077</v>
      </c>
      <c r="AU115" s="175">
        <v>0</v>
      </c>
      <c r="AV115" s="170">
        <v>0</v>
      </c>
      <c r="AW115" s="170">
        <v>0</v>
      </c>
      <c r="AX115" s="170">
        <v>0</v>
      </c>
      <c r="AY115" s="176">
        <v>0</v>
      </c>
      <c r="AZ115" s="177">
        <v>0</v>
      </c>
      <c r="BA115" s="178">
        <v>1114099.4584969212</v>
      </c>
      <c r="BB115" s="179">
        <v>-1.4551915228366852E-11</v>
      </c>
      <c r="BD115" s="128">
        <v>1114099.4584969212</v>
      </c>
      <c r="BG115" s="180">
        <v>1114099.4584969212</v>
      </c>
      <c r="BI115" s="182">
        <v>0</v>
      </c>
      <c r="BL115" s="128">
        <v>920440.39865820913</v>
      </c>
      <c r="BN115" s="183">
        <v>0</v>
      </c>
      <c r="BO115" s="184">
        <v>0</v>
      </c>
      <c r="BQ115" s="128">
        <v>380</v>
      </c>
      <c r="BR115" s="185">
        <v>3802077</v>
      </c>
      <c r="BS115" s="128">
        <v>3535.2000000000003</v>
      </c>
      <c r="BT115" s="128">
        <v>0</v>
      </c>
    </row>
    <row r="116" spans="1:72" x14ac:dyDescent="0.2">
      <c r="A116" s="187" t="s">
        <v>326</v>
      </c>
      <c r="B116" s="187" t="s">
        <v>169</v>
      </c>
      <c r="C116" s="188">
        <v>2146</v>
      </c>
      <c r="D116" s="161" t="s">
        <v>170</v>
      </c>
      <c r="E116" s="162"/>
      <c r="F116" s="163">
        <v>1568787.9672658984</v>
      </c>
      <c r="G116" s="164">
        <v>38954.442240010438</v>
      </c>
      <c r="H116" s="164">
        <v>20683.30879997091</v>
      </c>
      <c r="I116" s="164">
        <v>11316.810399995922</v>
      </c>
      <c r="J116" s="164">
        <v>0</v>
      </c>
      <c r="K116" s="164">
        <v>157229.6098560112</v>
      </c>
      <c r="L116" s="164">
        <v>6470.4651088080118</v>
      </c>
      <c r="M116" s="192">
        <v>154024.63999999998</v>
      </c>
      <c r="N116" s="164">
        <v>28333.923814764828</v>
      </c>
      <c r="O116" s="165">
        <v>35474.75</v>
      </c>
      <c r="P116" s="166"/>
      <c r="Q116" s="167"/>
      <c r="R116" s="164">
        <v>-24252.592930439736</v>
      </c>
      <c r="S116" s="164"/>
      <c r="T116" s="164">
        <v>41032.756329305521</v>
      </c>
      <c r="U116" s="168">
        <v>75253.522438932443</v>
      </c>
      <c r="V116" s="168">
        <v>0</v>
      </c>
      <c r="W116" s="169">
        <v>2113309.6033232575</v>
      </c>
      <c r="X116" s="170"/>
      <c r="Y116" s="163">
        <v>159180.30000000002</v>
      </c>
      <c r="Z116" s="171">
        <v>5189.3111449007247</v>
      </c>
      <c r="AA116" s="169">
        <v>164369.61114490073</v>
      </c>
      <c r="AB116" s="170"/>
      <c r="AC116" s="163">
        <v>32654.710063558854</v>
      </c>
      <c r="AD116" s="167"/>
      <c r="AE116" s="164">
        <v>17421.335945707429</v>
      </c>
      <c r="AF116" s="167"/>
      <c r="AG116" s="164"/>
      <c r="AH116" s="169">
        <v>50076.046009266283</v>
      </c>
      <c r="AI116" s="170"/>
      <c r="AJ116" s="172">
        <v>2327755.2604774246</v>
      </c>
      <c r="AK116" s="170"/>
      <c r="AL116" s="173">
        <v>115862.10526315788</v>
      </c>
      <c r="AM116" s="170"/>
      <c r="AN116" s="174">
        <v>301183.77617513575</v>
      </c>
      <c r="AO116" s="170"/>
      <c r="AP116" s="175">
        <v>2322605.5662477948</v>
      </c>
      <c r="AQ116" s="167"/>
      <c r="AR116" s="170">
        <v>32654.710063558854</v>
      </c>
      <c r="AS116" s="167"/>
      <c r="AT116" s="170">
        <v>115862.10526315788</v>
      </c>
      <c r="AU116" s="175">
        <v>14390.307461476441</v>
      </c>
      <c r="AV116" s="170">
        <v>4796.7691538254803</v>
      </c>
      <c r="AW116" s="170">
        <v>434.75766462276721</v>
      </c>
      <c r="AX116" s="170">
        <v>4212.6309719213214</v>
      </c>
      <c r="AY116" s="176">
        <v>0</v>
      </c>
      <c r="AZ116" s="177">
        <v>418.1276785937215</v>
      </c>
      <c r="BA116" s="178">
        <v>2446869.7886440717</v>
      </c>
      <c r="BB116" s="179">
        <v>1.0913936421275139E-11</v>
      </c>
      <c r="BD116" s="128">
        <v>2471122.3815745115</v>
      </c>
      <c r="BG116" s="180">
        <v>2471122.3815745115</v>
      </c>
      <c r="BI116" s="182">
        <v>0</v>
      </c>
      <c r="BL116" s="128">
        <v>2137562.1962536974</v>
      </c>
      <c r="BN116" s="183">
        <v>35607.395900524149</v>
      </c>
      <c r="BO116" s="184">
        <v>-11354.802970084413</v>
      </c>
      <c r="BQ116" s="128">
        <v>380</v>
      </c>
      <c r="BR116" s="185">
        <v>3802146</v>
      </c>
      <c r="BS116" s="128">
        <v>35474.75</v>
      </c>
      <c r="BT116" s="128">
        <v>28333.923814764828</v>
      </c>
    </row>
    <row r="117" spans="1:72" x14ac:dyDescent="0.2">
      <c r="A117" s="187" t="s">
        <v>328</v>
      </c>
      <c r="B117" s="187"/>
      <c r="C117" s="188">
        <v>2023</v>
      </c>
      <c r="D117" s="187" t="s">
        <v>171</v>
      </c>
      <c r="E117" s="162"/>
      <c r="F117" s="163">
        <v>1005562.865182695</v>
      </c>
      <c r="G117" s="164">
        <v>94538.602017416619</v>
      </c>
      <c r="H117" s="164">
        <v>58089.292799918265</v>
      </c>
      <c r="I117" s="164">
        <v>139127.25679994983</v>
      </c>
      <c r="J117" s="164">
        <v>76228.324620983491</v>
      </c>
      <c r="K117" s="164">
        <v>203089.2890880144</v>
      </c>
      <c r="L117" s="164">
        <v>61707.799596472745</v>
      </c>
      <c r="M117" s="186">
        <v>110017.59999999999</v>
      </c>
      <c r="N117" s="164">
        <v>0</v>
      </c>
      <c r="O117" s="165">
        <v>7308</v>
      </c>
      <c r="P117" s="166"/>
      <c r="Q117" s="167"/>
      <c r="R117" s="164">
        <v>0</v>
      </c>
      <c r="S117" s="164"/>
      <c r="T117" s="164">
        <v>0</v>
      </c>
      <c r="U117" s="168">
        <v>0</v>
      </c>
      <c r="V117" s="168">
        <v>0</v>
      </c>
      <c r="W117" s="169">
        <v>1755669.0301054502</v>
      </c>
      <c r="X117" s="170"/>
      <c r="Y117" s="163">
        <v>63006.30000000001</v>
      </c>
      <c r="Z117" s="171">
        <v>9117.1085762923558</v>
      </c>
      <c r="AA117" s="169">
        <v>72123.408576292364</v>
      </c>
      <c r="AB117" s="170"/>
      <c r="AC117" s="163">
        <v>29583.897630106334</v>
      </c>
      <c r="AD117" s="167"/>
      <c r="AE117" s="164">
        <v>0</v>
      </c>
      <c r="AF117" s="167"/>
      <c r="AG117" s="164"/>
      <c r="AH117" s="169">
        <v>29583.897630106334</v>
      </c>
      <c r="AI117" s="170"/>
      <c r="AJ117" s="172">
        <v>1857376.3363118488</v>
      </c>
      <c r="AK117" s="170"/>
      <c r="AL117" s="173">
        <v>227118.91304347827</v>
      </c>
      <c r="AM117" s="170"/>
      <c r="AN117" s="174">
        <v>349375.86836697947</v>
      </c>
      <c r="AO117" s="170"/>
      <c r="AP117" s="175">
        <v>1827792.4386817426</v>
      </c>
      <c r="AQ117" s="167"/>
      <c r="AR117" s="170">
        <v>29583.897630106334</v>
      </c>
      <c r="AS117" s="167"/>
      <c r="AT117" s="170">
        <v>227118.91304347827</v>
      </c>
      <c r="AU117" s="175">
        <v>0</v>
      </c>
      <c r="AV117" s="170">
        <v>0</v>
      </c>
      <c r="AW117" s="170">
        <v>0</v>
      </c>
      <c r="AX117" s="170">
        <v>0</v>
      </c>
      <c r="AY117" s="176">
        <v>0</v>
      </c>
      <c r="AZ117" s="177">
        <v>0</v>
      </c>
      <c r="BA117" s="178">
        <v>2084495.2493553273</v>
      </c>
      <c r="BB117" s="179">
        <v>2.3283064365386963E-10</v>
      </c>
      <c r="BD117" s="128">
        <v>2084495.2493553273</v>
      </c>
      <c r="BG117" s="180">
        <v>2084495.2493553273</v>
      </c>
      <c r="BI117" s="182">
        <v>0</v>
      </c>
      <c r="BL117" s="128">
        <v>1755669.0301054502</v>
      </c>
      <c r="BN117" s="183">
        <v>0</v>
      </c>
      <c r="BO117" s="184">
        <v>0</v>
      </c>
      <c r="BQ117" s="128">
        <v>380</v>
      </c>
      <c r="BR117" s="185">
        <v>3802023</v>
      </c>
      <c r="BS117" s="128">
        <v>7308</v>
      </c>
      <c r="BT117" s="128">
        <v>0</v>
      </c>
    </row>
    <row r="118" spans="1:72" x14ac:dyDescent="0.2">
      <c r="A118" s="187" t="s">
        <v>328</v>
      </c>
      <c r="B118" s="187"/>
      <c r="C118" s="188">
        <v>2025</v>
      </c>
      <c r="D118" s="187" t="s">
        <v>54</v>
      </c>
      <c r="E118" s="162"/>
      <c r="F118" s="163">
        <v>1060511.6556298367</v>
      </c>
      <c r="G118" s="164">
        <v>75297.652166057902</v>
      </c>
      <c r="H118" s="164">
        <v>38726.19519994552</v>
      </c>
      <c r="I118" s="164">
        <v>115528.48159995838</v>
      </c>
      <c r="J118" s="164">
        <v>18333.394529097557</v>
      </c>
      <c r="K118" s="164">
        <v>203023.50769088833</v>
      </c>
      <c r="L118" s="164">
        <v>76738.241066761737</v>
      </c>
      <c r="M118" s="186">
        <v>110017.59999999999</v>
      </c>
      <c r="N118" s="164">
        <v>0</v>
      </c>
      <c r="O118" s="165">
        <v>6400.8</v>
      </c>
      <c r="P118" s="166"/>
      <c r="Q118" s="167"/>
      <c r="R118" s="164">
        <v>0</v>
      </c>
      <c r="S118" s="164"/>
      <c r="T118" s="164">
        <v>0</v>
      </c>
      <c r="U118" s="168">
        <v>12175.098969564307</v>
      </c>
      <c r="V118" s="168">
        <v>0</v>
      </c>
      <c r="W118" s="169">
        <v>1716752.6268521105</v>
      </c>
      <c r="X118" s="170"/>
      <c r="Y118" s="163">
        <v>50059.80000000001</v>
      </c>
      <c r="Z118" s="171">
        <v>9173.2476408681923</v>
      </c>
      <c r="AA118" s="169">
        <v>59233.047640868201</v>
      </c>
      <c r="AB118" s="170"/>
      <c r="AC118" s="163">
        <v>14794.709529612132</v>
      </c>
      <c r="AD118" s="167"/>
      <c r="AE118" s="164">
        <v>0</v>
      </c>
      <c r="AF118" s="167"/>
      <c r="AG118" s="164"/>
      <c r="AH118" s="169">
        <v>14794.709529612132</v>
      </c>
      <c r="AI118" s="170"/>
      <c r="AJ118" s="172">
        <v>1790780.3840225907</v>
      </c>
      <c r="AK118" s="170"/>
      <c r="AL118" s="173">
        <v>184031.48247978438</v>
      </c>
      <c r="AM118" s="170"/>
      <c r="AN118" s="174">
        <v>338454.40620049048</v>
      </c>
      <c r="AO118" s="170"/>
      <c r="AP118" s="175">
        <v>1775985.6744929787</v>
      </c>
      <c r="AQ118" s="167"/>
      <c r="AR118" s="170">
        <v>14794.709529612132</v>
      </c>
      <c r="AS118" s="167"/>
      <c r="AT118" s="170">
        <v>184031.48247978438</v>
      </c>
      <c r="AU118" s="175">
        <v>0</v>
      </c>
      <c r="AV118" s="170">
        <v>0</v>
      </c>
      <c r="AW118" s="170">
        <v>0</v>
      </c>
      <c r="AX118" s="170">
        <v>0</v>
      </c>
      <c r="AY118" s="176">
        <v>0</v>
      </c>
      <c r="AZ118" s="177">
        <v>0</v>
      </c>
      <c r="BA118" s="178">
        <v>1974811.8665023753</v>
      </c>
      <c r="BB118" s="179">
        <v>2.6193447411060333E-10</v>
      </c>
      <c r="BD118" s="128">
        <v>1974811.8665023753</v>
      </c>
      <c r="BG118" s="180">
        <v>1974811.8665023753</v>
      </c>
      <c r="BI118" s="182">
        <v>0</v>
      </c>
      <c r="BL118" s="128">
        <v>1716752.6268521105</v>
      </c>
      <c r="BN118" s="183">
        <v>0</v>
      </c>
      <c r="BO118" s="184">
        <v>0</v>
      </c>
      <c r="BQ118" s="128">
        <v>380</v>
      </c>
      <c r="BR118" s="185">
        <v>3802025</v>
      </c>
      <c r="BS118" s="128">
        <v>6400.8</v>
      </c>
      <c r="BT118" s="128">
        <v>0</v>
      </c>
    </row>
    <row r="119" spans="1:72" x14ac:dyDescent="0.2">
      <c r="A119" s="187" t="s">
        <v>328</v>
      </c>
      <c r="B119" s="187"/>
      <c r="C119" s="188">
        <v>3369</v>
      </c>
      <c r="D119" s="161" t="s">
        <v>172</v>
      </c>
      <c r="E119" s="162"/>
      <c r="F119" s="163">
        <v>587952.05778441729</v>
      </c>
      <c r="G119" s="164">
        <v>16299.53058461975</v>
      </c>
      <c r="H119" s="164">
        <v>7921.2671999888571</v>
      </c>
      <c r="I119" s="164">
        <v>40186.428799985551</v>
      </c>
      <c r="J119" s="164">
        <v>0</v>
      </c>
      <c r="K119" s="164">
        <v>109371.49664000772</v>
      </c>
      <c r="L119" s="164">
        <v>38939.109695700346</v>
      </c>
      <c r="M119" s="186">
        <v>110017.59999999999</v>
      </c>
      <c r="N119" s="164">
        <v>0</v>
      </c>
      <c r="O119" s="165">
        <v>3731.6000000000004</v>
      </c>
      <c r="P119" s="166"/>
      <c r="Q119" s="167"/>
      <c r="R119" s="164">
        <v>0</v>
      </c>
      <c r="S119" s="164"/>
      <c r="T119" s="164">
        <v>0</v>
      </c>
      <c r="U119" s="168">
        <v>738.92132852133363</v>
      </c>
      <c r="V119" s="168">
        <v>0</v>
      </c>
      <c r="W119" s="169">
        <v>915158.01203324075</v>
      </c>
      <c r="X119" s="170"/>
      <c r="Y119" s="163">
        <v>68308.2</v>
      </c>
      <c r="Z119" s="171">
        <v>8833.5954028457836</v>
      </c>
      <c r="AA119" s="169">
        <v>77141.795402845775</v>
      </c>
      <c r="AB119" s="170"/>
      <c r="AC119" s="163">
        <v>9882.4904674552836</v>
      </c>
      <c r="AD119" s="167"/>
      <c r="AE119" s="164">
        <v>0</v>
      </c>
      <c r="AF119" s="167"/>
      <c r="AG119" s="164"/>
      <c r="AH119" s="169">
        <v>9882.4904674552836</v>
      </c>
      <c r="AI119" s="170"/>
      <c r="AJ119" s="172">
        <v>1002182.2979035418</v>
      </c>
      <c r="AK119" s="170"/>
      <c r="AL119" s="173">
        <v>42136.923076923078</v>
      </c>
      <c r="AM119" s="170"/>
      <c r="AN119" s="174">
        <v>172755.79326565299</v>
      </c>
      <c r="AO119" s="170"/>
      <c r="AP119" s="175">
        <v>992299.80743608647</v>
      </c>
      <c r="AQ119" s="167"/>
      <c r="AR119" s="170">
        <v>9882.4904674552836</v>
      </c>
      <c r="AS119" s="167"/>
      <c r="AT119" s="170">
        <v>42136.923076923078</v>
      </c>
      <c r="AU119" s="175">
        <v>0</v>
      </c>
      <c r="AV119" s="170">
        <v>0</v>
      </c>
      <c r="AW119" s="170">
        <v>0</v>
      </c>
      <c r="AX119" s="170">
        <v>0</v>
      </c>
      <c r="AY119" s="176">
        <v>0</v>
      </c>
      <c r="AZ119" s="177">
        <v>0</v>
      </c>
      <c r="BA119" s="178">
        <v>1044319.2209804648</v>
      </c>
      <c r="BB119" s="179">
        <v>-7.2759576141834259E-11</v>
      </c>
      <c r="BD119" s="128">
        <v>1044319.2209804648</v>
      </c>
      <c r="BG119" s="180">
        <v>1044319.2209804648</v>
      </c>
      <c r="BI119" s="182">
        <v>0</v>
      </c>
      <c r="BL119" s="128">
        <v>915158.01203324075</v>
      </c>
      <c r="BN119" s="183">
        <v>0</v>
      </c>
      <c r="BO119" s="184">
        <v>0</v>
      </c>
      <c r="BQ119" s="128">
        <v>380</v>
      </c>
      <c r="BR119" s="185">
        <v>3803369</v>
      </c>
      <c r="BS119" s="128">
        <v>3731.6000000000004</v>
      </c>
      <c r="BT119" s="128">
        <v>0</v>
      </c>
    </row>
    <row r="120" spans="1:72" x14ac:dyDescent="0.2">
      <c r="A120" s="159" t="s">
        <v>326</v>
      </c>
      <c r="B120" s="159" t="s">
        <v>173</v>
      </c>
      <c r="C120" s="160">
        <v>3333</v>
      </c>
      <c r="D120" s="161" t="s">
        <v>174</v>
      </c>
      <c r="E120" s="162"/>
      <c r="F120" s="163">
        <v>568719.98112791765</v>
      </c>
      <c r="G120" s="164">
        <v>28476.819713215173</v>
      </c>
      <c r="H120" s="164">
        <v>14082.252799980157</v>
      </c>
      <c r="I120" s="164">
        <v>38506.159999986143</v>
      </c>
      <c r="J120" s="164">
        <v>0</v>
      </c>
      <c r="K120" s="164">
        <v>68490.864299658046</v>
      </c>
      <c r="L120" s="164">
        <v>9638.1520271305781</v>
      </c>
      <c r="M120" s="186">
        <v>110017.59999999999</v>
      </c>
      <c r="N120" s="164">
        <v>0</v>
      </c>
      <c r="O120" s="165">
        <v>3068.75</v>
      </c>
      <c r="P120" s="166"/>
      <c r="Q120" s="167"/>
      <c r="R120" s="164">
        <v>-8946.1788050586947</v>
      </c>
      <c r="S120" s="164"/>
      <c r="T120" s="164">
        <v>0</v>
      </c>
      <c r="U120" s="168">
        <v>40005.488909736276</v>
      </c>
      <c r="V120" s="168">
        <v>0</v>
      </c>
      <c r="W120" s="169">
        <v>872059.89007256529</v>
      </c>
      <c r="X120" s="170"/>
      <c r="Y120" s="163">
        <v>117504.90000000001</v>
      </c>
      <c r="Z120" s="171">
        <v>10371.176317237267</v>
      </c>
      <c r="AA120" s="169">
        <v>127876.07631723728</v>
      </c>
      <c r="AB120" s="170"/>
      <c r="AC120" s="163">
        <v>2999.6253987595987</v>
      </c>
      <c r="AD120" s="167"/>
      <c r="AE120" s="164">
        <v>0</v>
      </c>
      <c r="AF120" s="167"/>
      <c r="AG120" s="164"/>
      <c r="AH120" s="169">
        <v>2999.6253987595987</v>
      </c>
      <c r="AI120" s="170"/>
      <c r="AJ120" s="172">
        <v>1002935.5917885621</v>
      </c>
      <c r="AK120" s="170"/>
      <c r="AL120" s="173">
        <v>76039.24528301887</v>
      </c>
      <c r="AM120" s="170"/>
      <c r="AN120" s="174">
        <v>137330.77796595352</v>
      </c>
      <c r="AO120" s="170"/>
      <c r="AP120" s="175">
        <v>1008882.1451948613</v>
      </c>
      <c r="AQ120" s="167"/>
      <c r="AR120" s="170">
        <v>2999.6253987595987</v>
      </c>
      <c r="AS120" s="167"/>
      <c r="AT120" s="170">
        <v>76039.24528301887</v>
      </c>
      <c r="AU120" s="175">
        <v>5216.8014790291127</v>
      </c>
      <c r="AV120" s="170">
        <v>1738.9338263430375</v>
      </c>
      <c r="AW120" s="170">
        <v>157.60917088776324</v>
      </c>
      <c r="AX120" s="170">
        <v>1527.1709477893407</v>
      </c>
      <c r="AY120" s="176">
        <v>0</v>
      </c>
      <c r="AZ120" s="177">
        <v>305.66338100944137</v>
      </c>
      <c r="BA120" s="178">
        <v>1078974.8370715813</v>
      </c>
      <c r="BB120" s="179">
        <v>2.7648638933897018E-10</v>
      </c>
      <c r="BD120" s="128">
        <v>1087921.0158766399</v>
      </c>
      <c r="BG120" s="180">
        <v>1087921.0158766399</v>
      </c>
      <c r="BI120" s="182">
        <v>0</v>
      </c>
      <c r="BL120" s="128">
        <v>881006.068877624</v>
      </c>
      <c r="BN120" s="183">
        <v>13238.860607126224</v>
      </c>
      <c r="BO120" s="184">
        <v>-4292.6818020675291</v>
      </c>
      <c r="BQ120" s="128">
        <v>380</v>
      </c>
      <c r="BR120" s="185">
        <v>3803333</v>
      </c>
      <c r="BS120" s="128">
        <v>3068.75</v>
      </c>
      <c r="BT120" s="128">
        <v>0</v>
      </c>
    </row>
    <row r="121" spans="1:72" x14ac:dyDescent="0.2">
      <c r="A121" s="159" t="s">
        <v>326</v>
      </c>
      <c r="B121" s="159" t="s">
        <v>175</v>
      </c>
      <c r="C121" s="160">
        <v>3373</v>
      </c>
      <c r="D121" s="161" t="s">
        <v>176</v>
      </c>
      <c r="E121" s="162"/>
      <c r="F121" s="163">
        <v>354419.6983840646</v>
      </c>
      <c r="G121" s="164">
        <v>8164.5873750021865</v>
      </c>
      <c r="H121" s="164">
        <v>2640.4223999962828</v>
      </c>
      <c r="I121" s="164">
        <v>31094.974399988812</v>
      </c>
      <c r="J121" s="164">
        <v>1769.0117528076935</v>
      </c>
      <c r="K121" s="164">
        <v>44388.209888320016</v>
      </c>
      <c r="L121" s="164">
        <v>11865.29100001472</v>
      </c>
      <c r="M121" s="186">
        <v>110017.59999999999</v>
      </c>
      <c r="N121" s="164">
        <v>0</v>
      </c>
      <c r="O121" s="165">
        <v>2381.35</v>
      </c>
      <c r="P121" s="166"/>
      <c r="Q121" s="167"/>
      <c r="R121" s="164">
        <v>-5472.3057631203328</v>
      </c>
      <c r="S121" s="164"/>
      <c r="T121" s="164">
        <v>0</v>
      </c>
      <c r="U121" s="168">
        <v>52131.38875498384</v>
      </c>
      <c r="V121" s="168">
        <v>0</v>
      </c>
      <c r="W121" s="169">
        <v>613400.22819205793</v>
      </c>
      <c r="X121" s="170"/>
      <c r="Y121" s="163">
        <v>0</v>
      </c>
      <c r="Z121" s="171">
        <v>0</v>
      </c>
      <c r="AA121" s="169">
        <v>0</v>
      </c>
      <c r="AB121" s="170"/>
      <c r="AC121" s="163">
        <v>13530.670659760146</v>
      </c>
      <c r="AD121" s="167"/>
      <c r="AE121" s="164">
        <v>12043.396281997755</v>
      </c>
      <c r="AF121" s="167"/>
      <c r="AG121" s="164"/>
      <c r="AH121" s="169">
        <v>25574.066941757901</v>
      </c>
      <c r="AI121" s="170"/>
      <c r="AJ121" s="172">
        <v>638974.29513381585</v>
      </c>
      <c r="AK121" s="170"/>
      <c r="AL121" s="173">
        <v>22409.375</v>
      </c>
      <c r="AM121" s="170"/>
      <c r="AN121" s="174">
        <v>80472.69930407319</v>
      </c>
      <c r="AO121" s="170"/>
      <c r="AP121" s="175">
        <v>630915.93023717601</v>
      </c>
      <c r="AQ121" s="167"/>
      <c r="AR121" s="170">
        <v>13530.670659760146</v>
      </c>
      <c r="AS121" s="167"/>
      <c r="AT121" s="170">
        <v>22409.375</v>
      </c>
      <c r="AU121" s="175">
        <v>3251.0501970761138</v>
      </c>
      <c r="AV121" s="170">
        <v>1083.6833990253713</v>
      </c>
      <c r="AW121" s="170">
        <v>98.220207944548108</v>
      </c>
      <c r="AX121" s="170">
        <v>951.71522833248764</v>
      </c>
      <c r="AY121" s="176">
        <v>0</v>
      </c>
      <c r="AZ121" s="177">
        <v>87.636730741812201</v>
      </c>
      <c r="BA121" s="178">
        <v>661383.67013381585</v>
      </c>
      <c r="BB121" s="179">
        <v>0</v>
      </c>
      <c r="BD121" s="128">
        <v>666855.97589693614</v>
      </c>
      <c r="BG121" s="180">
        <v>666855.97589693614</v>
      </c>
      <c r="BI121" s="182">
        <v>0</v>
      </c>
      <c r="BL121" s="128">
        <v>618872.53395517822</v>
      </c>
      <c r="BN121" s="183">
        <v>7993.6759153611083</v>
      </c>
      <c r="BO121" s="184">
        <v>-2521.3701522407755</v>
      </c>
      <c r="BQ121" s="128">
        <v>380</v>
      </c>
      <c r="BR121" s="185">
        <v>3803373</v>
      </c>
      <c r="BS121" s="128">
        <v>2381.35</v>
      </c>
      <c r="BT121" s="128">
        <v>0</v>
      </c>
    </row>
    <row r="122" spans="1:72" x14ac:dyDescent="0.2">
      <c r="A122" s="159" t="s">
        <v>326</v>
      </c>
      <c r="B122" s="159" t="s">
        <v>177</v>
      </c>
      <c r="C122" s="160">
        <v>3334</v>
      </c>
      <c r="D122" s="161" t="s">
        <v>178</v>
      </c>
      <c r="E122" s="162"/>
      <c r="F122" s="163">
        <v>579709.73921734595</v>
      </c>
      <c r="G122" s="164">
        <v>45362.014042730596</v>
      </c>
      <c r="H122" s="164">
        <v>23763.801599966591</v>
      </c>
      <c r="I122" s="164">
        <v>63045.08559997729</v>
      </c>
      <c r="J122" s="164">
        <v>17529.29827782121</v>
      </c>
      <c r="K122" s="164">
        <v>102880.17083770852</v>
      </c>
      <c r="L122" s="164">
        <v>16035.106190183751</v>
      </c>
      <c r="M122" s="186">
        <v>110017.59999999999</v>
      </c>
      <c r="N122" s="164">
        <v>0</v>
      </c>
      <c r="O122" s="165">
        <v>2995.1000000000004</v>
      </c>
      <c r="P122" s="166"/>
      <c r="Q122" s="167"/>
      <c r="R122" s="164">
        <v>-9294.3869295256281</v>
      </c>
      <c r="S122" s="164"/>
      <c r="T122" s="164">
        <v>0</v>
      </c>
      <c r="U122" s="168">
        <v>36491.160982761066</v>
      </c>
      <c r="V122" s="168">
        <v>0</v>
      </c>
      <c r="W122" s="169">
        <v>988534.68981896923</v>
      </c>
      <c r="X122" s="170"/>
      <c r="Y122" s="163">
        <v>0</v>
      </c>
      <c r="Z122" s="171">
        <v>0</v>
      </c>
      <c r="AA122" s="169">
        <v>0</v>
      </c>
      <c r="AB122" s="170"/>
      <c r="AC122" s="163">
        <v>16742.204373609864</v>
      </c>
      <c r="AD122" s="167"/>
      <c r="AE122" s="164">
        <v>0</v>
      </c>
      <c r="AF122" s="167"/>
      <c r="AG122" s="164"/>
      <c r="AH122" s="169">
        <v>16742.204373609864</v>
      </c>
      <c r="AI122" s="170"/>
      <c r="AJ122" s="172">
        <v>1005276.8941925791</v>
      </c>
      <c r="AK122" s="170"/>
      <c r="AL122" s="173">
        <v>108765.43689320388</v>
      </c>
      <c r="AM122" s="170"/>
      <c r="AN122" s="174">
        <v>176513.19671000002</v>
      </c>
      <c r="AO122" s="170"/>
      <c r="AP122" s="175">
        <v>997829.07674849487</v>
      </c>
      <c r="AQ122" s="167"/>
      <c r="AR122" s="170">
        <v>16742.204373609864</v>
      </c>
      <c r="AS122" s="167"/>
      <c r="AT122" s="170">
        <v>108765.43689320388</v>
      </c>
      <c r="AU122" s="175">
        <v>5317.6092370779843</v>
      </c>
      <c r="AV122" s="170">
        <v>1772.5364123593281</v>
      </c>
      <c r="AW122" s="170">
        <v>160.65475873100505</v>
      </c>
      <c r="AX122" s="170">
        <v>1556.6814975050768</v>
      </c>
      <c r="AY122" s="176">
        <v>0</v>
      </c>
      <c r="AZ122" s="177">
        <v>486.90502385223368</v>
      </c>
      <c r="BA122" s="178">
        <v>1114042.331085783</v>
      </c>
      <c r="BB122" s="179">
        <v>0</v>
      </c>
      <c r="BD122" s="128">
        <v>1123336.7180153085</v>
      </c>
      <c r="BG122" s="180">
        <v>1123336.7180153085</v>
      </c>
      <c r="BI122" s="182">
        <v>0</v>
      </c>
      <c r="BL122" s="128">
        <v>997829.07674849487</v>
      </c>
      <c r="BN122" s="183">
        <v>13186.96137717736</v>
      </c>
      <c r="BO122" s="184">
        <v>-3892.574447651732</v>
      </c>
      <c r="BQ122" s="128">
        <v>380</v>
      </c>
      <c r="BR122" s="185">
        <v>3803334</v>
      </c>
      <c r="BS122" s="128">
        <v>2995.1000000000004</v>
      </c>
      <c r="BT122" s="128">
        <v>0</v>
      </c>
    </row>
    <row r="123" spans="1:72" x14ac:dyDescent="0.2">
      <c r="A123" s="159" t="s">
        <v>326</v>
      </c>
      <c r="B123" s="159" t="s">
        <v>179</v>
      </c>
      <c r="C123" s="160">
        <v>3335</v>
      </c>
      <c r="D123" s="161" t="s">
        <v>180</v>
      </c>
      <c r="E123" s="162"/>
      <c r="F123" s="163">
        <v>950614.07473555312</v>
      </c>
      <c r="G123" s="164">
        <v>53030.645708122305</v>
      </c>
      <c r="H123" s="164">
        <v>29484.716799958544</v>
      </c>
      <c r="I123" s="164">
        <v>125585.09039995472</v>
      </c>
      <c r="J123" s="164">
        <v>0</v>
      </c>
      <c r="K123" s="164">
        <v>154503.67909134208</v>
      </c>
      <c r="L123" s="164">
        <v>36347.196200045066</v>
      </c>
      <c r="M123" s="186">
        <v>110017.59999999999</v>
      </c>
      <c r="N123" s="164">
        <v>0</v>
      </c>
      <c r="O123" s="165">
        <v>5594.4000000000005</v>
      </c>
      <c r="P123" s="166"/>
      <c r="Q123" s="167"/>
      <c r="R123" s="164">
        <v>-15011.818944956041</v>
      </c>
      <c r="S123" s="164"/>
      <c r="T123" s="164">
        <v>0</v>
      </c>
      <c r="U123" s="168">
        <v>67137.22737376974</v>
      </c>
      <c r="V123" s="168">
        <v>0</v>
      </c>
      <c r="W123" s="169">
        <v>1517302.8113637895</v>
      </c>
      <c r="X123" s="170"/>
      <c r="Y123" s="163">
        <v>88652.700000000012</v>
      </c>
      <c r="Z123" s="171">
        <v>13167.437081814582</v>
      </c>
      <c r="AA123" s="169">
        <v>139634.5370818146</v>
      </c>
      <c r="AB123" s="170"/>
      <c r="AC123" s="163">
        <v>13243.457303519497</v>
      </c>
      <c r="AD123" s="167"/>
      <c r="AE123" s="164">
        <v>0</v>
      </c>
      <c r="AF123" s="167"/>
      <c r="AG123" s="164"/>
      <c r="AH123" s="169">
        <v>13243.457303519497</v>
      </c>
      <c r="AI123" s="170"/>
      <c r="AJ123" s="172">
        <v>1670180.8057491237</v>
      </c>
      <c r="AK123" s="170"/>
      <c r="AL123" s="173">
        <v>130733.51351351351</v>
      </c>
      <c r="AM123" s="170"/>
      <c r="AN123" s="174">
        <v>281492.40012003179</v>
      </c>
      <c r="AO123" s="170"/>
      <c r="AP123" s="175">
        <v>1671949.16739056</v>
      </c>
      <c r="AQ123" s="167"/>
      <c r="AR123" s="170">
        <v>13243.457303519497</v>
      </c>
      <c r="AS123" s="167"/>
      <c r="AT123" s="170">
        <v>130733.51351351351</v>
      </c>
      <c r="AU123" s="175">
        <v>8719.871071227406</v>
      </c>
      <c r="AV123" s="170">
        <v>2906.6236904091356</v>
      </c>
      <c r="AW123" s="170">
        <v>263.44334844041589</v>
      </c>
      <c r="AX123" s="170">
        <v>2552.6625504111685</v>
      </c>
      <c r="AY123" s="176">
        <v>0</v>
      </c>
      <c r="AZ123" s="177">
        <v>569.21828446791642</v>
      </c>
      <c r="BA123" s="178">
        <v>1800914.3192626373</v>
      </c>
      <c r="BB123" s="179">
        <v>1.0186340659856796E-10</v>
      </c>
      <c r="BD123" s="128">
        <v>1815926.1382075932</v>
      </c>
      <c r="BG123" s="180">
        <v>1815926.1382075932</v>
      </c>
      <c r="BI123" s="182">
        <v>37814.400000000001</v>
      </c>
      <c r="BL123" s="128">
        <v>1532314.6303087454</v>
      </c>
      <c r="BN123" s="183">
        <v>23998.576519897302</v>
      </c>
      <c r="BO123" s="184">
        <v>-8986.7575749412608</v>
      </c>
      <c r="BQ123" s="128">
        <v>380</v>
      </c>
      <c r="BR123" s="185">
        <v>3803335</v>
      </c>
      <c r="BS123" s="128">
        <v>5594.4000000000005</v>
      </c>
      <c r="BT123" s="128">
        <v>0</v>
      </c>
    </row>
    <row r="124" spans="1:72" x14ac:dyDescent="0.2">
      <c r="A124" s="159" t="s">
        <v>326</v>
      </c>
      <c r="B124" s="159" t="s">
        <v>181</v>
      </c>
      <c r="C124" s="160">
        <v>3354</v>
      </c>
      <c r="D124" s="161" t="s">
        <v>182</v>
      </c>
      <c r="E124" s="162"/>
      <c r="F124" s="163">
        <v>576962.29969498888</v>
      </c>
      <c r="G124" s="164">
        <v>12663.190834954848</v>
      </c>
      <c r="H124" s="164">
        <v>7041.1263999900939</v>
      </c>
      <c r="I124" s="164">
        <v>52608.415999981036</v>
      </c>
      <c r="J124" s="164">
        <v>0</v>
      </c>
      <c r="K124" s="164">
        <v>68184.319510592963</v>
      </c>
      <c r="L124" s="164">
        <v>33840.05041344971</v>
      </c>
      <c r="M124" s="186">
        <v>110017.59999999999</v>
      </c>
      <c r="N124" s="164">
        <v>0</v>
      </c>
      <c r="O124" s="165">
        <v>3093.3</v>
      </c>
      <c r="P124" s="166"/>
      <c r="Q124" s="167"/>
      <c r="R124" s="164">
        <v>-8901.6639510404675</v>
      </c>
      <c r="S124" s="164"/>
      <c r="T124" s="164">
        <v>0</v>
      </c>
      <c r="U124" s="168">
        <v>34877.849996090517</v>
      </c>
      <c r="V124" s="168">
        <v>0</v>
      </c>
      <c r="W124" s="169">
        <v>890386.48889900756</v>
      </c>
      <c r="X124" s="170"/>
      <c r="Y124" s="163">
        <v>54424.62</v>
      </c>
      <c r="Z124" s="171">
        <v>5577.8032415299303</v>
      </c>
      <c r="AA124" s="169">
        <v>60002.423241529934</v>
      </c>
      <c r="AB124" s="170"/>
      <c r="AC124" s="163">
        <v>34029.468360432023</v>
      </c>
      <c r="AD124" s="167"/>
      <c r="AE124" s="164">
        <v>14732.825717813606</v>
      </c>
      <c r="AF124" s="167"/>
      <c r="AG124" s="164"/>
      <c r="AH124" s="169">
        <v>48762.294078245628</v>
      </c>
      <c r="AI124" s="170"/>
      <c r="AJ124" s="172">
        <v>999151.20621878316</v>
      </c>
      <c r="AK124" s="170"/>
      <c r="AL124" s="173">
        <v>36785.825242718449</v>
      </c>
      <c r="AM124" s="170"/>
      <c r="AN124" s="174">
        <v>131461.20230159501</v>
      </c>
      <c r="AO124" s="170"/>
      <c r="AP124" s="175">
        <v>974023.40180939157</v>
      </c>
      <c r="AQ124" s="167"/>
      <c r="AR124" s="170">
        <v>34029.468360432023</v>
      </c>
      <c r="AS124" s="167"/>
      <c r="AT124" s="170">
        <v>36785.825242718449</v>
      </c>
      <c r="AU124" s="175">
        <v>5292.4072975657664</v>
      </c>
      <c r="AV124" s="170">
        <v>1764.1357658552554</v>
      </c>
      <c r="AW124" s="170">
        <v>159.89336177019462</v>
      </c>
      <c r="AX124" s="170">
        <v>1549.3038600761427</v>
      </c>
      <c r="AY124" s="176">
        <v>0</v>
      </c>
      <c r="AZ124" s="177">
        <v>135.92366577310651</v>
      </c>
      <c r="BA124" s="178">
        <v>1035937.0314615016</v>
      </c>
      <c r="BB124" s="179">
        <v>0</v>
      </c>
      <c r="BD124" s="128">
        <v>1044838.6954125421</v>
      </c>
      <c r="BG124" s="180">
        <v>1044838.6954125421</v>
      </c>
      <c r="BI124" s="182">
        <v>0</v>
      </c>
      <c r="BL124" s="128">
        <v>899288.15285004803</v>
      </c>
      <c r="BN124" s="183">
        <v>12773.696849667846</v>
      </c>
      <c r="BO124" s="184">
        <v>-3872.032898627378</v>
      </c>
      <c r="BQ124" s="128">
        <v>380</v>
      </c>
      <c r="BR124" s="185">
        <v>3803354</v>
      </c>
      <c r="BS124" s="128">
        <v>3093.3</v>
      </c>
      <c r="BT124" s="128">
        <v>0</v>
      </c>
    </row>
    <row r="125" spans="1:72" x14ac:dyDescent="0.2">
      <c r="A125" s="159" t="s">
        <v>326</v>
      </c>
      <c r="B125" s="159" t="s">
        <v>183</v>
      </c>
      <c r="C125" s="160">
        <v>3351</v>
      </c>
      <c r="D125" s="161" t="s">
        <v>184</v>
      </c>
      <c r="E125" s="162"/>
      <c r="F125" s="163">
        <v>571467.42065027473</v>
      </c>
      <c r="G125" s="164">
        <v>15738.169878265086</v>
      </c>
      <c r="H125" s="164">
        <v>7921.2671999888507</v>
      </c>
      <c r="I125" s="164">
        <v>30209.832799989155</v>
      </c>
      <c r="J125" s="164">
        <v>0</v>
      </c>
      <c r="K125" s="164">
        <v>70064.663098186866</v>
      </c>
      <c r="L125" s="164">
        <v>1203.7880809003696</v>
      </c>
      <c r="M125" s="186">
        <v>110017.59999999999</v>
      </c>
      <c r="N125" s="164">
        <v>0</v>
      </c>
      <c r="O125" s="165">
        <v>2626.8500000000004</v>
      </c>
      <c r="P125" s="166"/>
      <c r="Q125" s="167"/>
      <c r="R125" s="164">
        <v>-8851.1868008093334</v>
      </c>
      <c r="S125" s="164"/>
      <c r="T125" s="164">
        <v>0</v>
      </c>
      <c r="U125" s="168">
        <v>46459.334230894456</v>
      </c>
      <c r="V125" s="168">
        <v>0</v>
      </c>
      <c r="W125" s="169">
        <v>846857.73913769005</v>
      </c>
      <c r="X125" s="170"/>
      <c r="Y125" s="163">
        <v>106531.20000000001</v>
      </c>
      <c r="Z125" s="171">
        <v>7705.2128528642734</v>
      </c>
      <c r="AA125" s="169">
        <v>114236.41285286429</v>
      </c>
      <c r="AB125" s="170"/>
      <c r="AC125" s="163">
        <v>12756.655645697812</v>
      </c>
      <c r="AD125" s="167"/>
      <c r="AE125" s="164">
        <v>0</v>
      </c>
      <c r="AF125" s="167"/>
      <c r="AG125" s="164"/>
      <c r="AH125" s="169">
        <v>12756.655645697812</v>
      </c>
      <c r="AI125" s="170"/>
      <c r="AJ125" s="172">
        <v>973850.80763625214</v>
      </c>
      <c r="AK125" s="170"/>
      <c r="AL125" s="173">
        <v>45364.927536231888</v>
      </c>
      <c r="AM125" s="170"/>
      <c r="AN125" s="174">
        <v>132067.7971162493</v>
      </c>
      <c r="AO125" s="170"/>
      <c r="AP125" s="175">
        <v>969945.33879136364</v>
      </c>
      <c r="AQ125" s="167"/>
      <c r="AR125" s="170">
        <v>12756.655645697812</v>
      </c>
      <c r="AS125" s="167"/>
      <c r="AT125" s="170">
        <v>45364.927536231888</v>
      </c>
      <c r="AU125" s="175">
        <v>5242.0034185413306</v>
      </c>
      <c r="AV125" s="170">
        <v>1747.3344728471102</v>
      </c>
      <c r="AW125" s="170">
        <v>158.3705678485737</v>
      </c>
      <c r="AX125" s="170">
        <v>1534.5485852182746</v>
      </c>
      <c r="AY125" s="176">
        <v>0</v>
      </c>
      <c r="AZ125" s="177">
        <v>168.92975635404321</v>
      </c>
      <c r="BA125" s="178">
        <v>1019215.7351724841</v>
      </c>
      <c r="BB125" s="179">
        <v>4.3655745685100555E-11</v>
      </c>
      <c r="BD125" s="128">
        <v>1028066.9219732934</v>
      </c>
      <c r="BG125" s="180">
        <v>1028066.9219732934</v>
      </c>
      <c r="BI125" s="182">
        <v>0</v>
      </c>
      <c r="BL125" s="128">
        <v>855708.92593849939</v>
      </c>
      <c r="BN125" s="183">
        <v>12988.890953181772</v>
      </c>
      <c r="BO125" s="184">
        <v>-4137.7041523724383</v>
      </c>
      <c r="BQ125" s="128">
        <v>380</v>
      </c>
      <c r="BR125" s="185">
        <v>3803351</v>
      </c>
      <c r="BS125" s="128">
        <v>2626.8500000000004</v>
      </c>
      <c r="BT125" s="128">
        <v>0</v>
      </c>
    </row>
    <row r="126" spans="1:72" x14ac:dyDescent="0.2">
      <c r="A126" s="187" t="s">
        <v>328</v>
      </c>
      <c r="B126" s="187"/>
      <c r="C126" s="188">
        <v>2032</v>
      </c>
      <c r="D126" s="161" t="s">
        <v>185</v>
      </c>
      <c r="E126" s="162"/>
      <c r="F126" s="163">
        <v>802252.34052827023</v>
      </c>
      <c r="G126" s="164">
        <v>80789.345280021633</v>
      </c>
      <c r="H126" s="164">
        <v>41806.687999941227</v>
      </c>
      <c r="I126" s="164">
        <v>112417.98399995967</v>
      </c>
      <c r="J126" s="164">
        <v>0</v>
      </c>
      <c r="K126" s="164">
        <v>146706.45232814612</v>
      </c>
      <c r="L126" s="164">
        <v>23748.009600029367</v>
      </c>
      <c r="M126" s="186">
        <v>110017.59999999999</v>
      </c>
      <c r="N126" s="164">
        <v>0</v>
      </c>
      <c r="O126" s="165">
        <v>6854.4000000000005</v>
      </c>
      <c r="P126" s="166"/>
      <c r="Q126" s="167"/>
      <c r="R126" s="164">
        <v>0</v>
      </c>
      <c r="S126" s="164"/>
      <c r="T126" s="164">
        <v>0</v>
      </c>
      <c r="U126" s="168">
        <v>61970.901569077745</v>
      </c>
      <c r="V126" s="168">
        <v>0</v>
      </c>
      <c r="W126" s="169">
        <v>1386563.721305446</v>
      </c>
      <c r="X126" s="170"/>
      <c r="Y126" s="163">
        <v>98000.304950495061</v>
      </c>
      <c r="Z126" s="171">
        <v>11795.928972798754</v>
      </c>
      <c r="AA126" s="169">
        <v>109796.23392329381</v>
      </c>
      <c r="AB126" s="170"/>
      <c r="AC126" s="163">
        <v>18256.312261227438</v>
      </c>
      <c r="AD126" s="167"/>
      <c r="AE126" s="164">
        <v>0</v>
      </c>
      <c r="AF126" s="167"/>
      <c r="AG126" s="164"/>
      <c r="AH126" s="169">
        <v>18256.312261227438</v>
      </c>
      <c r="AI126" s="170"/>
      <c r="AJ126" s="172">
        <v>1514616.2674899672</v>
      </c>
      <c r="AK126" s="170"/>
      <c r="AL126" s="173">
        <v>197453.47368421053</v>
      </c>
      <c r="AM126" s="170"/>
      <c r="AN126" s="174">
        <v>267061.06220374233</v>
      </c>
      <c r="AO126" s="170"/>
      <c r="AP126" s="175">
        <v>1496359.9552287399</v>
      </c>
      <c r="AQ126" s="167"/>
      <c r="AR126" s="170">
        <v>18256.312261227438</v>
      </c>
      <c r="AS126" s="167"/>
      <c r="AT126" s="170">
        <v>197453.47368421053</v>
      </c>
      <c r="AU126" s="175">
        <v>0</v>
      </c>
      <c r="AV126" s="170">
        <v>0</v>
      </c>
      <c r="AW126" s="170">
        <v>0</v>
      </c>
      <c r="AX126" s="170">
        <v>0</v>
      </c>
      <c r="AY126" s="176">
        <v>0</v>
      </c>
      <c r="AZ126" s="177">
        <v>0</v>
      </c>
      <c r="BA126" s="178">
        <v>1712069.741174178</v>
      </c>
      <c r="BB126" s="179">
        <v>2.6193447411060333E-10</v>
      </c>
      <c r="BD126" s="128">
        <v>1712069.741174178</v>
      </c>
      <c r="BG126" s="180">
        <v>1712069.741174178</v>
      </c>
      <c r="BI126" s="182">
        <v>0</v>
      </c>
      <c r="BL126" s="128">
        <v>1386563.721305446</v>
      </c>
      <c r="BN126" s="183">
        <v>0</v>
      </c>
      <c r="BO126" s="184">
        <v>0</v>
      </c>
      <c r="BQ126" s="128">
        <v>380</v>
      </c>
      <c r="BR126" s="185">
        <v>3802032</v>
      </c>
      <c r="BS126" s="128">
        <v>6854.4000000000005</v>
      </c>
      <c r="BT126" s="128">
        <v>0</v>
      </c>
    </row>
    <row r="127" spans="1:72" x14ac:dyDescent="0.2">
      <c r="A127" s="187" t="s">
        <v>328</v>
      </c>
      <c r="B127" s="187"/>
      <c r="C127" s="160">
        <v>3352</v>
      </c>
      <c r="D127" s="161" t="s">
        <v>186</v>
      </c>
      <c r="E127" s="162"/>
      <c r="F127" s="163">
        <v>579709.73921734595</v>
      </c>
      <c r="G127" s="164">
        <v>19723.539876928357</v>
      </c>
      <c r="H127" s="164">
        <v>8801.4079999876176</v>
      </c>
      <c r="I127" s="164">
        <v>41316.60959998519</v>
      </c>
      <c r="J127" s="164">
        <v>0</v>
      </c>
      <c r="K127" s="164">
        <v>75486.775952005337</v>
      </c>
      <c r="L127" s="164">
        <v>4803.6413878512512</v>
      </c>
      <c r="M127" s="186">
        <v>110017.59999999999</v>
      </c>
      <c r="N127" s="164">
        <v>0</v>
      </c>
      <c r="O127" s="165">
        <v>2479.5500000000002</v>
      </c>
      <c r="P127" s="166"/>
      <c r="Q127" s="167"/>
      <c r="R127" s="164">
        <v>0</v>
      </c>
      <c r="S127" s="164"/>
      <c r="T127" s="164">
        <v>0</v>
      </c>
      <c r="U127" s="168">
        <v>26237.872225548606</v>
      </c>
      <c r="V127" s="168">
        <v>0</v>
      </c>
      <c r="W127" s="169">
        <v>868576.73625965219</v>
      </c>
      <c r="X127" s="170"/>
      <c r="Y127" s="163">
        <v>0</v>
      </c>
      <c r="Z127" s="171">
        <v>0</v>
      </c>
      <c r="AA127" s="169">
        <v>0</v>
      </c>
      <c r="AB127" s="170"/>
      <c r="AC127" s="163">
        <v>1249.8439161498327</v>
      </c>
      <c r="AD127" s="167"/>
      <c r="AE127" s="164">
        <v>0</v>
      </c>
      <c r="AF127" s="167"/>
      <c r="AG127" s="164"/>
      <c r="AH127" s="169">
        <v>1249.8439161498327</v>
      </c>
      <c r="AI127" s="170"/>
      <c r="AJ127" s="172">
        <v>869826.580175802</v>
      </c>
      <c r="AK127" s="170"/>
      <c r="AL127" s="173">
        <v>47520</v>
      </c>
      <c r="AM127" s="170"/>
      <c r="AN127" s="174">
        <v>134870.88519333795</v>
      </c>
      <c r="AO127" s="170"/>
      <c r="AP127" s="175">
        <v>868576.73625965219</v>
      </c>
      <c r="AQ127" s="167"/>
      <c r="AR127" s="170">
        <v>1249.8439161498327</v>
      </c>
      <c r="AS127" s="167"/>
      <c r="AT127" s="170">
        <v>47520</v>
      </c>
      <c r="AU127" s="175">
        <v>0</v>
      </c>
      <c r="AV127" s="170">
        <v>0</v>
      </c>
      <c r="AW127" s="170">
        <v>0</v>
      </c>
      <c r="AX127" s="170">
        <v>0</v>
      </c>
      <c r="AY127" s="176">
        <v>0</v>
      </c>
      <c r="AZ127" s="177">
        <v>0</v>
      </c>
      <c r="BA127" s="178">
        <v>917346.580175802</v>
      </c>
      <c r="BB127" s="179">
        <v>0</v>
      </c>
      <c r="BD127" s="128">
        <v>917346.580175802</v>
      </c>
      <c r="BG127" s="180">
        <v>917346.580175802</v>
      </c>
      <c r="BI127" s="182">
        <v>0</v>
      </c>
      <c r="BL127" s="128">
        <v>868576.73625965219</v>
      </c>
      <c r="BN127" s="183">
        <v>0</v>
      </c>
      <c r="BO127" s="184">
        <v>0</v>
      </c>
      <c r="BQ127" s="128">
        <v>380</v>
      </c>
      <c r="BR127" s="185">
        <v>3803352</v>
      </c>
      <c r="BS127" s="128">
        <v>2479.5500000000002</v>
      </c>
      <c r="BT127" s="128">
        <v>0</v>
      </c>
    </row>
    <row r="128" spans="1:72" x14ac:dyDescent="0.2">
      <c r="A128" s="187" t="s">
        <v>328</v>
      </c>
      <c r="B128" s="187"/>
      <c r="C128" s="160">
        <v>5208</v>
      </c>
      <c r="D128" s="161" t="s">
        <v>187</v>
      </c>
      <c r="E128" s="162"/>
      <c r="F128" s="163">
        <v>1156672.0389123349</v>
      </c>
      <c r="G128" s="164">
        <v>74522.878690929036</v>
      </c>
      <c r="H128" s="164">
        <v>35205.631999950441</v>
      </c>
      <c r="I128" s="164">
        <v>124794.96399995517</v>
      </c>
      <c r="J128" s="164">
        <v>0</v>
      </c>
      <c r="K128" s="164">
        <v>141428.95647371767</v>
      </c>
      <c r="L128" s="164">
        <v>20423.516547393701</v>
      </c>
      <c r="M128" s="186">
        <v>110017.59999999999</v>
      </c>
      <c r="N128" s="164">
        <v>0</v>
      </c>
      <c r="O128" s="165">
        <v>8769.6</v>
      </c>
      <c r="P128" s="166"/>
      <c r="Q128" s="167"/>
      <c r="R128" s="164">
        <v>0</v>
      </c>
      <c r="S128" s="164"/>
      <c r="T128" s="164">
        <v>0</v>
      </c>
      <c r="U128" s="168">
        <v>81144.231494673062</v>
      </c>
      <c r="V128" s="168">
        <v>0</v>
      </c>
      <c r="W128" s="169">
        <v>1752979.4181189544</v>
      </c>
      <c r="X128" s="170"/>
      <c r="Y128" s="163">
        <v>144199.35</v>
      </c>
      <c r="Z128" s="171">
        <v>16607.039476695551</v>
      </c>
      <c r="AA128" s="169">
        <v>160806.38947669556</v>
      </c>
      <c r="AB128" s="170"/>
      <c r="AC128" s="163">
        <v>11713.001728002035</v>
      </c>
      <c r="AD128" s="167"/>
      <c r="AE128" s="164">
        <v>0</v>
      </c>
      <c r="AF128" s="167"/>
      <c r="AG128" s="164"/>
      <c r="AH128" s="169">
        <v>11713.001728002035</v>
      </c>
      <c r="AI128" s="170"/>
      <c r="AJ128" s="172">
        <v>1925498.8093236519</v>
      </c>
      <c r="AK128" s="170"/>
      <c r="AL128" s="173">
        <v>180505.26315789475</v>
      </c>
      <c r="AM128" s="170"/>
      <c r="AN128" s="174">
        <v>291262.83952220943</v>
      </c>
      <c r="AO128" s="170"/>
      <c r="AP128" s="175">
        <v>1913785.80759565</v>
      </c>
      <c r="AQ128" s="167"/>
      <c r="AR128" s="170">
        <v>11713.001728002035</v>
      </c>
      <c r="AS128" s="167"/>
      <c r="AT128" s="170">
        <v>180505.26315789475</v>
      </c>
      <c r="AU128" s="175">
        <v>0</v>
      </c>
      <c r="AV128" s="170">
        <v>0</v>
      </c>
      <c r="AW128" s="170">
        <v>0</v>
      </c>
      <c r="AX128" s="170">
        <v>0</v>
      </c>
      <c r="AY128" s="176">
        <v>0</v>
      </c>
      <c r="AZ128" s="177">
        <v>0</v>
      </c>
      <c r="BA128" s="178">
        <v>2106004.0724815466</v>
      </c>
      <c r="BB128" s="179">
        <v>-1.4551915228366852E-10</v>
      </c>
      <c r="BD128" s="128">
        <v>2106004.0724815466</v>
      </c>
      <c r="BG128" s="180">
        <v>2106004.0724815466</v>
      </c>
      <c r="BI128" s="182">
        <v>0</v>
      </c>
      <c r="BL128" s="128">
        <v>1752979.4181189544</v>
      </c>
      <c r="BN128" s="183">
        <v>0</v>
      </c>
      <c r="BO128" s="184">
        <v>0</v>
      </c>
      <c r="BQ128" s="128">
        <v>380</v>
      </c>
      <c r="BR128" s="185">
        <v>3805208</v>
      </c>
      <c r="BS128" s="128">
        <v>8769.6</v>
      </c>
      <c r="BT128" s="128">
        <v>0</v>
      </c>
    </row>
    <row r="129" spans="1:72" x14ac:dyDescent="0.2">
      <c r="A129" s="159" t="s">
        <v>326</v>
      </c>
      <c r="B129" s="159" t="s">
        <v>188</v>
      </c>
      <c r="C129" s="160">
        <v>3367</v>
      </c>
      <c r="D129" s="161" t="s">
        <v>189</v>
      </c>
      <c r="E129" s="162"/>
      <c r="F129" s="163">
        <v>574214.8601726318</v>
      </c>
      <c r="G129" s="164">
        <v>3817.1323826097178</v>
      </c>
      <c r="H129" s="164">
        <v>1760.2815999975196</v>
      </c>
      <c r="I129" s="164">
        <v>10261.641599996296</v>
      </c>
      <c r="J129" s="164">
        <v>0</v>
      </c>
      <c r="K129" s="164">
        <v>55087.542156481926</v>
      </c>
      <c r="L129" s="164">
        <v>3608.4543553117305</v>
      </c>
      <c r="M129" s="186">
        <v>110017.59999999999</v>
      </c>
      <c r="N129" s="164">
        <v>0</v>
      </c>
      <c r="O129" s="165">
        <v>3633.4</v>
      </c>
      <c r="P129" s="166"/>
      <c r="Q129" s="167"/>
      <c r="R129" s="164">
        <v>-8764.970852120272</v>
      </c>
      <c r="S129" s="164"/>
      <c r="T129" s="164">
        <v>0</v>
      </c>
      <c r="U129" s="168">
        <v>51216.455151632428</v>
      </c>
      <c r="V129" s="168">
        <v>0</v>
      </c>
      <c r="W129" s="169">
        <v>804852.39656654105</v>
      </c>
      <c r="X129" s="170"/>
      <c r="Y129" s="163">
        <v>0</v>
      </c>
      <c r="Z129" s="171">
        <v>0</v>
      </c>
      <c r="AA129" s="169">
        <v>0</v>
      </c>
      <c r="AB129" s="170"/>
      <c r="AC129" s="163">
        <v>14530.359360162061</v>
      </c>
      <c r="AD129" s="167"/>
      <c r="AE129" s="164">
        <v>10512.474897518739</v>
      </c>
      <c r="AF129" s="167"/>
      <c r="AG129" s="164"/>
      <c r="AH129" s="169">
        <v>25042.834257680799</v>
      </c>
      <c r="AI129" s="170"/>
      <c r="AJ129" s="172">
        <v>829895.23082422186</v>
      </c>
      <c r="AK129" s="170"/>
      <c r="AL129" s="173">
        <v>14858.260869565218</v>
      </c>
      <c r="AM129" s="170"/>
      <c r="AN129" s="174">
        <v>101791.15167966814</v>
      </c>
      <c r="AO129" s="170"/>
      <c r="AP129" s="175">
        <v>824129.84231618012</v>
      </c>
      <c r="AQ129" s="167"/>
      <c r="AR129" s="170">
        <v>14530.359360162061</v>
      </c>
      <c r="AS129" s="167"/>
      <c r="AT129" s="170">
        <v>14858.260869565218</v>
      </c>
      <c r="AU129" s="175">
        <v>5267.2053580535485</v>
      </c>
      <c r="AV129" s="170">
        <v>1755.7351193511827</v>
      </c>
      <c r="AW129" s="170">
        <v>159.13196480938416</v>
      </c>
      <c r="AX129" s="170">
        <v>1541.9262226472088</v>
      </c>
      <c r="AY129" s="176">
        <v>0</v>
      </c>
      <c r="AZ129" s="177">
        <v>40.972187258946484</v>
      </c>
      <c r="BA129" s="178">
        <v>844753.49169378704</v>
      </c>
      <c r="BB129" s="179">
        <v>-3.092281986027956E-11</v>
      </c>
      <c r="BD129" s="128">
        <v>853518.46254590736</v>
      </c>
      <c r="BG129" s="180">
        <v>853518.46254590736</v>
      </c>
      <c r="BI129" s="182">
        <v>0</v>
      </c>
      <c r="BL129" s="128">
        <v>813617.36741866136</v>
      </c>
      <c r="BN129" s="183">
        <v>12781.417002376727</v>
      </c>
      <c r="BO129" s="184">
        <v>-4016.4461502564554</v>
      </c>
      <c r="BQ129" s="128">
        <v>380</v>
      </c>
      <c r="BR129" s="185">
        <v>3803367</v>
      </c>
      <c r="BS129" s="128">
        <v>3633.4</v>
      </c>
      <c r="BT129" s="128">
        <v>0</v>
      </c>
    </row>
    <row r="130" spans="1:72" x14ac:dyDescent="0.2">
      <c r="A130" s="159" t="s">
        <v>326</v>
      </c>
      <c r="B130" s="159" t="s">
        <v>190</v>
      </c>
      <c r="C130" s="160">
        <v>3338</v>
      </c>
      <c r="D130" s="161" t="s">
        <v>191</v>
      </c>
      <c r="E130" s="162"/>
      <c r="F130" s="163">
        <v>821484.41718476987</v>
      </c>
      <c r="G130" s="164">
        <v>58722.121309106638</v>
      </c>
      <c r="H130" s="164">
        <v>32125.139199954749</v>
      </c>
      <c r="I130" s="164">
        <v>102501.39759996311</v>
      </c>
      <c r="J130" s="164">
        <v>0</v>
      </c>
      <c r="K130" s="164">
        <v>128956.49471730863</v>
      </c>
      <c r="L130" s="164">
        <v>53516.862486552833</v>
      </c>
      <c r="M130" s="186">
        <v>110017.59999999999</v>
      </c>
      <c r="N130" s="164">
        <v>0</v>
      </c>
      <c r="O130" s="165">
        <v>4689.05</v>
      </c>
      <c r="P130" s="166"/>
      <c r="Q130" s="167"/>
      <c r="R130" s="164">
        <v>-13111.053725543663</v>
      </c>
      <c r="S130" s="164"/>
      <c r="T130" s="164">
        <v>0</v>
      </c>
      <c r="U130" s="168">
        <v>42168.897084316937</v>
      </c>
      <c r="V130" s="168">
        <v>0</v>
      </c>
      <c r="W130" s="169">
        <v>1341070.9258564294</v>
      </c>
      <c r="X130" s="170"/>
      <c r="Y130" s="163">
        <v>57211.199999999997</v>
      </c>
      <c r="Z130" s="171">
        <v>9469.9304194844808</v>
      </c>
      <c r="AA130" s="169">
        <v>66681.130419484485</v>
      </c>
      <c r="AB130" s="170"/>
      <c r="AC130" s="163">
        <v>14962.439826141437</v>
      </c>
      <c r="AD130" s="167"/>
      <c r="AE130" s="164">
        <v>0</v>
      </c>
      <c r="AF130" s="167"/>
      <c r="AG130" s="164"/>
      <c r="AH130" s="169">
        <v>14962.439826141437</v>
      </c>
      <c r="AI130" s="170"/>
      <c r="AJ130" s="172">
        <v>1422714.4961020553</v>
      </c>
      <c r="AK130" s="170"/>
      <c r="AL130" s="173">
        <v>142238.57142857142</v>
      </c>
      <c r="AM130" s="170"/>
      <c r="AN130" s="174">
        <v>238614.00855170729</v>
      </c>
      <c r="AO130" s="170"/>
      <c r="AP130" s="175">
        <v>1420863.1100014576</v>
      </c>
      <c r="AQ130" s="167"/>
      <c r="AR130" s="170">
        <v>14962.439826141437</v>
      </c>
      <c r="AS130" s="167"/>
      <c r="AT130" s="170">
        <v>142238.57142857142</v>
      </c>
      <c r="AU130" s="175">
        <v>7535.3799141531617</v>
      </c>
      <c r="AV130" s="170">
        <v>2511.7933047177207</v>
      </c>
      <c r="AW130" s="170">
        <v>227.65769128232469</v>
      </c>
      <c r="AX130" s="170">
        <v>2205.9135912512697</v>
      </c>
      <c r="AY130" s="176">
        <v>0</v>
      </c>
      <c r="AZ130" s="177">
        <v>630.30922413918472</v>
      </c>
      <c r="BA130" s="178">
        <v>1564953.0675306267</v>
      </c>
      <c r="BB130" s="179">
        <v>-5.8207660913467407E-11</v>
      </c>
      <c r="BD130" s="128">
        <v>1578064.1212561703</v>
      </c>
      <c r="BG130" s="180">
        <v>1578064.1212561703</v>
      </c>
      <c r="BI130" s="182">
        <v>0</v>
      </c>
      <c r="BL130" s="128">
        <v>1354181.979581973</v>
      </c>
      <c r="BN130" s="183">
        <v>19399.727760370828</v>
      </c>
      <c r="BO130" s="184">
        <v>-6288.6740348271651</v>
      </c>
      <c r="BQ130" s="128">
        <v>380</v>
      </c>
      <c r="BR130" s="185">
        <v>3803338</v>
      </c>
      <c r="BS130" s="128">
        <v>4689.05</v>
      </c>
      <c r="BT130" s="128">
        <v>0</v>
      </c>
    </row>
    <row r="131" spans="1:72" x14ac:dyDescent="0.2">
      <c r="A131" s="187" t="s">
        <v>328</v>
      </c>
      <c r="B131" s="187"/>
      <c r="C131" s="160">
        <v>3370</v>
      </c>
      <c r="D131" s="161" t="s">
        <v>192</v>
      </c>
      <c r="E131" s="162"/>
      <c r="F131" s="163">
        <v>670375.24345512991</v>
      </c>
      <c r="G131" s="164">
        <v>32304.311831915267</v>
      </c>
      <c r="H131" s="164">
        <v>15402.463999978365</v>
      </c>
      <c r="I131" s="164">
        <v>55733.915999979981</v>
      </c>
      <c r="J131" s="164">
        <v>0</v>
      </c>
      <c r="K131" s="164">
        <v>77136.463571139495</v>
      </c>
      <c r="L131" s="164">
        <v>8210.2581547840437</v>
      </c>
      <c r="M131" s="186">
        <v>110017.59999999999</v>
      </c>
      <c r="N131" s="164">
        <v>0</v>
      </c>
      <c r="O131" s="165">
        <v>4026.2000000000003</v>
      </c>
      <c r="P131" s="166"/>
      <c r="Q131" s="167"/>
      <c r="R131" s="164">
        <v>0</v>
      </c>
      <c r="S131" s="164"/>
      <c r="T131" s="164">
        <v>0</v>
      </c>
      <c r="U131" s="168">
        <v>82344.941635966534</v>
      </c>
      <c r="V131" s="168">
        <v>0</v>
      </c>
      <c r="W131" s="169">
        <v>1055551.3986488935</v>
      </c>
      <c r="X131" s="170"/>
      <c r="Y131" s="163">
        <v>112203</v>
      </c>
      <c r="Z131" s="171">
        <v>10410.921569854638</v>
      </c>
      <c r="AA131" s="169">
        <v>122613.92156985463</v>
      </c>
      <c r="AB131" s="170"/>
      <c r="AC131" s="163">
        <v>12414.087527180985</v>
      </c>
      <c r="AD131" s="167"/>
      <c r="AE131" s="164">
        <v>0</v>
      </c>
      <c r="AF131" s="167"/>
      <c r="AG131" s="164"/>
      <c r="AH131" s="169">
        <v>12414.087527180985</v>
      </c>
      <c r="AI131" s="170"/>
      <c r="AJ131" s="172">
        <v>1190579.407745929</v>
      </c>
      <c r="AK131" s="170"/>
      <c r="AL131" s="173">
        <v>85647.003891050583</v>
      </c>
      <c r="AM131" s="170"/>
      <c r="AN131" s="174">
        <v>158348.55136522112</v>
      </c>
      <c r="AO131" s="170"/>
      <c r="AP131" s="175">
        <v>1194833.1199877146</v>
      </c>
      <c r="AQ131" s="167"/>
      <c r="AR131" s="170">
        <v>12414.087527180985</v>
      </c>
      <c r="AS131" s="167"/>
      <c r="AT131" s="170">
        <v>85647.003891050583</v>
      </c>
      <c r="AU131" s="175">
        <v>0</v>
      </c>
      <c r="AV131" s="170">
        <v>0</v>
      </c>
      <c r="AW131" s="170">
        <v>0</v>
      </c>
      <c r="AX131" s="170">
        <v>0</v>
      </c>
      <c r="AY131" s="176">
        <v>0</v>
      </c>
      <c r="AZ131" s="177">
        <v>0</v>
      </c>
      <c r="BA131" s="178">
        <v>1292894.2114059462</v>
      </c>
      <c r="BB131" s="179">
        <v>3.1650415621697903E-10</v>
      </c>
      <c r="BD131" s="128">
        <v>1292894.2114059462</v>
      </c>
      <c r="BG131" s="180">
        <v>1292894.2114059462</v>
      </c>
      <c r="BI131" s="182">
        <v>0</v>
      </c>
      <c r="BL131" s="128">
        <v>1055551.3986488935</v>
      </c>
      <c r="BN131" s="183">
        <v>0</v>
      </c>
      <c r="BO131" s="184">
        <v>0</v>
      </c>
      <c r="BQ131" s="128">
        <v>380</v>
      </c>
      <c r="BR131" s="185">
        <v>3803370</v>
      </c>
      <c r="BS131" s="128">
        <v>4026.2000000000003</v>
      </c>
      <c r="BT131" s="128">
        <v>0</v>
      </c>
    </row>
    <row r="132" spans="1:72" x14ac:dyDescent="0.2">
      <c r="A132" s="159" t="s">
        <v>326</v>
      </c>
      <c r="B132" s="159" t="s">
        <v>193</v>
      </c>
      <c r="C132" s="160">
        <v>3021</v>
      </c>
      <c r="D132" s="161" t="s">
        <v>194</v>
      </c>
      <c r="E132" s="162"/>
      <c r="F132" s="163">
        <v>587952.05778441729</v>
      </c>
      <c r="G132" s="164">
        <v>27097.34923637089</v>
      </c>
      <c r="H132" s="164">
        <v>12321.971199982654</v>
      </c>
      <c r="I132" s="164">
        <v>49402.903199982255</v>
      </c>
      <c r="J132" s="164">
        <v>0</v>
      </c>
      <c r="K132" s="164">
        <v>75386.00333379065</v>
      </c>
      <c r="L132" s="164">
        <v>7228.0415475499349</v>
      </c>
      <c r="M132" s="186">
        <v>110017.59999999999</v>
      </c>
      <c r="N132" s="164">
        <v>0</v>
      </c>
      <c r="O132" s="165">
        <v>14730</v>
      </c>
      <c r="P132" s="166"/>
      <c r="Q132" s="167"/>
      <c r="R132" s="164">
        <v>-9223.5632412940486</v>
      </c>
      <c r="S132" s="164"/>
      <c r="T132" s="164">
        <v>0</v>
      </c>
      <c r="U132" s="168">
        <v>56075.512002034462</v>
      </c>
      <c r="V132" s="168">
        <v>0</v>
      </c>
      <c r="W132" s="169">
        <v>930987.87506283412</v>
      </c>
      <c r="X132" s="170"/>
      <c r="Y132" s="163">
        <v>0</v>
      </c>
      <c r="Z132" s="171">
        <v>0</v>
      </c>
      <c r="AA132" s="169">
        <v>0</v>
      </c>
      <c r="AB132" s="170"/>
      <c r="AC132" s="163">
        <v>12261.187839976868</v>
      </c>
      <c r="AD132" s="167"/>
      <c r="AE132" s="164">
        <v>0</v>
      </c>
      <c r="AF132" s="167"/>
      <c r="AG132" s="164"/>
      <c r="AH132" s="169">
        <v>12261.187839976868</v>
      </c>
      <c r="AI132" s="170"/>
      <c r="AJ132" s="172">
        <v>943249.06290281098</v>
      </c>
      <c r="AK132" s="170"/>
      <c r="AL132" s="173">
        <v>67478.947368421068</v>
      </c>
      <c r="AM132" s="170"/>
      <c r="AN132" s="174">
        <v>139718.76475528895</v>
      </c>
      <c r="AO132" s="170"/>
      <c r="AP132" s="175">
        <v>940211.43830412813</v>
      </c>
      <c r="AQ132" s="167"/>
      <c r="AR132" s="170">
        <v>12261.187839976868</v>
      </c>
      <c r="AS132" s="167"/>
      <c r="AT132" s="170">
        <v>67478.947368421068</v>
      </c>
      <c r="AU132" s="175">
        <v>5393.215055614638</v>
      </c>
      <c r="AV132" s="170">
        <v>1797.738351871546</v>
      </c>
      <c r="AW132" s="170">
        <v>162.93894961343639</v>
      </c>
      <c r="AX132" s="170">
        <v>1578.8144097918787</v>
      </c>
      <c r="AY132" s="176">
        <v>0</v>
      </c>
      <c r="AZ132" s="177">
        <v>290.85647440254758</v>
      </c>
      <c r="BA132" s="178">
        <v>1010728.010271232</v>
      </c>
      <c r="BB132" s="179">
        <v>-5.8207660913467407E-11</v>
      </c>
      <c r="BD132" s="128">
        <v>1019951.573512526</v>
      </c>
      <c r="BG132" s="180">
        <v>1019951.573512526</v>
      </c>
      <c r="BI132" s="182">
        <v>0</v>
      </c>
      <c r="BL132" s="128">
        <v>940211.43830412813</v>
      </c>
      <c r="BN132" s="183">
        <v>13455.286476954607</v>
      </c>
      <c r="BO132" s="184">
        <v>-4231.7232356605582</v>
      </c>
      <c r="BQ132" s="128">
        <v>380</v>
      </c>
      <c r="BR132" s="185">
        <v>3803021</v>
      </c>
      <c r="BS132" s="128">
        <v>14730</v>
      </c>
      <c r="BT132" s="128">
        <v>0</v>
      </c>
    </row>
    <row r="133" spans="1:72" x14ac:dyDescent="0.2">
      <c r="A133" s="159" t="s">
        <v>326</v>
      </c>
      <c r="B133" s="159" t="s">
        <v>195</v>
      </c>
      <c r="C133" s="160">
        <v>3347</v>
      </c>
      <c r="D133" s="161" t="s">
        <v>196</v>
      </c>
      <c r="E133" s="162"/>
      <c r="F133" s="163">
        <v>560477.66256084642</v>
      </c>
      <c r="G133" s="164">
        <v>47298.475636376301</v>
      </c>
      <c r="H133" s="164">
        <v>21563.449599969703</v>
      </c>
      <c r="I133" s="164">
        <v>53408.543999980808</v>
      </c>
      <c r="J133" s="164">
        <v>13830.455521950629</v>
      </c>
      <c r="K133" s="164">
        <v>84753.842316393144</v>
      </c>
      <c r="L133" s="164">
        <v>45032.918400055809</v>
      </c>
      <c r="M133" s="186">
        <v>110017.59999999999</v>
      </c>
      <c r="N133" s="164">
        <v>0</v>
      </c>
      <c r="O133" s="165">
        <v>2847.8</v>
      </c>
      <c r="P133" s="166"/>
      <c r="Q133" s="167"/>
      <c r="R133" s="164">
        <v>-9022.9811028986642</v>
      </c>
      <c r="S133" s="164"/>
      <c r="T133" s="164">
        <v>0</v>
      </c>
      <c r="U133" s="168">
        <v>50238.51957571588</v>
      </c>
      <c r="V133" s="168">
        <v>0</v>
      </c>
      <c r="W133" s="169">
        <v>980446.28650838998</v>
      </c>
      <c r="X133" s="170"/>
      <c r="Y133" s="163">
        <v>80946.45</v>
      </c>
      <c r="Z133" s="171">
        <v>11656.572355308395</v>
      </c>
      <c r="AA133" s="169">
        <v>92603.022355308392</v>
      </c>
      <c r="AB133" s="170"/>
      <c r="AC133" s="163">
        <v>2999.6253987595987</v>
      </c>
      <c r="AD133" s="167"/>
      <c r="AE133" s="164">
        <v>0</v>
      </c>
      <c r="AF133" s="167"/>
      <c r="AG133" s="164"/>
      <c r="AH133" s="169">
        <v>2999.6253987595987</v>
      </c>
      <c r="AI133" s="170"/>
      <c r="AJ133" s="172">
        <v>1076048.934262458</v>
      </c>
      <c r="AK133" s="170"/>
      <c r="AL133" s="173">
        <v>113899.99999999999</v>
      </c>
      <c r="AM133" s="170"/>
      <c r="AN133" s="174">
        <v>160274.92590264315</v>
      </c>
      <c r="AO133" s="170"/>
      <c r="AP133" s="175">
        <v>1082072.289966597</v>
      </c>
      <c r="AQ133" s="167"/>
      <c r="AR133" s="170">
        <v>2999.6253987595987</v>
      </c>
      <c r="AS133" s="167"/>
      <c r="AT133" s="170">
        <v>113899.99999999999</v>
      </c>
      <c r="AU133" s="175">
        <v>5141.195660492459</v>
      </c>
      <c r="AV133" s="170">
        <v>1713.7318868308196</v>
      </c>
      <c r="AW133" s="170">
        <v>155.32498000533189</v>
      </c>
      <c r="AX133" s="170">
        <v>1505.0380355025386</v>
      </c>
      <c r="AY133" s="176">
        <v>0</v>
      </c>
      <c r="AZ133" s="177">
        <v>507.69054006751503</v>
      </c>
      <c r="BA133" s="178">
        <v>1189948.9342624578</v>
      </c>
      <c r="BB133" s="179">
        <v>-2.1827872842550278E-10</v>
      </c>
      <c r="BD133" s="128">
        <v>1198971.9153653565</v>
      </c>
      <c r="BG133" s="180">
        <v>1198971.9153653565</v>
      </c>
      <c r="BI133" s="182">
        <v>0</v>
      </c>
      <c r="BL133" s="128">
        <v>989469.2676112887</v>
      </c>
      <c r="BN133" s="183">
        <v>12941.404579065031</v>
      </c>
      <c r="BO133" s="184">
        <v>-3918.4234761663665</v>
      </c>
      <c r="BQ133" s="128">
        <v>380</v>
      </c>
      <c r="BR133" s="185">
        <v>3803347</v>
      </c>
      <c r="BS133" s="128">
        <v>2847.8</v>
      </c>
      <c r="BT133" s="128">
        <v>0</v>
      </c>
    </row>
    <row r="134" spans="1:72" x14ac:dyDescent="0.2">
      <c r="A134" s="159" t="s">
        <v>326</v>
      </c>
      <c r="B134" s="159" t="s">
        <v>197</v>
      </c>
      <c r="C134" s="160">
        <v>3355</v>
      </c>
      <c r="D134" s="161" t="s">
        <v>198</v>
      </c>
      <c r="E134" s="162"/>
      <c r="F134" s="163">
        <v>585204.61826206022</v>
      </c>
      <c r="G134" s="164">
        <v>29302.234777366339</v>
      </c>
      <c r="H134" s="164">
        <v>12321.971199982678</v>
      </c>
      <c r="I134" s="164">
        <v>75312.047999972914</v>
      </c>
      <c r="J134" s="164">
        <v>0</v>
      </c>
      <c r="K134" s="164">
        <v>116947.18855680824</v>
      </c>
      <c r="L134" s="164">
        <v>23381.363370520794</v>
      </c>
      <c r="M134" s="186">
        <v>110017.59999999999</v>
      </c>
      <c r="N134" s="164">
        <v>0</v>
      </c>
      <c r="O134" s="165">
        <v>3608.8500000000004</v>
      </c>
      <c r="P134" s="166"/>
      <c r="Q134" s="167"/>
      <c r="R134" s="164">
        <v>-9205.4883356401078</v>
      </c>
      <c r="S134" s="164"/>
      <c r="T134" s="164">
        <v>0</v>
      </c>
      <c r="U134" s="168">
        <v>35357.032873007003</v>
      </c>
      <c r="V134" s="168">
        <v>0</v>
      </c>
      <c r="W134" s="169">
        <v>982247.41870407818</v>
      </c>
      <c r="X134" s="170"/>
      <c r="Y134" s="163">
        <v>71267.400000000009</v>
      </c>
      <c r="Z134" s="171">
        <v>9516.0229848589133</v>
      </c>
      <c r="AA134" s="169">
        <v>80783.422984858917</v>
      </c>
      <c r="AB134" s="170"/>
      <c r="AC134" s="163">
        <v>26073.996347688739</v>
      </c>
      <c r="AD134" s="167"/>
      <c r="AE134" s="164">
        <v>0</v>
      </c>
      <c r="AF134" s="167"/>
      <c r="AG134" s="164"/>
      <c r="AH134" s="169">
        <v>26073.996347688739</v>
      </c>
      <c r="AI134" s="170"/>
      <c r="AJ134" s="172">
        <v>1089104.8380366259</v>
      </c>
      <c r="AK134" s="170"/>
      <c r="AL134" s="173">
        <v>70271.320754716988</v>
      </c>
      <c r="AM134" s="170"/>
      <c r="AN134" s="174">
        <v>192245.77723479251</v>
      </c>
      <c r="AO134" s="170"/>
      <c r="AP134" s="175">
        <v>1072236.3300245772</v>
      </c>
      <c r="AQ134" s="167"/>
      <c r="AR134" s="170">
        <v>26073.996347688739</v>
      </c>
      <c r="AS134" s="167"/>
      <c r="AT134" s="170">
        <v>70271.320754716988</v>
      </c>
      <c r="AU134" s="175">
        <v>5368.0131161024201</v>
      </c>
      <c r="AV134" s="170">
        <v>1789.3377053674733</v>
      </c>
      <c r="AW134" s="170">
        <v>162.17755265262596</v>
      </c>
      <c r="AX134" s="170">
        <v>1571.4367723629448</v>
      </c>
      <c r="AY134" s="176">
        <v>0</v>
      </c>
      <c r="AZ134" s="177">
        <v>314.52318915464258</v>
      </c>
      <c r="BA134" s="178">
        <v>1159376.1587913428</v>
      </c>
      <c r="BB134" s="179">
        <v>-1.1641532182693481E-10</v>
      </c>
      <c r="BD134" s="128">
        <v>1168581.6471269829</v>
      </c>
      <c r="BG134" s="180">
        <v>1168581.6471269829</v>
      </c>
      <c r="BI134" s="182">
        <v>0</v>
      </c>
      <c r="BL134" s="128">
        <v>991452.90703971824</v>
      </c>
      <c r="BN134" s="183">
        <v>13499.326220785617</v>
      </c>
      <c r="BO134" s="184">
        <v>-4293.8378851455091</v>
      </c>
      <c r="BQ134" s="128">
        <v>380</v>
      </c>
      <c r="BR134" s="185">
        <v>3803355</v>
      </c>
      <c r="BS134" s="128">
        <v>3608.8500000000004</v>
      </c>
      <c r="BT134" s="128">
        <v>0</v>
      </c>
    </row>
    <row r="135" spans="1:72" x14ac:dyDescent="0.2">
      <c r="A135" s="159" t="s">
        <v>326</v>
      </c>
      <c r="B135" s="159" t="s">
        <v>199</v>
      </c>
      <c r="C135" s="160">
        <v>3013</v>
      </c>
      <c r="D135" s="161" t="s">
        <v>200</v>
      </c>
      <c r="E135" s="162"/>
      <c r="F135" s="163">
        <v>1134692.5227334781</v>
      </c>
      <c r="G135" s="164">
        <v>76152.182400020392</v>
      </c>
      <c r="H135" s="164">
        <v>43126.89919993926</v>
      </c>
      <c r="I135" s="164">
        <v>105876.93759996192</v>
      </c>
      <c r="J135" s="164">
        <v>2733.927254339374</v>
      </c>
      <c r="K135" s="164">
        <v>149838.44562470185</v>
      </c>
      <c r="L135" s="164">
        <v>58500.48358007244</v>
      </c>
      <c r="M135" s="186">
        <v>110017.59999999999</v>
      </c>
      <c r="N135" s="164">
        <v>0</v>
      </c>
      <c r="O135" s="165">
        <v>43344</v>
      </c>
      <c r="P135" s="166"/>
      <c r="Q135" s="167"/>
      <c r="R135" s="164">
        <v>-18056.688564347889</v>
      </c>
      <c r="S135" s="164"/>
      <c r="T135" s="164">
        <v>0</v>
      </c>
      <c r="U135" s="168">
        <v>63270.92011139309</v>
      </c>
      <c r="V135" s="168">
        <v>0</v>
      </c>
      <c r="W135" s="169">
        <v>1769497.2299395588</v>
      </c>
      <c r="X135" s="170"/>
      <c r="Y135" s="163">
        <v>109860.3</v>
      </c>
      <c r="Z135" s="171">
        <v>12273.835444590353</v>
      </c>
      <c r="AA135" s="169">
        <v>122134.13544459036</v>
      </c>
      <c r="AB135" s="170"/>
      <c r="AC135" s="163">
        <v>23038.522645854682</v>
      </c>
      <c r="AD135" s="167"/>
      <c r="AE135" s="164">
        <v>0</v>
      </c>
      <c r="AF135" s="167"/>
      <c r="AG135" s="164"/>
      <c r="AH135" s="169">
        <v>23038.522645854682</v>
      </c>
      <c r="AI135" s="170"/>
      <c r="AJ135" s="172">
        <v>1914669.8880300038</v>
      </c>
      <c r="AK135" s="170"/>
      <c r="AL135" s="173">
        <v>185669.34624697335</v>
      </c>
      <c r="AM135" s="170"/>
      <c r="AN135" s="174">
        <v>293659.35421608062</v>
      </c>
      <c r="AO135" s="170"/>
      <c r="AP135" s="175">
        <v>1909688.0539484969</v>
      </c>
      <c r="AQ135" s="167"/>
      <c r="AR135" s="170">
        <v>23038.522645854682</v>
      </c>
      <c r="AS135" s="167"/>
      <c r="AT135" s="170">
        <v>185669.34624697335</v>
      </c>
      <c r="AU135" s="175">
        <v>10408.401018546007</v>
      </c>
      <c r="AV135" s="170">
        <v>3469.467006182002</v>
      </c>
      <c r="AW135" s="170">
        <v>314.45694481471605</v>
      </c>
      <c r="AX135" s="170">
        <v>3046.9642581497474</v>
      </c>
      <c r="AY135" s="176">
        <v>0</v>
      </c>
      <c r="AZ135" s="177">
        <v>817.39933665541434</v>
      </c>
      <c r="BA135" s="178">
        <v>2100339.2342769769</v>
      </c>
      <c r="BB135" s="179">
        <v>-2.0372681319713593E-10</v>
      </c>
      <c r="BD135" s="128">
        <v>2118395.9228413249</v>
      </c>
      <c r="BG135" s="180">
        <v>2118395.9228413249</v>
      </c>
      <c r="BI135" s="182">
        <v>0</v>
      </c>
      <c r="BL135" s="128">
        <v>1787553.9185039066</v>
      </c>
      <c r="BN135" s="183">
        <v>26447.107192915108</v>
      </c>
      <c r="BO135" s="184">
        <v>-8390.4186285672185</v>
      </c>
      <c r="BQ135" s="128">
        <v>380</v>
      </c>
      <c r="BR135" s="185">
        <v>3803013</v>
      </c>
      <c r="BS135" s="128">
        <v>43344</v>
      </c>
      <c r="BT135" s="128">
        <v>0</v>
      </c>
    </row>
    <row r="136" spans="1:72" x14ac:dyDescent="0.2">
      <c r="A136" s="187" t="s">
        <v>328</v>
      </c>
      <c r="B136" s="187"/>
      <c r="C136" s="188">
        <v>2010</v>
      </c>
      <c r="D136" s="161" t="s">
        <v>201</v>
      </c>
      <c r="E136" s="162"/>
      <c r="F136" s="163">
        <v>1013805.1837497662</v>
      </c>
      <c r="G136" s="164">
        <v>78273.413107541855</v>
      </c>
      <c r="H136" s="164">
        <v>36965.913599947955</v>
      </c>
      <c r="I136" s="164">
        <v>139387.29839994977</v>
      </c>
      <c r="J136" s="164">
        <v>67704.904357455904</v>
      </c>
      <c r="K136" s="164">
        <v>191921.13356439516</v>
      </c>
      <c r="L136" s="164">
        <v>72925.397314893999</v>
      </c>
      <c r="M136" s="186">
        <v>110017.59999999999</v>
      </c>
      <c r="N136" s="164">
        <v>0</v>
      </c>
      <c r="O136" s="165">
        <v>6098.4000000000005</v>
      </c>
      <c r="P136" s="166"/>
      <c r="Q136" s="167"/>
      <c r="R136" s="164">
        <v>0</v>
      </c>
      <c r="S136" s="164"/>
      <c r="T136" s="164">
        <v>0</v>
      </c>
      <c r="U136" s="168">
        <v>25925.729085393716</v>
      </c>
      <c r="V136" s="168">
        <v>0</v>
      </c>
      <c r="W136" s="169">
        <v>1743024.9731793443</v>
      </c>
      <c r="X136" s="170"/>
      <c r="Y136" s="163">
        <v>94571.1</v>
      </c>
      <c r="Z136" s="171">
        <v>16275.445043937785</v>
      </c>
      <c r="AA136" s="169">
        <v>186038.5450439378</v>
      </c>
      <c r="AB136" s="170"/>
      <c r="AC136" s="163">
        <v>12999.406881369361</v>
      </c>
      <c r="AD136" s="167"/>
      <c r="AE136" s="164">
        <v>0</v>
      </c>
      <c r="AF136" s="167"/>
      <c r="AG136" s="164"/>
      <c r="AH136" s="169">
        <v>12999.406881369361</v>
      </c>
      <c r="AI136" s="170"/>
      <c r="AJ136" s="172">
        <v>1942062.9251046516</v>
      </c>
      <c r="AK136" s="170"/>
      <c r="AL136" s="173">
        <v>191304.40111420615</v>
      </c>
      <c r="AM136" s="170"/>
      <c r="AN136" s="174">
        <v>337090.05663630075</v>
      </c>
      <c r="AO136" s="170"/>
      <c r="AP136" s="175">
        <v>1929063.5182232822</v>
      </c>
      <c r="AQ136" s="167"/>
      <c r="AR136" s="170">
        <v>12999.406881369361</v>
      </c>
      <c r="AS136" s="167"/>
      <c r="AT136" s="170">
        <v>191304.40111420615</v>
      </c>
      <c r="AU136" s="175">
        <v>0</v>
      </c>
      <c r="AV136" s="170">
        <v>0</v>
      </c>
      <c r="AW136" s="170">
        <v>0</v>
      </c>
      <c r="AX136" s="170">
        <v>0</v>
      </c>
      <c r="AY136" s="176">
        <v>0</v>
      </c>
      <c r="AZ136" s="177">
        <v>0</v>
      </c>
      <c r="BA136" s="178">
        <v>2133367.3262188579</v>
      </c>
      <c r="BB136" s="179">
        <v>1.4551915228366852E-10</v>
      </c>
      <c r="BD136" s="128">
        <v>2133367.3262188579</v>
      </c>
      <c r="BG136" s="180">
        <v>2133367.3262188579</v>
      </c>
      <c r="BI136" s="182">
        <v>75192</v>
      </c>
      <c r="BL136" s="128">
        <v>1743024.9731793443</v>
      </c>
      <c r="BN136" s="183">
        <v>0</v>
      </c>
      <c r="BO136" s="184">
        <v>0</v>
      </c>
      <c r="BQ136" s="128">
        <v>380</v>
      </c>
      <c r="BR136" s="185">
        <v>3802010</v>
      </c>
      <c r="BS136" s="128">
        <v>6098.4000000000005</v>
      </c>
      <c r="BT136" s="128">
        <v>0</v>
      </c>
    </row>
    <row r="137" spans="1:72" x14ac:dyDescent="0.2">
      <c r="A137" s="159" t="s">
        <v>326</v>
      </c>
      <c r="B137" s="159" t="s">
        <v>202</v>
      </c>
      <c r="C137" s="160">
        <v>3301</v>
      </c>
      <c r="D137" s="161" t="s">
        <v>203</v>
      </c>
      <c r="E137" s="162"/>
      <c r="F137" s="163">
        <v>565972.54160556057</v>
      </c>
      <c r="G137" s="164">
        <v>21930.623723082794</v>
      </c>
      <c r="H137" s="164">
        <v>16722.675199976497</v>
      </c>
      <c r="I137" s="164">
        <v>39406.303999985845</v>
      </c>
      <c r="J137" s="164">
        <v>0</v>
      </c>
      <c r="K137" s="164">
        <v>62568.08929280439</v>
      </c>
      <c r="L137" s="164">
        <v>3014.4026818219136</v>
      </c>
      <c r="M137" s="186">
        <v>110017.59999999999</v>
      </c>
      <c r="N137" s="164">
        <v>0</v>
      </c>
      <c r="O137" s="165">
        <v>2356.8000000000002</v>
      </c>
      <c r="P137" s="166"/>
      <c r="Q137" s="167"/>
      <c r="R137" s="164">
        <v>-8834.1718804773591</v>
      </c>
      <c r="S137" s="164"/>
      <c r="T137" s="164">
        <v>0</v>
      </c>
      <c r="U137" s="168">
        <v>55294.668886882369</v>
      </c>
      <c r="V137" s="168">
        <v>0</v>
      </c>
      <c r="W137" s="169">
        <v>868449.53350963711</v>
      </c>
      <c r="X137" s="170"/>
      <c r="Y137" s="163">
        <v>0</v>
      </c>
      <c r="Z137" s="171">
        <v>0</v>
      </c>
      <c r="AA137" s="169">
        <v>0</v>
      </c>
      <c r="AB137" s="170"/>
      <c r="AC137" s="163">
        <v>8346.1325929248469</v>
      </c>
      <c r="AD137" s="167"/>
      <c r="AE137" s="164">
        <v>0</v>
      </c>
      <c r="AF137" s="167"/>
      <c r="AG137" s="164"/>
      <c r="AH137" s="169">
        <v>8346.1325929248469</v>
      </c>
      <c r="AI137" s="170"/>
      <c r="AJ137" s="172">
        <v>876795.66610256198</v>
      </c>
      <c r="AK137" s="170"/>
      <c r="AL137" s="173">
        <v>57142.5</v>
      </c>
      <c r="AM137" s="170"/>
      <c r="AN137" s="174">
        <v>122829.72053976778</v>
      </c>
      <c r="AO137" s="170"/>
      <c r="AP137" s="175">
        <v>877283.70539011445</v>
      </c>
      <c r="AQ137" s="167"/>
      <c r="AR137" s="170">
        <v>8346.1325929248469</v>
      </c>
      <c r="AS137" s="167"/>
      <c r="AT137" s="170">
        <v>57142.5</v>
      </c>
      <c r="AU137" s="175">
        <v>5191.5995395168939</v>
      </c>
      <c r="AV137" s="170">
        <v>1730.5331798389645</v>
      </c>
      <c r="AW137" s="170">
        <v>156.84777392695281</v>
      </c>
      <c r="AX137" s="170">
        <v>1519.7933103604066</v>
      </c>
      <c r="AY137" s="176">
        <v>0</v>
      </c>
      <c r="AZ137" s="177">
        <v>235.398076834139</v>
      </c>
      <c r="BA137" s="178">
        <v>933938.16610256198</v>
      </c>
      <c r="BB137" s="179">
        <v>0</v>
      </c>
      <c r="BD137" s="128">
        <v>942772.33798303932</v>
      </c>
      <c r="BG137" s="180">
        <v>942772.33798303932</v>
      </c>
      <c r="BI137" s="182">
        <v>0</v>
      </c>
      <c r="BL137" s="128">
        <v>877283.70539011445</v>
      </c>
      <c r="BN137" s="183">
        <v>13071.790318530511</v>
      </c>
      <c r="BO137" s="184">
        <v>-4237.6184380531522</v>
      </c>
      <c r="BQ137" s="128">
        <v>380</v>
      </c>
      <c r="BR137" s="185">
        <v>3803301</v>
      </c>
      <c r="BS137" s="128">
        <v>2356.8000000000002</v>
      </c>
      <c r="BT137" s="128">
        <v>0</v>
      </c>
    </row>
    <row r="138" spans="1:72" x14ac:dyDescent="0.2">
      <c r="A138" s="187" t="s">
        <v>328</v>
      </c>
      <c r="B138" s="187"/>
      <c r="C138" s="188">
        <v>2022</v>
      </c>
      <c r="D138" s="187" t="s">
        <v>204</v>
      </c>
      <c r="E138" s="162"/>
      <c r="F138" s="163">
        <v>543993.02542670385</v>
      </c>
      <c r="G138" s="164">
        <v>28973.107862076726</v>
      </c>
      <c r="H138" s="164">
        <v>10121.619199985746</v>
      </c>
      <c r="I138" s="164">
        <v>52498.398399981124</v>
      </c>
      <c r="J138" s="164">
        <v>0</v>
      </c>
      <c r="K138" s="164">
        <v>99331.718753381268</v>
      </c>
      <c r="L138" s="164">
        <v>48881.01497757528</v>
      </c>
      <c r="M138" s="186">
        <v>110017.59999999999</v>
      </c>
      <c r="N138" s="164">
        <v>0</v>
      </c>
      <c r="O138" s="165">
        <v>5544</v>
      </c>
      <c r="P138" s="166"/>
      <c r="Q138" s="167"/>
      <c r="R138" s="164">
        <v>0</v>
      </c>
      <c r="S138" s="164"/>
      <c r="T138" s="164">
        <v>0</v>
      </c>
      <c r="U138" s="168">
        <v>14497.165942335501</v>
      </c>
      <c r="V138" s="168">
        <v>0</v>
      </c>
      <c r="W138" s="169">
        <v>913857.65056203946</v>
      </c>
      <c r="X138" s="170"/>
      <c r="Y138" s="163">
        <v>50695.83267326733</v>
      </c>
      <c r="Z138" s="171">
        <v>6885.8775925160553</v>
      </c>
      <c r="AA138" s="169">
        <v>57581.710265783389</v>
      </c>
      <c r="AB138" s="170"/>
      <c r="AC138" s="163">
        <v>6511.7185250674383</v>
      </c>
      <c r="AD138" s="167"/>
      <c r="AE138" s="164">
        <v>0</v>
      </c>
      <c r="AF138" s="167"/>
      <c r="AG138" s="164"/>
      <c r="AH138" s="169">
        <v>6511.7185250674383</v>
      </c>
      <c r="AI138" s="170"/>
      <c r="AJ138" s="172">
        <v>977951.07935289026</v>
      </c>
      <c r="AK138" s="170"/>
      <c r="AL138" s="173">
        <v>70811.822660098522</v>
      </c>
      <c r="AM138" s="170"/>
      <c r="AN138" s="174">
        <v>164438.85774096492</v>
      </c>
      <c r="AO138" s="170"/>
      <c r="AP138" s="175">
        <v>971439.36082782282</v>
      </c>
      <c r="AQ138" s="167"/>
      <c r="AR138" s="170">
        <v>6511.7185250674383</v>
      </c>
      <c r="AS138" s="167"/>
      <c r="AT138" s="170">
        <v>70811.822660098522</v>
      </c>
      <c r="AU138" s="175">
        <v>0</v>
      </c>
      <c r="AV138" s="170">
        <v>0</v>
      </c>
      <c r="AW138" s="170">
        <v>0</v>
      </c>
      <c r="AX138" s="170">
        <v>0</v>
      </c>
      <c r="AY138" s="176">
        <v>0</v>
      </c>
      <c r="AZ138" s="177">
        <v>0</v>
      </c>
      <c r="BA138" s="178">
        <v>1048762.9020129887</v>
      </c>
      <c r="BB138" s="179">
        <v>-8.7311491370201111E-11</v>
      </c>
      <c r="BD138" s="128">
        <v>1048762.9020129887</v>
      </c>
      <c r="BG138" s="180">
        <v>1048762.9020129887</v>
      </c>
      <c r="BI138" s="182">
        <v>0</v>
      </c>
      <c r="BL138" s="128">
        <v>913857.65056203946</v>
      </c>
      <c r="BN138" s="183">
        <v>0</v>
      </c>
      <c r="BO138" s="184">
        <v>0</v>
      </c>
      <c r="BQ138" s="128">
        <v>380</v>
      </c>
      <c r="BR138" s="185">
        <v>3802022</v>
      </c>
      <c r="BS138" s="128">
        <v>5544</v>
      </c>
      <c r="BT138" s="128">
        <v>0</v>
      </c>
    </row>
    <row r="139" spans="1:72" x14ac:dyDescent="0.2">
      <c r="A139" s="159" t="s">
        <v>326</v>
      </c>
      <c r="B139" s="159" t="s">
        <v>205</v>
      </c>
      <c r="C139" s="160">
        <v>3313</v>
      </c>
      <c r="D139" s="161" t="s">
        <v>206</v>
      </c>
      <c r="E139" s="162"/>
      <c r="F139" s="163">
        <v>1156672.0389123349</v>
      </c>
      <c r="G139" s="164">
        <v>83886.42939031373</v>
      </c>
      <c r="H139" s="164">
        <v>40926.547199942368</v>
      </c>
      <c r="I139" s="164">
        <v>120629.29759995671</v>
      </c>
      <c r="J139" s="164">
        <v>9488.3357650593662</v>
      </c>
      <c r="K139" s="164">
        <v>230392.51228949305</v>
      </c>
      <c r="L139" s="164">
        <v>79891.991200098928</v>
      </c>
      <c r="M139" s="186">
        <v>110017.59999999999</v>
      </c>
      <c r="N139" s="164">
        <v>8514.7474383841418</v>
      </c>
      <c r="O139" s="165">
        <v>6652.8</v>
      </c>
      <c r="P139" s="166"/>
      <c r="Q139" s="167"/>
      <c r="R139" s="164">
        <v>-18473.639087436888</v>
      </c>
      <c r="S139" s="164"/>
      <c r="T139" s="164">
        <v>0</v>
      </c>
      <c r="U139" s="168">
        <v>0</v>
      </c>
      <c r="V139" s="168">
        <v>0</v>
      </c>
      <c r="W139" s="169">
        <v>1828598.6607081466</v>
      </c>
      <c r="X139" s="170"/>
      <c r="Y139" s="163">
        <v>121080.6</v>
      </c>
      <c r="Z139" s="171">
        <v>18212.813616754942</v>
      </c>
      <c r="AA139" s="169">
        <v>202161.41361675496</v>
      </c>
      <c r="AB139" s="170"/>
      <c r="AC139" s="163">
        <v>8998.8761962787976</v>
      </c>
      <c r="AD139" s="167"/>
      <c r="AE139" s="164">
        <v>0</v>
      </c>
      <c r="AF139" s="167"/>
      <c r="AG139" s="164"/>
      <c r="AH139" s="169">
        <v>8998.8761962787976</v>
      </c>
      <c r="AI139" s="170"/>
      <c r="AJ139" s="172">
        <v>2039758.9505211804</v>
      </c>
      <c r="AK139" s="170"/>
      <c r="AL139" s="173">
        <v>205006.50485436895</v>
      </c>
      <c r="AM139" s="170"/>
      <c r="AN139" s="174">
        <v>385254.26845734898</v>
      </c>
      <c r="AO139" s="170"/>
      <c r="AP139" s="175">
        <v>2049233.7134123386</v>
      </c>
      <c r="AQ139" s="167"/>
      <c r="AR139" s="170">
        <v>8998.8761962787976</v>
      </c>
      <c r="AS139" s="167"/>
      <c r="AT139" s="170">
        <v>205006.50485436895</v>
      </c>
      <c r="AU139" s="175">
        <v>10610.016534643752</v>
      </c>
      <c r="AV139" s="170">
        <v>3536.6721782145837</v>
      </c>
      <c r="AW139" s="170">
        <v>320.54812050119966</v>
      </c>
      <c r="AX139" s="170">
        <v>3105.9853575812194</v>
      </c>
      <c r="AY139" s="176">
        <v>0</v>
      </c>
      <c r="AZ139" s="177">
        <v>900.41689649613147</v>
      </c>
      <c r="BA139" s="178">
        <v>2244765.4553755494</v>
      </c>
      <c r="BB139" s="179">
        <v>2.9103830456733704E-11</v>
      </c>
      <c r="BD139" s="128">
        <v>2263239.0944629861</v>
      </c>
      <c r="BG139" s="180">
        <v>2263239.0944629861</v>
      </c>
      <c r="BI139" s="182">
        <v>62868</v>
      </c>
      <c r="BL139" s="128">
        <v>1847072.2997955836</v>
      </c>
      <c r="BN139" s="183">
        <v>26516.049192328948</v>
      </c>
      <c r="BO139" s="184">
        <v>-8042.4101048920602</v>
      </c>
      <c r="BQ139" s="128">
        <v>380</v>
      </c>
      <c r="BR139" s="185">
        <v>3803313</v>
      </c>
      <c r="BS139" s="128">
        <v>6652.8</v>
      </c>
      <c r="BT139" s="128">
        <v>8514.7474383841418</v>
      </c>
    </row>
    <row r="140" spans="1:72" x14ac:dyDescent="0.2">
      <c r="A140" s="187" t="s">
        <v>328</v>
      </c>
      <c r="B140" s="187"/>
      <c r="C140" s="160">
        <v>3371</v>
      </c>
      <c r="D140" s="161" t="s">
        <v>207</v>
      </c>
      <c r="E140" s="162"/>
      <c r="F140" s="163">
        <v>574214.8601726318</v>
      </c>
      <c r="G140" s="164">
        <v>8641.382400002316</v>
      </c>
      <c r="H140" s="164">
        <v>7041.1263999900957</v>
      </c>
      <c r="I140" s="164">
        <v>16312.609599994139</v>
      </c>
      <c r="J140" s="164">
        <v>0</v>
      </c>
      <c r="K140" s="164">
        <v>50692.380669834012</v>
      </c>
      <c r="L140" s="164">
        <v>5443.089856186517</v>
      </c>
      <c r="M140" s="186">
        <v>110017.59999999999</v>
      </c>
      <c r="N140" s="164">
        <v>0</v>
      </c>
      <c r="O140" s="165">
        <v>4050.75</v>
      </c>
      <c r="P140" s="166"/>
      <c r="Q140" s="167"/>
      <c r="R140" s="164">
        <v>0</v>
      </c>
      <c r="S140" s="164"/>
      <c r="T140" s="164">
        <v>0</v>
      </c>
      <c r="U140" s="168">
        <v>50158.826101357117</v>
      </c>
      <c r="V140" s="168">
        <v>0</v>
      </c>
      <c r="W140" s="169">
        <v>826572.62519999593</v>
      </c>
      <c r="X140" s="170"/>
      <c r="Y140" s="163">
        <v>81359.505000000005</v>
      </c>
      <c r="Z140" s="171">
        <v>5112.2090771134381</v>
      </c>
      <c r="AA140" s="169">
        <v>86471.714077113444</v>
      </c>
      <c r="AB140" s="170"/>
      <c r="AC140" s="163">
        <v>24497.534704008183</v>
      </c>
      <c r="AD140" s="167"/>
      <c r="AE140" s="164">
        <v>9290.7686130868497</v>
      </c>
      <c r="AF140" s="167"/>
      <c r="AG140" s="164"/>
      <c r="AH140" s="169">
        <v>33788.303317095037</v>
      </c>
      <c r="AI140" s="170"/>
      <c r="AJ140" s="172">
        <v>946832.6425942044</v>
      </c>
      <c r="AK140" s="170"/>
      <c r="AL140" s="173">
        <v>23168.846153846152</v>
      </c>
      <c r="AM140" s="170"/>
      <c r="AN140" s="174">
        <v>106275.02903595386</v>
      </c>
      <c r="AO140" s="170"/>
      <c r="AP140" s="175">
        <v>922335.10789019626</v>
      </c>
      <c r="AQ140" s="167"/>
      <c r="AR140" s="170">
        <v>24497.534704008183</v>
      </c>
      <c r="AS140" s="167"/>
      <c r="AT140" s="170">
        <v>23168.846153846152</v>
      </c>
      <c r="AU140" s="175">
        <v>0</v>
      </c>
      <c r="AV140" s="170">
        <v>0</v>
      </c>
      <c r="AW140" s="170">
        <v>0</v>
      </c>
      <c r="AX140" s="170">
        <v>0</v>
      </c>
      <c r="AY140" s="176">
        <v>0</v>
      </c>
      <c r="AZ140" s="177">
        <v>0</v>
      </c>
      <c r="BA140" s="178">
        <v>970001.48874805053</v>
      </c>
      <c r="BB140" s="179">
        <v>-2.5465851649641991E-11</v>
      </c>
      <c r="BD140" s="128">
        <v>970001.48874805053</v>
      </c>
      <c r="BG140" s="180">
        <v>970001.48874805053</v>
      </c>
      <c r="BI140" s="182">
        <v>0</v>
      </c>
      <c r="BL140" s="128">
        <v>826572.62519999593</v>
      </c>
      <c r="BN140" s="183">
        <v>0</v>
      </c>
      <c r="BO140" s="184">
        <v>0</v>
      </c>
      <c r="BQ140" s="128">
        <v>380</v>
      </c>
      <c r="BR140" s="185">
        <v>3803371</v>
      </c>
      <c r="BS140" s="128">
        <v>4050.75</v>
      </c>
      <c r="BT140" s="128">
        <v>0</v>
      </c>
    </row>
    <row r="141" spans="1:72" x14ac:dyDescent="0.2">
      <c r="A141" s="159" t="s">
        <v>326</v>
      </c>
      <c r="B141" s="159" t="s">
        <v>208</v>
      </c>
      <c r="C141" s="160">
        <v>3349</v>
      </c>
      <c r="D141" s="161" t="s">
        <v>209</v>
      </c>
      <c r="E141" s="162"/>
      <c r="F141" s="163">
        <v>472559.59784541948</v>
      </c>
      <c r="G141" s="164">
        <v>35688.421098314648</v>
      </c>
      <c r="H141" s="164">
        <v>17162.745599975882</v>
      </c>
      <c r="I141" s="164">
        <v>49737.956799982145</v>
      </c>
      <c r="J141" s="164">
        <v>0</v>
      </c>
      <c r="K141" s="164">
        <v>87254.906699857966</v>
      </c>
      <c r="L141" s="164">
        <v>29134.996424197187</v>
      </c>
      <c r="M141" s="186">
        <v>110017.59999999999</v>
      </c>
      <c r="N141" s="164">
        <v>0</v>
      </c>
      <c r="O141" s="165">
        <v>3363.3500000000004</v>
      </c>
      <c r="P141" s="166"/>
      <c r="Q141" s="167"/>
      <c r="R141" s="164">
        <v>-7562.6296975978439</v>
      </c>
      <c r="S141" s="164"/>
      <c r="T141" s="164">
        <v>0</v>
      </c>
      <c r="U141" s="168">
        <v>16604.407189858146</v>
      </c>
      <c r="V141" s="168">
        <v>0</v>
      </c>
      <c r="W141" s="169">
        <v>813961.35196000757</v>
      </c>
      <c r="X141" s="170"/>
      <c r="Y141" s="163">
        <v>0</v>
      </c>
      <c r="Z141" s="171">
        <v>0</v>
      </c>
      <c r="AA141" s="169">
        <v>0</v>
      </c>
      <c r="AB141" s="170"/>
      <c r="AC141" s="163">
        <v>10073.297857192374</v>
      </c>
      <c r="AD141" s="167"/>
      <c r="AE141" s="164">
        <v>1552.51501575255</v>
      </c>
      <c r="AF141" s="167"/>
      <c r="AG141" s="164"/>
      <c r="AH141" s="169">
        <v>11625.812872944924</v>
      </c>
      <c r="AI141" s="170"/>
      <c r="AJ141" s="172">
        <v>825587.16483295243</v>
      </c>
      <c r="AK141" s="170"/>
      <c r="AL141" s="173">
        <v>91720</v>
      </c>
      <c r="AM141" s="170"/>
      <c r="AN141" s="174">
        <v>146099.33712546935</v>
      </c>
      <c r="AO141" s="170"/>
      <c r="AP141" s="175">
        <v>823076.49667335791</v>
      </c>
      <c r="AQ141" s="167"/>
      <c r="AR141" s="170">
        <v>10073.297857192374</v>
      </c>
      <c r="AS141" s="167"/>
      <c r="AT141" s="170">
        <v>91720</v>
      </c>
      <c r="AU141" s="175">
        <v>4334.7335961014851</v>
      </c>
      <c r="AV141" s="170">
        <v>1444.9111987004951</v>
      </c>
      <c r="AW141" s="170">
        <v>130.96027725939749</v>
      </c>
      <c r="AX141" s="170">
        <v>1268.9536377766501</v>
      </c>
      <c r="AY141" s="176">
        <v>0</v>
      </c>
      <c r="AZ141" s="177">
        <v>383.07098775981592</v>
      </c>
      <c r="BA141" s="178">
        <v>917307.16483295243</v>
      </c>
      <c r="BB141" s="179">
        <v>0</v>
      </c>
      <c r="BD141" s="128">
        <v>924869.79453055025</v>
      </c>
      <c r="BG141" s="180">
        <v>924869.79453055025</v>
      </c>
      <c r="BI141" s="182">
        <v>0</v>
      </c>
      <c r="BL141" s="128">
        <v>821523.98165760539</v>
      </c>
      <c r="BN141" s="183">
        <v>11600.544736696482</v>
      </c>
      <c r="BO141" s="184">
        <v>-4037.9150390986379</v>
      </c>
      <c r="BQ141" s="128">
        <v>380</v>
      </c>
      <c r="BR141" s="185">
        <v>3803349</v>
      </c>
      <c r="BS141" s="128">
        <v>3363.3500000000004</v>
      </c>
      <c r="BT141" s="128">
        <v>0</v>
      </c>
    </row>
    <row r="142" spans="1:72" x14ac:dyDescent="0.2">
      <c r="A142" s="187" t="s">
        <v>328</v>
      </c>
      <c r="B142" s="187"/>
      <c r="C142" s="160">
        <v>3350</v>
      </c>
      <c r="D142" s="161" t="s">
        <v>210</v>
      </c>
      <c r="E142" s="162"/>
      <c r="F142" s="163">
        <v>1137439.9622558353</v>
      </c>
      <c r="G142" s="164">
        <v>44398.203054557351</v>
      </c>
      <c r="H142" s="164">
        <v>15842.534399977705</v>
      </c>
      <c r="I142" s="164">
        <v>77622.417599972017</v>
      </c>
      <c r="J142" s="164">
        <v>0</v>
      </c>
      <c r="K142" s="164">
        <v>128898.34457380211</v>
      </c>
      <c r="L142" s="164">
        <v>11477.728494065204</v>
      </c>
      <c r="M142" s="186">
        <v>110017.59999999999</v>
      </c>
      <c r="N142" s="164">
        <v>0</v>
      </c>
      <c r="O142" s="165">
        <v>5140.8</v>
      </c>
      <c r="P142" s="166"/>
      <c r="Q142" s="167"/>
      <c r="R142" s="164">
        <v>0</v>
      </c>
      <c r="S142" s="164"/>
      <c r="T142" s="164">
        <v>0</v>
      </c>
      <c r="U142" s="168">
        <v>48180.274545891443</v>
      </c>
      <c r="V142" s="168">
        <v>0</v>
      </c>
      <c r="W142" s="169">
        <v>1579017.8649241012</v>
      </c>
      <c r="X142" s="170"/>
      <c r="Y142" s="163">
        <v>127073.80200000001</v>
      </c>
      <c r="Z142" s="171">
        <v>10499.359044893705</v>
      </c>
      <c r="AA142" s="169">
        <v>137573.16104489373</v>
      </c>
      <c r="AB142" s="170"/>
      <c r="AC142" s="163">
        <v>10664.21239426112</v>
      </c>
      <c r="AD142" s="167"/>
      <c r="AE142" s="164">
        <v>0</v>
      </c>
      <c r="AF142" s="167"/>
      <c r="AG142" s="164"/>
      <c r="AH142" s="169">
        <v>10664.21239426112</v>
      </c>
      <c r="AI142" s="170"/>
      <c r="AJ142" s="172">
        <v>1727255.238363256</v>
      </c>
      <c r="AK142" s="170"/>
      <c r="AL142" s="173">
        <v>119696.84210526316</v>
      </c>
      <c r="AM142" s="170"/>
      <c r="AN142" s="174">
        <v>253882.35078605873</v>
      </c>
      <c r="AO142" s="170"/>
      <c r="AP142" s="175">
        <v>1716591.0259689949</v>
      </c>
      <c r="AQ142" s="167"/>
      <c r="AR142" s="170">
        <v>10664.21239426112</v>
      </c>
      <c r="AS142" s="167"/>
      <c r="AT142" s="170">
        <v>119696.84210526316</v>
      </c>
      <c r="AU142" s="175">
        <v>0</v>
      </c>
      <c r="AV142" s="170">
        <v>0</v>
      </c>
      <c r="AW142" s="170">
        <v>0</v>
      </c>
      <c r="AX142" s="170">
        <v>0</v>
      </c>
      <c r="AY142" s="176">
        <v>0</v>
      </c>
      <c r="AZ142" s="177">
        <v>0</v>
      </c>
      <c r="BA142" s="178">
        <v>1846952.0804685191</v>
      </c>
      <c r="BB142" s="179">
        <v>-1.4551915228366852E-11</v>
      </c>
      <c r="BD142" s="128">
        <v>1846952.0804685191</v>
      </c>
      <c r="BG142" s="180">
        <v>1846952.0804685191</v>
      </c>
      <c r="BI142" s="182">
        <v>0</v>
      </c>
      <c r="BL142" s="128">
        <v>1579017.8649241012</v>
      </c>
      <c r="BN142" s="183">
        <v>0</v>
      </c>
      <c r="BO142" s="184">
        <v>0</v>
      </c>
      <c r="BQ142" s="128">
        <v>380</v>
      </c>
      <c r="BR142" s="185">
        <v>3803350</v>
      </c>
      <c r="BS142" s="128">
        <v>5140.8</v>
      </c>
      <c r="BT142" s="128">
        <v>0</v>
      </c>
    </row>
    <row r="143" spans="1:72" x14ac:dyDescent="0.2">
      <c r="A143" s="159" t="s">
        <v>326</v>
      </c>
      <c r="B143" s="159" t="s">
        <v>211</v>
      </c>
      <c r="C143" s="160">
        <v>2134</v>
      </c>
      <c r="D143" s="161" t="s">
        <v>212</v>
      </c>
      <c r="E143" s="162"/>
      <c r="F143" s="163">
        <v>266501.63366863772</v>
      </c>
      <c r="G143" s="164">
        <v>3379.8955354847758</v>
      </c>
      <c r="H143" s="164">
        <v>2640.422399996286</v>
      </c>
      <c r="I143" s="164">
        <v>5500.8799999980329</v>
      </c>
      <c r="J143" s="164">
        <v>0</v>
      </c>
      <c r="K143" s="164">
        <v>16111.85248400114</v>
      </c>
      <c r="L143" s="164">
        <v>0</v>
      </c>
      <c r="M143" s="186">
        <v>110017.59999999999</v>
      </c>
      <c r="N143" s="164">
        <v>0</v>
      </c>
      <c r="O143" s="165">
        <v>14607.25</v>
      </c>
      <c r="P143" s="166"/>
      <c r="Q143" s="167"/>
      <c r="R143" s="164">
        <v>-4085.2161707629216</v>
      </c>
      <c r="S143" s="164"/>
      <c r="T143" s="164">
        <v>0</v>
      </c>
      <c r="U143" s="168">
        <v>66400.064590474765</v>
      </c>
      <c r="V143" s="168">
        <v>0</v>
      </c>
      <c r="W143" s="169">
        <v>481074.38250782981</v>
      </c>
      <c r="X143" s="170"/>
      <c r="Y143" s="163">
        <v>45487.425000000003</v>
      </c>
      <c r="Z143" s="171">
        <v>1873.3238409477169</v>
      </c>
      <c r="AA143" s="169">
        <v>47360.748840947723</v>
      </c>
      <c r="AB143" s="170"/>
      <c r="AC143" s="163">
        <v>1249.8439161498327</v>
      </c>
      <c r="AD143" s="167"/>
      <c r="AE143" s="164">
        <v>19085.156275406931</v>
      </c>
      <c r="AF143" s="167"/>
      <c r="AG143" s="164"/>
      <c r="AH143" s="169">
        <v>20335.000191556763</v>
      </c>
      <c r="AI143" s="170"/>
      <c r="AJ143" s="172">
        <v>548770.13154033432</v>
      </c>
      <c r="AK143" s="170"/>
      <c r="AL143" s="173">
        <v>7025.8064516129025</v>
      </c>
      <c r="AM143" s="170"/>
      <c r="AN143" s="174">
        <v>41587.167311652651</v>
      </c>
      <c r="AO143" s="170"/>
      <c r="AP143" s="175">
        <v>551605.50379494741</v>
      </c>
      <c r="AQ143" s="167"/>
      <c r="AR143" s="170">
        <v>1249.8439161498327</v>
      </c>
      <c r="AS143" s="167"/>
      <c r="AT143" s="170">
        <v>7025.8064516129025</v>
      </c>
      <c r="AU143" s="175">
        <v>2444.5881326851395</v>
      </c>
      <c r="AV143" s="170">
        <v>814.86271089504658</v>
      </c>
      <c r="AW143" s="170">
        <v>73.855505198613699</v>
      </c>
      <c r="AX143" s="170">
        <v>715.63083060659926</v>
      </c>
      <c r="AY143" s="176">
        <v>0</v>
      </c>
      <c r="AZ143" s="177">
        <v>36.278991377522388</v>
      </c>
      <c r="BA143" s="178">
        <v>555795.93799194717</v>
      </c>
      <c r="BB143" s="179">
        <v>-5.184119800105691E-11</v>
      </c>
      <c r="BD143" s="128">
        <v>559881.15416271007</v>
      </c>
      <c r="BG143" s="180">
        <v>559881.15416271007</v>
      </c>
      <c r="BI143" s="182">
        <v>0</v>
      </c>
      <c r="BL143" s="128">
        <v>485159.59867859271</v>
      </c>
      <c r="BN143" s="183">
        <v>5714.2247107634967</v>
      </c>
      <c r="BO143" s="184">
        <v>-1629.0085400005751</v>
      </c>
      <c r="BQ143" s="128">
        <v>380</v>
      </c>
      <c r="BR143" s="185">
        <v>3802134</v>
      </c>
      <c r="BS143" s="128">
        <v>14607.25</v>
      </c>
      <c r="BT143" s="128">
        <v>0</v>
      </c>
    </row>
    <row r="144" spans="1:72" x14ac:dyDescent="0.2">
      <c r="A144" s="159" t="s">
        <v>326</v>
      </c>
      <c r="B144" s="159" t="s">
        <v>213</v>
      </c>
      <c r="C144" s="160">
        <v>2148</v>
      </c>
      <c r="D144" s="161" t="s">
        <v>214</v>
      </c>
      <c r="E144" s="162"/>
      <c r="F144" s="163">
        <v>799504.90100591315</v>
      </c>
      <c r="G144" s="164">
        <v>21623.392075173575</v>
      </c>
      <c r="H144" s="164">
        <v>9241.4783999869924</v>
      </c>
      <c r="I144" s="164">
        <v>33345.334399988002</v>
      </c>
      <c r="J144" s="164">
        <v>0</v>
      </c>
      <c r="K144" s="164">
        <v>120396.26032000857</v>
      </c>
      <c r="L144" s="164">
        <v>22834.649053153276</v>
      </c>
      <c r="M144" s="186">
        <v>110017.59999999999</v>
      </c>
      <c r="N144" s="164">
        <v>0</v>
      </c>
      <c r="O144" s="165">
        <v>18780.75</v>
      </c>
      <c r="P144" s="166"/>
      <c r="Q144" s="167"/>
      <c r="R144" s="164">
        <v>-12378.91186386508</v>
      </c>
      <c r="S144" s="164"/>
      <c r="T144" s="164">
        <v>0</v>
      </c>
      <c r="U144" s="168">
        <v>20211.965619820519</v>
      </c>
      <c r="V144" s="168">
        <v>0</v>
      </c>
      <c r="W144" s="169">
        <v>1143577.4190101791</v>
      </c>
      <c r="X144" s="170"/>
      <c r="Y144" s="163">
        <v>0</v>
      </c>
      <c r="Z144" s="171">
        <v>0</v>
      </c>
      <c r="AA144" s="169">
        <v>0</v>
      </c>
      <c r="AB144" s="170"/>
      <c r="AC144" s="163">
        <v>20442.48370323993</v>
      </c>
      <c r="AD144" s="167"/>
      <c r="AE144" s="164">
        <v>0</v>
      </c>
      <c r="AF144" s="167"/>
      <c r="AG144" s="164"/>
      <c r="AH144" s="169">
        <v>20442.48370323993</v>
      </c>
      <c r="AI144" s="170"/>
      <c r="AJ144" s="172">
        <v>1164019.9027134189</v>
      </c>
      <c r="AK144" s="170"/>
      <c r="AL144" s="173">
        <v>53756.778523489935</v>
      </c>
      <c r="AM144" s="170"/>
      <c r="AN144" s="174">
        <v>195033.49894538271</v>
      </c>
      <c r="AO144" s="170"/>
      <c r="AP144" s="175">
        <v>1155956.3308740442</v>
      </c>
      <c r="AQ144" s="167"/>
      <c r="AR144" s="170">
        <v>20442.48370323993</v>
      </c>
      <c r="AS144" s="167"/>
      <c r="AT144" s="170">
        <v>53756.778523489935</v>
      </c>
      <c r="AU144" s="175">
        <v>7333.7643980554185</v>
      </c>
      <c r="AV144" s="170">
        <v>2444.5881326851395</v>
      </c>
      <c r="AW144" s="170">
        <v>221.56651559584108</v>
      </c>
      <c r="AX144" s="170">
        <v>2146.8924918197977</v>
      </c>
      <c r="AY144" s="176">
        <v>0</v>
      </c>
      <c r="AZ144" s="177">
        <v>232.10032570888069</v>
      </c>
      <c r="BA144" s="178">
        <v>1217776.6812369088</v>
      </c>
      <c r="BB144" s="179">
        <v>-1.0186340659856796E-10</v>
      </c>
      <c r="BD144" s="128">
        <v>1230155.5931007739</v>
      </c>
      <c r="BG144" s="180">
        <v>1230155.5931007739</v>
      </c>
      <c r="BI144" s="182">
        <v>0</v>
      </c>
      <c r="BL144" s="128">
        <v>1155956.3308740442</v>
      </c>
      <c r="BN144" s="183">
        <v>18686.785597054932</v>
      </c>
      <c r="BO144" s="184">
        <v>-6307.8737331898519</v>
      </c>
      <c r="BQ144" s="128">
        <v>380</v>
      </c>
      <c r="BR144" s="185">
        <v>3802148</v>
      </c>
      <c r="BS144" s="128">
        <v>18780.75</v>
      </c>
      <c r="BT144" s="128">
        <v>0</v>
      </c>
    </row>
    <row r="145" spans="1:72" x14ac:dyDescent="0.2">
      <c r="A145" s="159" t="s">
        <v>326</v>
      </c>
      <c r="B145" s="159" t="s">
        <v>215</v>
      </c>
      <c r="C145" s="160">
        <v>2081</v>
      </c>
      <c r="D145" s="161" t="s">
        <v>216</v>
      </c>
      <c r="E145" s="162"/>
      <c r="F145" s="163">
        <v>447832.64214420569</v>
      </c>
      <c r="G145" s="164">
        <v>11977.426285717494</v>
      </c>
      <c r="H145" s="164">
        <v>8361.3375999882282</v>
      </c>
      <c r="I145" s="164">
        <v>13112.097599995288</v>
      </c>
      <c r="J145" s="164">
        <v>0</v>
      </c>
      <c r="K145" s="164">
        <v>50109.068800003515</v>
      </c>
      <c r="L145" s="164">
        <v>5050.1312000062508</v>
      </c>
      <c r="M145" s="186">
        <v>110017.59999999999</v>
      </c>
      <c r="N145" s="164">
        <v>0</v>
      </c>
      <c r="O145" s="165">
        <v>17676</v>
      </c>
      <c r="P145" s="166"/>
      <c r="Q145" s="167"/>
      <c r="R145" s="164">
        <v>-6932.4469590826675</v>
      </c>
      <c r="S145" s="164"/>
      <c r="T145" s="164">
        <v>0</v>
      </c>
      <c r="U145" s="168">
        <v>59743.721831655595</v>
      </c>
      <c r="V145" s="168">
        <v>0</v>
      </c>
      <c r="W145" s="169">
        <v>716947.57850248937</v>
      </c>
      <c r="X145" s="170"/>
      <c r="Y145" s="163">
        <v>0</v>
      </c>
      <c r="Z145" s="171">
        <v>0</v>
      </c>
      <c r="AA145" s="169">
        <v>0</v>
      </c>
      <c r="AB145" s="170"/>
      <c r="AC145" s="163">
        <v>25440.98529827833</v>
      </c>
      <c r="AD145" s="167"/>
      <c r="AE145" s="164">
        <v>22455.528226527869</v>
      </c>
      <c r="AF145" s="167"/>
      <c r="AG145" s="164"/>
      <c r="AH145" s="169">
        <v>47896.5135248062</v>
      </c>
      <c r="AI145" s="170"/>
      <c r="AJ145" s="172">
        <v>764844.09202729561</v>
      </c>
      <c r="AK145" s="170"/>
      <c r="AL145" s="173">
        <v>28734.693877551024</v>
      </c>
      <c r="AM145" s="170"/>
      <c r="AN145" s="174">
        <v>91370.758542382362</v>
      </c>
      <c r="AO145" s="170"/>
      <c r="AP145" s="175">
        <v>801338.0087883661</v>
      </c>
      <c r="AQ145" s="167"/>
      <c r="AR145" s="170">
        <v>25440.98529827833</v>
      </c>
      <c r="AS145" s="167"/>
      <c r="AT145" s="170">
        <v>28734.693877551024</v>
      </c>
      <c r="AU145" s="175">
        <v>4107.916140491523</v>
      </c>
      <c r="AV145" s="170">
        <v>1369.3053801638409</v>
      </c>
      <c r="AW145" s="170">
        <v>124.10770461210343</v>
      </c>
      <c r="AX145" s="170">
        <v>1202.5549009162442</v>
      </c>
      <c r="AY145" s="176">
        <v>0</v>
      </c>
      <c r="AZ145" s="177">
        <v>128.56283289895552</v>
      </c>
      <c r="BA145" s="178">
        <v>848581.24100511277</v>
      </c>
      <c r="BB145" s="179">
        <v>-1.6007106751203537E-10</v>
      </c>
      <c r="BD145" s="128">
        <v>855513.68796419539</v>
      </c>
      <c r="BG145" s="180">
        <v>855513.68796419539</v>
      </c>
      <c r="BI145" s="182">
        <v>0</v>
      </c>
      <c r="BL145" s="128">
        <v>723880.02546157199</v>
      </c>
      <c r="BN145" s="183">
        <v>9438.3212918635745</v>
      </c>
      <c r="BO145" s="184">
        <v>-2505.874332780907</v>
      </c>
      <c r="BQ145" s="128">
        <v>380</v>
      </c>
      <c r="BR145" s="185">
        <v>3802081</v>
      </c>
      <c r="BS145" s="128">
        <v>17676</v>
      </c>
      <c r="BT145" s="128">
        <v>0</v>
      </c>
    </row>
    <row r="146" spans="1:72" x14ac:dyDescent="0.2">
      <c r="A146" s="159" t="s">
        <v>326</v>
      </c>
      <c r="B146" s="159" t="s">
        <v>217</v>
      </c>
      <c r="C146" s="160">
        <v>2057</v>
      </c>
      <c r="D146" s="161" t="s">
        <v>218</v>
      </c>
      <c r="E146" s="162"/>
      <c r="F146" s="163">
        <v>1175904.1155688346</v>
      </c>
      <c r="G146" s="164">
        <v>83088.683767764189</v>
      </c>
      <c r="H146" s="164">
        <v>40046.406399943749</v>
      </c>
      <c r="I146" s="164">
        <v>89749.357599967741</v>
      </c>
      <c r="J146" s="164">
        <v>0</v>
      </c>
      <c r="K146" s="164">
        <v>186112.82301172588</v>
      </c>
      <c r="L146" s="164">
        <v>22641.351766514585</v>
      </c>
      <c r="M146" s="186">
        <v>110017.59999999999</v>
      </c>
      <c r="N146" s="164">
        <v>0</v>
      </c>
      <c r="O146" s="165">
        <v>54936</v>
      </c>
      <c r="P146" s="166"/>
      <c r="Q146" s="167"/>
      <c r="R146" s="164">
        <v>-18757.267619311137</v>
      </c>
      <c r="S146" s="164"/>
      <c r="T146" s="164">
        <v>0</v>
      </c>
      <c r="U146" s="168">
        <v>12613.96937943832</v>
      </c>
      <c r="V146" s="168">
        <v>0</v>
      </c>
      <c r="W146" s="169">
        <v>1756353.039874878</v>
      </c>
      <c r="X146" s="170"/>
      <c r="Y146" s="163">
        <v>175949.1</v>
      </c>
      <c r="Z146" s="171">
        <v>15639.691117064083</v>
      </c>
      <c r="AA146" s="169">
        <v>269588.79111706407</v>
      </c>
      <c r="AB146" s="170"/>
      <c r="AC146" s="163">
        <v>22039.125867620762</v>
      </c>
      <c r="AD146" s="167"/>
      <c r="AE146" s="164">
        <v>0</v>
      </c>
      <c r="AF146" s="164">
        <v>132000</v>
      </c>
      <c r="AG146" s="164"/>
      <c r="AH146" s="169">
        <v>154039.12586762075</v>
      </c>
      <c r="AI146" s="170"/>
      <c r="AJ146" s="172">
        <v>2179980.956859563</v>
      </c>
      <c r="AK146" s="170"/>
      <c r="AL146" s="173">
        <v>216960.27649769586</v>
      </c>
      <c r="AM146" s="170"/>
      <c r="AN146" s="174">
        <v>339144.85996992019</v>
      </c>
      <c r="AO146" s="170"/>
      <c r="AP146" s="175">
        <v>2176699.0986112533</v>
      </c>
      <c r="AQ146" s="167"/>
      <c r="AR146" s="170">
        <v>22039.125867620762</v>
      </c>
      <c r="AS146" s="167"/>
      <c r="AT146" s="170">
        <v>216960.27649769586</v>
      </c>
      <c r="AU146" s="175">
        <v>10786.430111229276</v>
      </c>
      <c r="AV146" s="170">
        <v>3595.476703743092</v>
      </c>
      <c r="AW146" s="170">
        <v>325.87789922687278</v>
      </c>
      <c r="AX146" s="170">
        <v>3157.6288195837574</v>
      </c>
      <c r="AY146" s="176">
        <v>0</v>
      </c>
      <c r="AZ146" s="177">
        <v>891.85408552813522</v>
      </c>
      <c r="BA146" s="178">
        <v>2396941.2333572586</v>
      </c>
      <c r="BB146" s="179">
        <v>-2.6193447411060333E-10</v>
      </c>
      <c r="BD146" s="128">
        <v>2415698.50097657</v>
      </c>
      <c r="BG146" s="180">
        <v>2415698.50097657</v>
      </c>
      <c r="BI146" s="182">
        <v>78000</v>
      </c>
      <c r="BL146" s="128">
        <v>1775110.3074941891</v>
      </c>
      <c r="BN146" s="183">
        <v>28009.465285081013</v>
      </c>
      <c r="BO146" s="184">
        <v>-9252.197665769876</v>
      </c>
      <c r="BQ146" s="128">
        <v>380</v>
      </c>
      <c r="BR146" s="185">
        <v>3802057</v>
      </c>
      <c r="BS146" s="128">
        <v>54936</v>
      </c>
      <c r="BT146" s="128">
        <v>0</v>
      </c>
    </row>
    <row r="147" spans="1:72" x14ac:dyDescent="0.2">
      <c r="A147" s="159" t="s">
        <v>326</v>
      </c>
      <c r="B147" s="159" t="s">
        <v>219</v>
      </c>
      <c r="C147" s="160">
        <v>2058</v>
      </c>
      <c r="D147" s="161" t="s">
        <v>220</v>
      </c>
      <c r="E147" s="162"/>
      <c r="F147" s="163">
        <v>1153924.5993899778</v>
      </c>
      <c r="G147" s="164">
        <v>27676.19781818923</v>
      </c>
      <c r="H147" s="164">
        <v>11881.900799983285</v>
      </c>
      <c r="I147" s="164">
        <v>28954.63199998963</v>
      </c>
      <c r="J147" s="164">
        <v>0</v>
      </c>
      <c r="K147" s="164">
        <v>110671.64230709012</v>
      </c>
      <c r="L147" s="164">
        <v>2403.7178666696404</v>
      </c>
      <c r="M147" s="186">
        <v>110017.59999999999</v>
      </c>
      <c r="N147" s="164">
        <v>0</v>
      </c>
      <c r="O147" s="165">
        <v>34020</v>
      </c>
      <c r="P147" s="166"/>
      <c r="Q147" s="167"/>
      <c r="R147" s="164">
        <v>-17828.550267354411</v>
      </c>
      <c r="S147" s="164"/>
      <c r="T147" s="164">
        <v>24469.709818100266</v>
      </c>
      <c r="U147" s="168">
        <v>7992.9453340573236</v>
      </c>
      <c r="V147" s="168">
        <v>0</v>
      </c>
      <c r="W147" s="169">
        <v>1494184.395066703</v>
      </c>
      <c r="X147" s="170"/>
      <c r="Y147" s="163">
        <v>152398.80000000002</v>
      </c>
      <c r="Z147" s="171">
        <v>7962.0674643596449</v>
      </c>
      <c r="AA147" s="169">
        <v>160360.86746435968</v>
      </c>
      <c r="AB147" s="170"/>
      <c r="AC147" s="163">
        <v>3999.5005316794663</v>
      </c>
      <c r="AD147" s="167"/>
      <c r="AE147" s="164">
        <v>0</v>
      </c>
      <c r="AF147" s="167"/>
      <c r="AG147" s="164"/>
      <c r="AH147" s="169">
        <v>3999.5005316794663</v>
      </c>
      <c r="AI147" s="170"/>
      <c r="AJ147" s="172">
        <v>1658544.7630627421</v>
      </c>
      <c r="AK147" s="170"/>
      <c r="AL147" s="173">
        <v>75420</v>
      </c>
      <c r="AM147" s="170"/>
      <c r="AN147" s="174">
        <v>222561.63215607533</v>
      </c>
      <c r="AO147" s="170"/>
      <c r="AP147" s="175">
        <v>1672373.8127984169</v>
      </c>
      <c r="AQ147" s="167"/>
      <c r="AR147" s="170">
        <v>3999.5005316794663</v>
      </c>
      <c r="AS147" s="167"/>
      <c r="AT147" s="170">
        <v>75420</v>
      </c>
      <c r="AU147" s="175">
        <v>10584.814595131533</v>
      </c>
      <c r="AV147" s="170">
        <v>3528.2715317105108</v>
      </c>
      <c r="AW147" s="170">
        <v>319.78672354038923</v>
      </c>
      <c r="AX147" s="170">
        <v>3098.6077201522853</v>
      </c>
      <c r="AY147" s="176">
        <v>0</v>
      </c>
      <c r="AZ147" s="177">
        <v>297.06969681969144</v>
      </c>
      <c r="BA147" s="178">
        <v>1733964.7630627421</v>
      </c>
      <c r="BB147" s="179">
        <v>0</v>
      </c>
      <c r="BD147" s="128">
        <v>1751793.3133300964</v>
      </c>
      <c r="BG147" s="180">
        <v>1751793.3133300964</v>
      </c>
      <c r="BI147" s="182">
        <v>0</v>
      </c>
      <c r="BL147" s="128">
        <v>1512012.9453340573</v>
      </c>
      <c r="BN147" s="183">
        <v>26279.767255805586</v>
      </c>
      <c r="BO147" s="184">
        <v>-8451.216988451175</v>
      </c>
      <c r="BQ147" s="128">
        <v>380</v>
      </c>
      <c r="BR147" s="185">
        <v>3802058</v>
      </c>
      <c r="BS147" s="128">
        <v>34020</v>
      </c>
      <c r="BT147" s="128">
        <v>0</v>
      </c>
    </row>
    <row r="148" spans="1:72" x14ac:dyDescent="0.2">
      <c r="A148" s="187" t="s">
        <v>328</v>
      </c>
      <c r="B148" s="187"/>
      <c r="C148" s="188">
        <v>3368</v>
      </c>
      <c r="D148" s="161" t="s">
        <v>221</v>
      </c>
      <c r="E148" s="162"/>
      <c r="F148" s="163">
        <v>519266.06972549</v>
      </c>
      <c r="G148" s="164">
        <v>4639.833163637607</v>
      </c>
      <c r="H148" s="164">
        <v>880.14079999876333</v>
      </c>
      <c r="I148" s="164">
        <v>360.05759999987043</v>
      </c>
      <c r="J148" s="164">
        <v>0</v>
      </c>
      <c r="K148" s="164">
        <v>44955.908775852185</v>
      </c>
      <c r="L148" s="164">
        <v>3497.6253988067215</v>
      </c>
      <c r="M148" s="186">
        <v>110017.59999999999</v>
      </c>
      <c r="N148" s="164">
        <v>0</v>
      </c>
      <c r="O148" s="165">
        <v>2332.25</v>
      </c>
      <c r="P148" s="166"/>
      <c r="Q148" s="167"/>
      <c r="R148" s="164">
        <v>0</v>
      </c>
      <c r="S148" s="164"/>
      <c r="T148" s="164">
        <v>0</v>
      </c>
      <c r="U148" s="168">
        <v>42361.016413472593</v>
      </c>
      <c r="V148" s="168">
        <v>0</v>
      </c>
      <c r="W148" s="169">
        <v>728310.50187725772</v>
      </c>
      <c r="X148" s="170"/>
      <c r="Y148" s="163">
        <v>0</v>
      </c>
      <c r="Z148" s="171">
        <v>0</v>
      </c>
      <c r="AA148" s="169">
        <v>0</v>
      </c>
      <c r="AB148" s="170"/>
      <c r="AC148" s="163">
        <v>17600.273318612701</v>
      </c>
      <c r="AD148" s="167"/>
      <c r="AE148" s="164">
        <v>19256.008705332701</v>
      </c>
      <c r="AF148" s="167"/>
      <c r="AG148" s="164"/>
      <c r="AH148" s="169">
        <v>36856.282023945401</v>
      </c>
      <c r="AI148" s="170"/>
      <c r="AJ148" s="172">
        <v>765166.78390120307</v>
      </c>
      <c r="AK148" s="170"/>
      <c r="AL148" s="173">
        <v>14680</v>
      </c>
      <c r="AM148" s="170"/>
      <c r="AN148" s="174">
        <v>85297.89758275749</v>
      </c>
      <c r="AO148" s="170"/>
      <c r="AP148" s="175">
        <v>747566.51058259048</v>
      </c>
      <c r="AQ148" s="167"/>
      <c r="AR148" s="170">
        <v>17600.273318612701</v>
      </c>
      <c r="AS148" s="167"/>
      <c r="AT148" s="170">
        <v>14680</v>
      </c>
      <c r="AU148" s="175">
        <v>0</v>
      </c>
      <c r="AV148" s="170">
        <v>0</v>
      </c>
      <c r="AW148" s="170">
        <v>0</v>
      </c>
      <c r="AX148" s="170">
        <v>0</v>
      </c>
      <c r="AY148" s="176">
        <v>0</v>
      </c>
      <c r="AZ148" s="177">
        <v>0</v>
      </c>
      <c r="BA148" s="178">
        <v>779846.78390120319</v>
      </c>
      <c r="BB148" s="179">
        <v>1.1641532182693481E-10</v>
      </c>
      <c r="BD148" s="128">
        <v>779846.78390120319</v>
      </c>
      <c r="BG148" s="180">
        <v>779846.78390120319</v>
      </c>
      <c r="BI148" s="182">
        <v>0</v>
      </c>
      <c r="BL148" s="128">
        <v>728310.50187725772</v>
      </c>
      <c r="BN148" s="183">
        <v>0</v>
      </c>
      <c r="BO148" s="184">
        <v>0</v>
      </c>
      <c r="BQ148" s="128">
        <v>380</v>
      </c>
      <c r="BR148" s="185">
        <v>3803368</v>
      </c>
      <c r="BS148" s="128">
        <v>2332.25</v>
      </c>
      <c r="BT148" s="128">
        <v>0</v>
      </c>
    </row>
    <row r="149" spans="1:72" x14ac:dyDescent="0.2">
      <c r="A149" s="187" t="s">
        <v>328</v>
      </c>
      <c r="B149" s="187"/>
      <c r="C149" s="188">
        <v>2060</v>
      </c>
      <c r="D149" s="161" t="s">
        <v>222</v>
      </c>
      <c r="E149" s="162"/>
      <c r="F149" s="163">
        <v>1535818.6929976132</v>
      </c>
      <c r="G149" s="164">
        <v>97113.83572802601</v>
      </c>
      <c r="H149" s="164">
        <v>51048.166399928086</v>
      </c>
      <c r="I149" s="164">
        <v>185069.60639993331</v>
      </c>
      <c r="J149" s="164">
        <v>22085.658212388385</v>
      </c>
      <c r="K149" s="164">
        <v>244692.22319631375</v>
      </c>
      <c r="L149" s="164">
        <v>99306.835531551682</v>
      </c>
      <c r="M149" s="186">
        <v>110017.59999999999</v>
      </c>
      <c r="N149" s="164">
        <v>0</v>
      </c>
      <c r="O149" s="165">
        <v>13708.800000000001</v>
      </c>
      <c r="P149" s="166"/>
      <c r="Q149" s="167"/>
      <c r="R149" s="164">
        <v>0</v>
      </c>
      <c r="S149" s="164"/>
      <c r="T149" s="164">
        <v>0</v>
      </c>
      <c r="U149" s="168">
        <v>30989.637106233276</v>
      </c>
      <c r="V149" s="168">
        <v>0</v>
      </c>
      <c r="W149" s="169">
        <v>2389851.0555719878</v>
      </c>
      <c r="X149" s="170"/>
      <c r="Y149" s="163">
        <v>147578.50247524751</v>
      </c>
      <c r="Z149" s="171">
        <v>23454.071306087946</v>
      </c>
      <c r="AA149" s="169">
        <v>171032.57378133546</v>
      </c>
      <c r="AB149" s="170"/>
      <c r="AC149" s="163">
        <v>23585.887018673195</v>
      </c>
      <c r="AD149" s="167"/>
      <c r="AE149" s="164">
        <v>0</v>
      </c>
      <c r="AF149" s="167"/>
      <c r="AG149" s="164"/>
      <c r="AH149" s="169">
        <v>23585.887018673195</v>
      </c>
      <c r="AI149" s="170"/>
      <c r="AJ149" s="172">
        <v>2584469.5163719966</v>
      </c>
      <c r="AK149" s="170"/>
      <c r="AL149" s="173">
        <v>237351.4</v>
      </c>
      <c r="AM149" s="170"/>
      <c r="AN149" s="174">
        <v>446008.08305180696</v>
      </c>
      <c r="AO149" s="170"/>
      <c r="AP149" s="175">
        <v>2560883.629353323</v>
      </c>
      <c r="AQ149" s="167"/>
      <c r="AR149" s="170">
        <v>23585.887018673195</v>
      </c>
      <c r="AS149" s="167"/>
      <c r="AT149" s="170">
        <v>237351.4</v>
      </c>
      <c r="AU149" s="175">
        <v>0</v>
      </c>
      <c r="AV149" s="170">
        <v>0</v>
      </c>
      <c r="AW149" s="170">
        <v>0</v>
      </c>
      <c r="AX149" s="170">
        <v>0</v>
      </c>
      <c r="AY149" s="176">
        <v>0</v>
      </c>
      <c r="AZ149" s="177">
        <v>0</v>
      </c>
      <c r="BA149" s="178">
        <v>2821820.916371996</v>
      </c>
      <c r="BB149" s="179">
        <v>-5.5297277867794037E-10</v>
      </c>
      <c r="BD149" s="128">
        <v>2821820.916371996</v>
      </c>
      <c r="BG149" s="180">
        <v>2821820.916371996</v>
      </c>
      <c r="BI149" s="182">
        <v>0</v>
      </c>
      <c r="BL149" s="128">
        <v>2389851.0555719878</v>
      </c>
      <c r="BN149" s="183">
        <v>0</v>
      </c>
      <c r="BO149" s="184">
        <v>0</v>
      </c>
      <c r="BQ149" s="128">
        <v>380</v>
      </c>
      <c r="BR149" s="185">
        <v>3802060</v>
      </c>
      <c r="BS149" s="128">
        <v>13708.800000000001</v>
      </c>
      <c r="BT149" s="128">
        <v>0</v>
      </c>
    </row>
    <row r="150" spans="1:72" x14ac:dyDescent="0.2">
      <c r="A150" s="187" t="s">
        <v>328</v>
      </c>
      <c r="B150" s="187"/>
      <c r="C150" s="160">
        <v>2061</v>
      </c>
      <c r="D150" s="161" t="s">
        <v>223</v>
      </c>
      <c r="E150" s="162"/>
      <c r="F150" s="163">
        <v>1533071.2534752563</v>
      </c>
      <c r="G150" s="164">
        <v>71704.850251053693</v>
      </c>
      <c r="H150" s="164">
        <v>32565.209599954153</v>
      </c>
      <c r="I150" s="164">
        <v>108127.29759996099</v>
      </c>
      <c r="J150" s="164">
        <v>0</v>
      </c>
      <c r="K150" s="164">
        <v>195250.19768964028</v>
      </c>
      <c r="L150" s="164">
        <v>6425.9670146421113</v>
      </c>
      <c r="M150" s="186">
        <v>110017.59999999999</v>
      </c>
      <c r="N150" s="164">
        <v>0</v>
      </c>
      <c r="O150" s="165">
        <v>11793.6</v>
      </c>
      <c r="P150" s="166"/>
      <c r="Q150" s="167"/>
      <c r="R150" s="164">
        <v>0</v>
      </c>
      <c r="S150" s="164"/>
      <c r="T150" s="164">
        <v>0</v>
      </c>
      <c r="U150" s="168">
        <v>21940.75548125268</v>
      </c>
      <c r="V150" s="168">
        <v>0</v>
      </c>
      <c r="W150" s="169">
        <v>2090896.7311117605</v>
      </c>
      <c r="X150" s="170"/>
      <c r="Y150" s="163">
        <v>134766.90000000002</v>
      </c>
      <c r="Z150" s="171">
        <v>9049.0275239460971</v>
      </c>
      <c r="AA150" s="169">
        <v>143815.92752394613</v>
      </c>
      <c r="AB150" s="170"/>
      <c r="AC150" s="163">
        <v>28402.568876687048</v>
      </c>
      <c r="AD150" s="167"/>
      <c r="AE150" s="164">
        <v>0</v>
      </c>
      <c r="AF150" s="167"/>
      <c r="AG150" s="164"/>
      <c r="AH150" s="169">
        <v>28402.568876687048</v>
      </c>
      <c r="AI150" s="170"/>
      <c r="AJ150" s="172">
        <v>2263115.2275123936</v>
      </c>
      <c r="AK150" s="170"/>
      <c r="AL150" s="173">
        <v>170770.75862068962</v>
      </c>
      <c r="AM150" s="170"/>
      <c r="AN150" s="174">
        <v>367323.62127787812</v>
      </c>
      <c r="AO150" s="170"/>
      <c r="AP150" s="175">
        <v>2234712.6586357066</v>
      </c>
      <c r="AQ150" s="167"/>
      <c r="AR150" s="170">
        <v>28402.568876687048</v>
      </c>
      <c r="AS150" s="167"/>
      <c r="AT150" s="170">
        <v>170770.75862068962</v>
      </c>
      <c r="AU150" s="175">
        <v>0</v>
      </c>
      <c r="AV150" s="170">
        <v>0</v>
      </c>
      <c r="AW150" s="170">
        <v>0</v>
      </c>
      <c r="AX150" s="170">
        <v>0</v>
      </c>
      <c r="AY150" s="176">
        <v>0</v>
      </c>
      <c r="AZ150" s="177">
        <v>0</v>
      </c>
      <c r="BA150" s="178">
        <v>2433885.9861330832</v>
      </c>
      <c r="BB150" s="179">
        <v>0</v>
      </c>
      <c r="BD150" s="128">
        <v>2433885.9861330832</v>
      </c>
      <c r="BG150" s="180">
        <v>2433885.9861330832</v>
      </c>
      <c r="BI150" s="182">
        <v>0</v>
      </c>
      <c r="BL150" s="128">
        <v>2090896.7311117605</v>
      </c>
      <c r="BN150" s="183">
        <v>0</v>
      </c>
      <c r="BO150" s="184">
        <v>0</v>
      </c>
      <c r="BQ150" s="128">
        <v>380</v>
      </c>
      <c r="BR150" s="185">
        <v>3802061</v>
      </c>
      <c r="BS150" s="128">
        <v>11793.6</v>
      </c>
      <c r="BT150" s="128">
        <v>0</v>
      </c>
    </row>
    <row r="151" spans="1:72" x14ac:dyDescent="0.2">
      <c r="A151" s="159" t="s">
        <v>326</v>
      </c>
      <c r="B151" s="159" t="s">
        <v>224</v>
      </c>
      <c r="C151" s="160">
        <v>2200</v>
      </c>
      <c r="D151" s="161" t="s">
        <v>225</v>
      </c>
      <c r="E151" s="162"/>
      <c r="F151" s="163">
        <v>565972.54160556057</v>
      </c>
      <c r="G151" s="164">
        <v>32405.184000008674</v>
      </c>
      <c r="H151" s="164">
        <v>22443.590399968463</v>
      </c>
      <c r="I151" s="164">
        <v>43636.980799984303</v>
      </c>
      <c r="J151" s="164">
        <v>0</v>
      </c>
      <c r="K151" s="164">
        <v>78210.111616005437</v>
      </c>
      <c r="L151" s="164">
        <v>5395.269884752438</v>
      </c>
      <c r="M151" s="186">
        <v>110017.59999999999</v>
      </c>
      <c r="N151" s="164">
        <v>0</v>
      </c>
      <c r="O151" s="165">
        <v>12029.5</v>
      </c>
      <c r="P151" s="166"/>
      <c r="Q151" s="167"/>
      <c r="R151" s="164">
        <v>-8946.6033086029711</v>
      </c>
      <c r="S151" s="164"/>
      <c r="T151" s="164">
        <v>0</v>
      </c>
      <c r="U151" s="168">
        <v>33565.607410329976</v>
      </c>
      <c r="V151" s="168">
        <v>0</v>
      </c>
      <c r="W151" s="169">
        <v>894729.78240800684</v>
      </c>
      <c r="X151" s="170"/>
      <c r="Y151" s="163">
        <v>0</v>
      </c>
      <c r="Z151" s="171">
        <v>0</v>
      </c>
      <c r="AA151" s="169">
        <v>0</v>
      </c>
      <c r="AB151" s="170"/>
      <c r="AC151" s="163">
        <v>4596.5071941652495</v>
      </c>
      <c r="AD151" s="167"/>
      <c r="AE151" s="164">
        <v>0</v>
      </c>
      <c r="AF151" s="167"/>
      <c r="AG151" s="164"/>
      <c r="AH151" s="169">
        <v>4596.5071941652495</v>
      </c>
      <c r="AI151" s="170"/>
      <c r="AJ151" s="172">
        <v>899326.2896021721</v>
      </c>
      <c r="AK151" s="170"/>
      <c r="AL151" s="173">
        <v>76367.76699029126</v>
      </c>
      <c r="AM151" s="170"/>
      <c r="AN151" s="174">
        <v>143159.59420134366</v>
      </c>
      <c r="AO151" s="170"/>
      <c r="AP151" s="175">
        <v>903676.38571660977</v>
      </c>
      <c r="AQ151" s="167"/>
      <c r="AR151" s="170">
        <v>4596.5071941652495</v>
      </c>
      <c r="AS151" s="167"/>
      <c r="AT151" s="170">
        <v>76367.76699029126</v>
      </c>
      <c r="AU151" s="175">
        <v>5191.5995395168939</v>
      </c>
      <c r="AV151" s="170">
        <v>1730.5331798389645</v>
      </c>
      <c r="AW151" s="170">
        <v>156.84777392695281</v>
      </c>
      <c r="AX151" s="170">
        <v>1519.7933103604066</v>
      </c>
      <c r="AY151" s="176">
        <v>0</v>
      </c>
      <c r="AZ151" s="177">
        <v>347.82950495975075</v>
      </c>
      <c r="BA151" s="178">
        <v>975694.0565924634</v>
      </c>
      <c r="BB151" s="179">
        <v>4.3655745685100555E-11</v>
      </c>
      <c r="BD151" s="128">
        <v>984640.65990106633</v>
      </c>
      <c r="BG151" s="180">
        <v>984640.65990106633</v>
      </c>
      <c r="BI151" s="182">
        <v>0</v>
      </c>
      <c r="BL151" s="128">
        <v>903676.38571660977</v>
      </c>
      <c r="BN151" s="183">
        <v>13105.636470508891</v>
      </c>
      <c r="BO151" s="184">
        <v>-4159.0331619059198</v>
      </c>
      <c r="BQ151" s="128">
        <v>380</v>
      </c>
      <c r="BR151" s="185">
        <v>3802200</v>
      </c>
      <c r="BS151" s="128">
        <v>12029.5</v>
      </c>
      <c r="BT151" s="128">
        <v>0</v>
      </c>
    </row>
    <row r="152" spans="1:72" x14ac:dyDescent="0.2">
      <c r="A152" s="159" t="s">
        <v>326</v>
      </c>
      <c r="B152" s="159" t="s">
        <v>226</v>
      </c>
      <c r="C152" s="160">
        <v>3362</v>
      </c>
      <c r="D152" s="161" t="s">
        <v>227</v>
      </c>
      <c r="E152" s="162"/>
      <c r="F152" s="163">
        <v>876433.20763191173</v>
      </c>
      <c r="G152" s="164">
        <v>48633.726097310326</v>
      </c>
      <c r="H152" s="164">
        <v>26404.223999962873</v>
      </c>
      <c r="I152" s="164">
        <v>29469.714399989414</v>
      </c>
      <c r="J152" s="164">
        <v>0</v>
      </c>
      <c r="K152" s="164">
        <v>89037.609052109532</v>
      </c>
      <c r="L152" s="164">
        <v>14362.874615402397</v>
      </c>
      <c r="M152" s="186">
        <v>110017.59999999999</v>
      </c>
      <c r="N152" s="164">
        <v>0</v>
      </c>
      <c r="O152" s="165">
        <v>6602.4000000000005</v>
      </c>
      <c r="P152" s="166"/>
      <c r="Q152" s="167"/>
      <c r="R152" s="164">
        <v>-13837.59970911092</v>
      </c>
      <c r="S152" s="164"/>
      <c r="T152" s="164">
        <v>0</v>
      </c>
      <c r="U152" s="168">
        <v>43362.860810184851</v>
      </c>
      <c r="V152" s="168">
        <v>0</v>
      </c>
      <c r="W152" s="169">
        <v>1230486.6168977602</v>
      </c>
      <c r="X152" s="170"/>
      <c r="Y152" s="163">
        <v>48765.149999999994</v>
      </c>
      <c r="Z152" s="171">
        <v>2541.1853350199963</v>
      </c>
      <c r="AA152" s="169">
        <v>51306.33533501999</v>
      </c>
      <c r="AB152" s="170"/>
      <c r="AC152" s="163">
        <v>16692.077885229497</v>
      </c>
      <c r="AD152" s="167"/>
      <c r="AE152" s="164">
        <v>1431.4214644645135</v>
      </c>
      <c r="AF152" s="167"/>
      <c r="AG152" s="164"/>
      <c r="AH152" s="169">
        <v>18123.499349694011</v>
      </c>
      <c r="AI152" s="170"/>
      <c r="AJ152" s="172">
        <v>1299916.4515824742</v>
      </c>
      <c r="AK152" s="170"/>
      <c r="AL152" s="173">
        <v>118587.74774774775</v>
      </c>
      <c r="AM152" s="170"/>
      <c r="AN152" s="174">
        <v>181854.81505230517</v>
      </c>
      <c r="AO152" s="170"/>
      <c r="AP152" s="175">
        <v>1324723.9734063558</v>
      </c>
      <c r="AQ152" s="167"/>
      <c r="AR152" s="170">
        <v>16692.077885229497</v>
      </c>
      <c r="AS152" s="167"/>
      <c r="AT152" s="170">
        <v>118587.74774774775</v>
      </c>
      <c r="AU152" s="175">
        <v>8039.4187043975207</v>
      </c>
      <c r="AV152" s="170">
        <v>2679.8062347991736</v>
      </c>
      <c r="AW152" s="170">
        <v>242.88563049853371</v>
      </c>
      <c r="AX152" s="170">
        <v>2353.4663398299499</v>
      </c>
      <c r="AY152" s="176">
        <v>0</v>
      </c>
      <c r="AZ152" s="177">
        <v>522.02279958574013</v>
      </c>
      <c r="BA152" s="178">
        <v>1446166.1993302221</v>
      </c>
      <c r="BB152" s="179">
        <v>1.7462298274040222E-10</v>
      </c>
      <c r="BD152" s="128">
        <v>1460003.7990393331</v>
      </c>
      <c r="BG152" s="180">
        <v>1460003.7990393331</v>
      </c>
      <c r="BI152" s="182">
        <v>0</v>
      </c>
      <c r="BL152" s="128">
        <v>1244324.2166068712</v>
      </c>
      <c r="BN152" s="183">
        <v>21382.585986521121</v>
      </c>
      <c r="BO152" s="184">
        <v>-7544.9862774102003</v>
      </c>
      <c r="BQ152" s="128">
        <v>380</v>
      </c>
      <c r="BR152" s="185">
        <v>3803362</v>
      </c>
      <c r="BS152" s="128">
        <v>6602.4000000000005</v>
      </c>
      <c r="BT152" s="128">
        <v>0</v>
      </c>
    </row>
    <row r="153" spans="1:72" x14ac:dyDescent="0.2">
      <c r="A153" s="187" t="s">
        <v>328</v>
      </c>
      <c r="B153" s="187"/>
      <c r="C153" s="160">
        <v>2135</v>
      </c>
      <c r="D153" s="161" t="s">
        <v>228</v>
      </c>
      <c r="E153" s="162"/>
      <c r="F153" s="163">
        <v>780272.82434941363</v>
      </c>
      <c r="G153" s="164">
        <v>31374.109963644769</v>
      </c>
      <c r="H153" s="164">
        <v>14082.252799980168</v>
      </c>
      <c r="I153" s="164">
        <v>60429.667199978299</v>
      </c>
      <c r="J153" s="164">
        <v>17046.840527055519</v>
      </c>
      <c r="K153" s="164">
        <v>134180.54100765387</v>
      </c>
      <c r="L153" s="164">
        <v>69775.346369960913</v>
      </c>
      <c r="M153" s="186">
        <v>110017.59999999999</v>
      </c>
      <c r="N153" s="164">
        <v>0</v>
      </c>
      <c r="O153" s="165">
        <v>7812</v>
      </c>
      <c r="P153" s="166"/>
      <c r="Q153" s="167"/>
      <c r="R153" s="164">
        <v>0</v>
      </c>
      <c r="S153" s="164"/>
      <c r="T153" s="164">
        <v>0</v>
      </c>
      <c r="U153" s="168">
        <v>11680.038159366464</v>
      </c>
      <c r="V153" s="168">
        <v>0</v>
      </c>
      <c r="W153" s="169">
        <v>1236671.2203770536</v>
      </c>
      <c r="X153" s="170"/>
      <c r="Y153" s="163">
        <v>86137.380000000019</v>
      </c>
      <c r="Z153" s="171">
        <v>10414.144489157496</v>
      </c>
      <c r="AA153" s="169">
        <v>96551.524489157513</v>
      </c>
      <c r="AB153" s="170"/>
      <c r="AC153" s="163">
        <v>8560.2733186127025</v>
      </c>
      <c r="AD153" s="167"/>
      <c r="AE153" s="164">
        <v>0</v>
      </c>
      <c r="AF153" s="167"/>
      <c r="AG153" s="164"/>
      <c r="AH153" s="169">
        <v>8560.2733186127025</v>
      </c>
      <c r="AI153" s="170"/>
      <c r="AJ153" s="172">
        <v>1341783.0181848239</v>
      </c>
      <c r="AK153" s="170"/>
      <c r="AL153" s="173">
        <v>76680</v>
      </c>
      <c r="AM153" s="170"/>
      <c r="AN153" s="174">
        <v>222614.81340422042</v>
      </c>
      <c r="AO153" s="170"/>
      <c r="AP153" s="175">
        <v>1377386.9281017962</v>
      </c>
      <c r="AQ153" s="167"/>
      <c r="AR153" s="170">
        <v>8560.2733186127025</v>
      </c>
      <c r="AS153" s="167"/>
      <c r="AT153" s="170">
        <v>76680</v>
      </c>
      <c r="AU153" s="175">
        <v>0</v>
      </c>
      <c r="AV153" s="170">
        <v>0</v>
      </c>
      <c r="AW153" s="170">
        <v>0</v>
      </c>
      <c r="AX153" s="170">
        <v>0</v>
      </c>
      <c r="AY153" s="176">
        <v>0</v>
      </c>
      <c r="AZ153" s="177">
        <v>0</v>
      </c>
      <c r="BA153" s="178">
        <v>1462627.2014204089</v>
      </c>
      <c r="BB153" s="179">
        <v>0</v>
      </c>
      <c r="BD153" s="128">
        <v>1462627.2014204089</v>
      </c>
      <c r="BG153" s="180">
        <v>1462627.2014204089</v>
      </c>
      <c r="BI153" s="182">
        <v>0</v>
      </c>
      <c r="BL153" s="128">
        <v>1236671.2203770536</v>
      </c>
      <c r="BN153" s="183">
        <v>0</v>
      </c>
      <c r="BO153" s="184">
        <v>0</v>
      </c>
      <c r="BQ153" s="128">
        <v>380</v>
      </c>
      <c r="BR153" s="185">
        <v>3802135</v>
      </c>
      <c r="BS153" s="128">
        <v>7812</v>
      </c>
      <c r="BT153" s="128">
        <v>0</v>
      </c>
    </row>
    <row r="154" spans="1:72" x14ac:dyDescent="0.2">
      <c r="A154" s="159" t="s">
        <v>326</v>
      </c>
      <c r="B154" s="159" t="s">
        <v>229</v>
      </c>
      <c r="C154" s="160">
        <v>2071</v>
      </c>
      <c r="D154" s="161" t="s">
        <v>230</v>
      </c>
      <c r="E154" s="162"/>
      <c r="F154" s="163">
        <v>1173156.6760464774</v>
      </c>
      <c r="G154" s="164">
        <v>56168.985600015039</v>
      </c>
      <c r="H154" s="164">
        <v>29044.646399959107</v>
      </c>
      <c r="I154" s="164">
        <v>45477.275199983633</v>
      </c>
      <c r="J154" s="164">
        <v>0</v>
      </c>
      <c r="K154" s="164">
        <v>179218.38543822506</v>
      </c>
      <c r="L154" s="164">
        <v>42665.992133386084</v>
      </c>
      <c r="M154" s="186">
        <v>110017.59999999999</v>
      </c>
      <c r="N154" s="164">
        <v>0</v>
      </c>
      <c r="O154" s="165">
        <v>39564</v>
      </c>
      <c r="P154" s="166"/>
      <c r="Q154" s="167"/>
      <c r="R154" s="164">
        <v>-18426.576388640533</v>
      </c>
      <c r="S154" s="164"/>
      <c r="T154" s="164">
        <v>0</v>
      </c>
      <c r="U154" s="168">
        <v>0</v>
      </c>
      <c r="V154" s="168">
        <v>0</v>
      </c>
      <c r="W154" s="169">
        <v>1656886.9844294062</v>
      </c>
      <c r="X154" s="170"/>
      <c r="Y154" s="163">
        <v>178415.10000000003</v>
      </c>
      <c r="Z154" s="171">
        <v>14482.131512013908</v>
      </c>
      <c r="AA154" s="169">
        <v>192897.23151201394</v>
      </c>
      <c r="AB154" s="170"/>
      <c r="AC154" s="163">
        <v>47731.186885499475</v>
      </c>
      <c r="AD154" s="167"/>
      <c r="AE154" s="164">
        <v>0</v>
      </c>
      <c r="AF154" s="167"/>
      <c r="AG154" s="164"/>
      <c r="AH154" s="169">
        <v>47731.186885499475</v>
      </c>
      <c r="AI154" s="170"/>
      <c r="AJ154" s="172">
        <v>1897515.4028269197</v>
      </c>
      <c r="AK154" s="170"/>
      <c r="AL154" s="173">
        <v>139555.31615925059</v>
      </c>
      <c r="AM154" s="170"/>
      <c r="AN154" s="174">
        <v>308751.49849946471</v>
      </c>
      <c r="AO154" s="170"/>
      <c r="AP154" s="175">
        <v>1868210.7923300606</v>
      </c>
      <c r="AQ154" s="167"/>
      <c r="AR154" s="170">
        <v>47731.186885499475</v>
      </c>
      <c r="AS154" s="167"/>
      <c r="AT154" s="170">
        <v>139555.31615925059</v>
      </c>
      <c r="AU154" s="175">
        <v>10761.228171717059</v>
      </c>
      <c r="AV154" s="170">
        <v>3587.0760572390195</v>
      </c>
      <c r="AW154" s="170">
        <v>325.11650226606235</v>
      </c>
      <c r="AX154" s="170">
        <v>3150.2511821548233</v>
      </c>
      <c r="AY154" s="176">
        <v>0</v>
      </c>
      <c r="AZ154" s="177">
        <v>602.90447526356797</v>
      </c>
      <c r="BA154" s="178">
        <v>2037070.7189861701</v>
      </c>
      <c r="BB154" s="179">
        <v>-1.4551915228366852E-10</v>
      </c>
      <c r="BD154" s="128">
        <v>2055497.2953748107</v>
      </c>
      <c r="BG154" s="180">
        <v>2055497.2953748107</v>
      </c>
      <c r="BI154" s="182">
        <v>0</v>
      </c>
      <c r="BL154" s="128">
        <v>1675313.5608180468</v>
      </c>
      <c r="BN154" s="183">
        <v>27150.683130568337</v>
      </c>
      <c r="BO154" s="184">
        <v>-8724.1067419278043</v>
      </c>
      <c r="BQ154" s="128">
        <v>380</v>
      </c>
      <c r="BR154" s="185">
        <v>3802071</v>
      </c>
      <c r="BS154" s="128">
        <v>39564</v>
      </c>
      <c r="BT154" s="128">
        <v>0</v>
      </c>
    </row>
    <row r="155" spans="1:72" x14ac:dyDescent="0.2">
      <c r="A155" s="187" t="s">
        <v>328</v>
      </c>
      <c r="B155" s="187"/>
      <c r="C155" s="160">
        <v>2193</v>
      </c>
      <c r="D155" s="161" t="s">
        <v>231</v>
      </c>
      <c r="E155" s="162"/>
      <c r="F155" s="163">
        <v>1038532.13945098</v>
      </c>
      <c r="G155" s="164">
        <v>74855.975040020043</v>
      </c>
      <c r="H155" s="164">
        <v>31244.998399956068</v>
      </c>
      <c r="I155" s="164">
        <v>108947.42879996081</v>
      </c>
      <c r="J155" s="164">
        <v>0</v>
      </c>
      <c r="K155" s="164">
        <v>170311.27176001223</v>
      </c>
      <c r="L155" s="164">
        <v>88821.369266575188</v>
      </c>
      <c r="M155" s="186">
        <v>110017.59999999999</v>
      </c>
      <c r="N155" s="164">
        <v>0</v>
      </c>
      <c r="O155" s="165">
        <v>7610.4000000000005</v>
      </c>
      <c r="P155" s="166"/>
      <c r="Q155" s="167"/>
      <c r="R155" s="164">
        <v>0</v>
      </c>
      <c r="S155" s="164"/>
      <c r="T155" s="164">
        <v>0</v>
      </c>
      <c r="U155" s="168">
        <v>18247.47214249894</v>
      </c>
      <c r="V155" s="168">
        <v>0</v>
      </c>
      <c r="W155" s="169">
        <v>1648588.6548600034</v>
      </c>
      <c r="X155" s="170"/>
      <c r="Y155" s="163">
        <v>79960.05</v>
      </c>
      <c r="Z155" s="171">
        <v>13173.749944709294</v>
      </c>
      <c r="AA155" s="169">
        <v>93133.799944709303</v>
      </c>
      <c r="AB155" s="170"/>
      <c r="AC155" s="163">
        <v>12923.541671682666</v>
      </c>
      <c r="AD155" s="167"/>
      <c r="AE155" s="164">
        <v>0</v>
      </c>
      <c r="AF155" s="167"/>
      <c r="AG155" s="164"/>
      <c r="AH155" s="169">
        <v>12923.541671682666</v>
      </c>
      <c r="AI155" s="170"/>
      <c r="AJ155" s="172">
        <v>1754645.9964763953</v>
      </c>
      <c r="AK155" s="170"/>
      <c r="AL155" s="173">
        <v>183972.61538461538</v>
      </c>
      <c r="AM155" s="170"/>
      <c r="AN155" s="174">
        <v>302819.92302837223</v>
      </c>
      <c r="AO155" s="170"/>
      <c r="AP155" s="175">
        <v>1741722.4548047127</v>
      </c>
      <c r="AQ155" s="167"/>
      <c r="AR155" s="170">
        <v>12923.541671682666</v>
      </c>
      <c r="AS155" s="167"/>
      <c r="AT155" s="170">
        <v>183972.61538461538</v>
      </c>
      <c r="AU155" s="175">
        <v>0</v>
      </c>
      <c r="AV155" s="170">
        <v>0</v>
      </c>
      <c r="AW155" s="170">
        <v>0</v>
      </c>
      <c r="AX155" s="170">
        <v>0</v>
      </c>
      <c r="AY155" s="176">
        <v>0</v>
      </c>
      <c r="AZ155" s="177">
        <v>0</v>
      </c>
      <c r="BA155" s="178">
        <v>1938618.6118610105</v>
      </c>
      <c r="BB155" s="179">
        <v>-1.1641532182693481E-10</v>
      </c>
      <c r="BD155" s="128">
        <v>1938618.6118610105</v>
      </c>
      <c r="BG155" s="180">
        <v>1938618.6118610105</v>
      </c>
      <c r="BI155" s="182">
        <v>0</v>
      </c>
      <c r="BL155" s="128">
        <v>1648588.6548600034</v>
      </c>
      <c r="BN155" s="183">
        <v>0</v>
      </c>
      <c r="BO155" s="184">
        <v>0</v>
      </c>
      <c r="BQ155" s="128">
        <v>380</v>
      </c>
      <c r="BR155" s="185">
        <v>3802193</v>
      </c>
      <c r="BS155" s="128">
        <v>7610.4000000000005</v>
      </c>
      <c r="BT155" s="128">
        <v>0</v>
      </c>
    </row>
    <row r="156" spans="1:72" x14ac:dyDescent="0.2">
      <c r="A156" s="187" t="s">
        <v>328</v>
      </c>
      <c r="B156" s="187"/>
      <c r="C156" s="188">
        <v>2028</v>
      </c>
      <c r="D156" s="161" t="s">
        <v>232</v>
      </c>
      <c r="E156" s="162"/>
      <c r="F156" s="163">
        <v>1588020.043922398</v>
      </c>
      <c r="G156" s="164">
        <v>131186.33808579843</v>
      </c>
      <c r="H156" s="164">
        <v>63810.207999910177</v>
      </c>
      <c r="I156" s="164">
        <v>153490.06574691186</v>
      </c>
      <c r="J156" s="164">
        <v>16772.390137075159</v>
      </c>
      <c r="K156" s="164">
        <v>298078.6080246364</v>
      </c>
      <c r="L156" s="164">
        <v>112681.97045432265</v>
      </c>
      <c r="M156" s="186">
        <v>110017.59999999999</v>
      </c>
      <c r="N156" s="164">
        <v>0</v>
      </c>
      <c r="O156" s="165">
        <v>14307.754984368003</v>
      </c>
      <c r="P156" s="166"/>
      <c r="Q156" s="167"/>
      <c r="R156" s="164">
        <v>0</v>
      </c>
      <c r="S156" s="164"/>
      <c r="T156" s="164">
        <v>0</v>
      </c>
      <c r="U156" s="168">
        <v>51227.902670795564</v>
      </c>
      <c r="V156" s="168">
        <v>0</v>
      </c>
      <c r="W156" s="169">
        <v>2539592.8820262165</v>
      </c>
      <c r="X156" s="170"/>
      <c r="Y156" s="163">
        <v>122479.10452616692</v>
      </c>
      <c r="Z156" s="171">
        <v>16959.615709584279</v>
      </c>
      <c r="AA156" s="169">
        <v>139438.72023575119</v>
      </c>
      <c r="AB156" s="170"/>
      <c r="AC156" s="163">
        <v>26353.749999562289</v>
      </c>
      <c r="AD156" s="167"/>
      <c r="AE156" s="164">
        <v>0</v>
      </c>
      <c r="AF156" s="167"/>
      <c r="AG156" s="164"/>
      <c r="AH156" s="169">
        <v>26353.749999562289</v>
      </c>
      <c r="AI156" s="170"/>
      <c r="AJ156" s="172">
        <v>2705385.3522615298</v>
      </c>
      <c r="AK156" s="170"/>
      <c r="AL156" s="173">
        <v>318009.05660377361</v>
      </c>
      <c r="AM156" s="170"/>
      <c r="AN156" s="174">
        <v>505139.11412945937</v>
      </c>
      <c r="AO156" s="170"/>
      <c r="AP156" s="175">
        <v>2679031.6022619675</v>
      </c>
      <c r="AQ156" s="167"/>
      <c r="AR156" s="170">
        <v>26353.749999562289</v>
      </c>
      <c r="AS156" s="167"/>
      <c r="AT156" s="170">
        <v>318009.05660377361</v>
      </c>
      <c r="AU156" s="175">
        <v>0</v>
      </c>
      <c r="AV156" s="170">
        <v>0</v>
      </c>
      <c r="AW156" s="170">
        <v>0</v>
      </c>
      <c r="AX156" s="170">
        <v>0</v>
      </c>
      <c r="AY156" s="176">
        <v>0</v>
      </c>
      <c r="AZ156" s="177">
        <v>0</v>
      </c>
      <c r="BA156" s="178">
        <v>3023394.4088653033</v>
      </c>
      <c r="BB156" s="179">
        <v>-1.1641532182693481E-10</v>
      </c>
      <c r="BD156" s="128">
        <v>3023394.4088653033</v>
      </c>
      <c r="BG156" s="180">
        <v>3023394.4088653033</v>
      </c>
      <c r="BI156" s="182">
        <v>0</v>
      </c>
      <c r="BL156" s="128">
        <v>2539592.8820262165</v>
      </c>
      <c r="BN156" s="183">
        <v>0</v>
      </c>
      <c r="BO156" s="184">
        <v>0</v>
      </c>
      <c r="BQ156" s="128">
        <v>380</v>
      </c>
      <c r="BR156" s="185">
        <v>3802028</v>
      </c>
      <c r="BS156" s="128">
        <v>14307.754984368003</v>
      </c>
      <c r="BT156" s="128">
        <v>0</v>
      </c>
    </row>
    <row r="157" spans="1:72" x14ac:dyDescent="0.2">
      <c r="A157" s="187" t="s">
        <v>328</v>
      </c>
      <c r="B157" s="187"/>
      <c r="C157" s="188">
        <v>2012</v>
      </c>
      <c r="D157" s="161" t="s">
        <v>233</v>
      </c>
      <c r="E157" s="162"/>
      <c r="F157" s="163">
        <v>1406689.0354468301</v>
      </c>
      <c r="G157" s="164">
        <v>83613.059743895908</v>
      </c>
      <c r="H157" s="164">
        <v>38286.124799946134</v>
      </c>
      <c r="I157" s="164">
        <v>163566.16639994117</v>
      </c>
      <c r="J157" s="164">
        <v>75263.409119452321</v>
      </c>
      <c r="K157" s="164">
        <v>241896.18557024942</v>
      </c>
      <c r="L157" s="164">
        <v>144120.28911763878</v>
      </c>
      <c r="M157" s="186">
        <v>110017.59999999999</v>
      </c>
      <c r="N157" s="164">
        <v>0</v>
      </c>
      <c r="O157" s="165">
        <v>7912.8</v>
      </c>
      <c r="P157" s="166"/>
      <c r="Q157" s="167"/>
      <c r="R157" s="164">
        <v>0</v>
      </c>
      <c r="S157" s="164"/>
      <c r="T157" s="164">
        <v>0</v>
      </c>
      <c r="U157" s="168">
        <v>0</v>
      </c>
      <c r="V157" s="168">
        <v>0</v>
      </c>
      <c r="W157" s="169">
        <v>2271364.6701979535</v>
      </c>
      <c r="X157" s="170"/>
      <c r="Y157" s="163">
        <v>102708.9</v>
      </c>
      <c r="Z157" s="171">
        <v>16381.341504438165</v>
      </c>
      <c r="AA157" s="169">
        <v>119090.24150443816</v>
      </c>
      <c r="AB157" s="170"/>
      <c r="AC157" s="163">
        <v>27066.950038683659</v>
      </c>
      <c r="AD157" s="167"/>
      <c r="AE157" s="164">
        <v>0</v>
      </c>
      <c r="AF157" s="167"/>
      <c r="AG157" s="164"/>
      <c r="AH157" s="169">
        <v>27066.950038683659</v>
      </c>
      <c r="AI157" s="170"/>
      <c r="AJ157" s="172">
        <v>2417521.8617410753</v>
      </c>
      <c r="AK157" s="170"/>
      <c r="AL157" s="173">
        <v>204280</v>
      </c>
      <c r="AM157" s="170"/>
      <c r="AN157" s="174">
        <v>419511.3205054198</v>
      </c>
      <c r="AO157" s="170"/>
      <c r="AP157" s="175">
        <v>2390454.9117023917</v>
      </c>
      <c r="AQ157" s="167"/>
      <c r="AR157" s="170">
        <v>27066.950038683659</v>
      </c>
      <c r="AS157" s="167"/>
      <c r="AT157" s="170">
        <v>204280</v>
      </c>
      <c r="AU157" s="175">
        <v>0</v>
      </c>
      <c r="AV157" s="170">
        <v>0</v>
      </c>
      <c r="AW157" s="170">
        <v>0</v>
      </c>
      <c r="AX157" s="170">
        <v>0</v>
      </c>
      <c r="AY157" s="176">
        <v>0</v>
      </c>
      <c r="AZ157" s="177">
        <v>0</v>
      </c>
      <c r="BA157" s="178">
        <v>2621801.8617410753</v>
      </c>
      <c r="BB157" s="179">
        <v>0</v>
      </c>
      <c r="BD157" s="128">
        <v>2621801.8617410753</v>
      </c>
      <c r="BG157" s="180">
        <v>2621801.8617410753</v>
      </c>
      <c r="BI157" s="182">
        <v>0</v>
      </c>
      <c r="BL157" s="128">
        <v>2271364.6701979535</v>
      </c>
      <c r="BN157" s="183">
        <v>0</v>
      </c>
      <c r="BO157" s="184">
        <v>0</v>
      </c>
      <c r="BQ157" s="128">
        <v>380</v>
      </c>
      <c r="BR157" s="185">
        <v>3802012</v>
      </c>
      <c r="BS157" s="128">
        <v>7912.8</v>
      </c>
      <c r="BT157" s="128">
        <v>0</v>
      </c>
    </row>
    <row r="158" spans="1:72" x14ac:dyDescent="0.2">
      <c r="A158" s="159" t="s">
        <v>326</v>
      </c>
      <c r="B158" s="159" t="s">
        <v>234</v>
      </c>
      <c r="C158" s="160">
        <v>2074</v>
      </c>
      <c r="D158" s="161" t="s">
        <v>235</v>
      </c>
      <c r="E158" s="162"/>
      <c r="F158" s="163">
        <v>1722644.5805178955</v>
      </c>
      <c r="G158" s="164">
        <v>114506.10650772299</v>
      </c>
      <c r="H158" s="164">
        <v>57649.222399918821</v>
      </c>
      <c r="I158" s="164">
        <v>112553.00559995955</v>
      </c>
      <c r="J158" s="164">
        <v>0</v>
      </c>
      <c r="K158" s="164">
        <v>230189.67889907141</v>
      </c>
      <c r="L158" s="164">
        <v>24011.647940550192</v>
      </c>
      <c r="M158" s="186">
        <v>110017.59999999999</v>
      </c>
      <c r="N158" s="164">
        <v>26467.741820685573</v>
      </c>
      <c r="O158" s="165">
        <v>43344</v>
      </c>
      <c r="P158" s="166"/>
      <c r="Q158" s="167"/>
      <c r="R158" s="164">
        <v>-27401.077191636861</v>
      </c>
      <c r="S158" s="164"/>
      <c r="T158" s="164">
        <v>0</v>
      </c>
      <c r="U158" s="168">
        <v>2934.5112075298093</v>
      </c>
      <c r="V158" s="168">
        <v>0</v>
      </c>
      <c r="W158" s="169">
        <v>2416917.0177016966</v>
      </c>
      <c r="X158" s="170"/>
      <c r="Y158" s="163">
        <v>139698.90000000002</v>
      </c>
      <c r="Z158" s="171">
        <v>11933.477281619069</v>
      </c>
      <c r="AA158" s="169">
        <v>151632.37728161909</v>
      </c>
      <c r="AB158" s="170"/>
      <c r="AC158" s="163">
        <v>32215.519986932097</v>
      </c>
      <c r="AD158" s="167"/>
      <c r="AE158" s="164">
        <v>0</v>
      </c>
      <c r="AF158" s="167"/>
      <c r="AG158" s="164"/>
      <c r="AH158" s="169">
        <v>32215.519986932097</v>
      </c>
      <c r="AI158" s="170"/>
      <c r="AJ158" s="172">
        <v>2600764.914970248</v>
      </c>
      <c r="AK158" s="170"/>
      <c r="AL158" s="173">
        <v>273006.53846153844</v>
      </c>
      <c r="AM158" s="170"/>
      <c r="AN158" s="174">
        <v>433627.79612087435</v>
      </c>
      <c r="AO158" s="170"/>
      <c r="AP158" s="175">
        <v>2595950.4721749527</v>
      </c>
      <c r="AQ158" s="167"/>
      <c r="AR158" s="170">
        <v>32215.519986932097</v>
      </c>
      <c r="AS158" s="167"/>
      <c r="AT158" s="170">
        <v>273006.53846153844</v>
      </c>
      <c r="AU158" s="175">
        <v>15801.616074160645</v>
      </c>
      <c r="AV158" s="170">
        <v>5267.2053580535485</v>
      </c>
      <c r="AW158" s="170">
        <v>477.39589442815247</v>
      </c>
      <c r="AX158" s="170">
        <v>4625.7786679416258</v>
      </c>
      <c r="AY158" s="176">
        <v>0</v>
      </c>
      <c r="AZ158" s="177">
        <v>1229.0811970528887</v>
      </c>
      <c r="BA158" s="178">
        <v>2873771.4534317865</v>
      </c>
      <c r="BB158" s="179">
        <v>5.8207660913467407E-11</v>
      </c>
      <c r="BD158" s="128">
        <v>2901172.5306234234</v>
      </c>
      <c r="BG158" s="180">
        <v>2901172.5306234234</v>
      </c>
      <c r="BI158" s="182">
        <v>0</v>
      </c>
      <c r="BL158" s="128">
        <v>2444318.0948933335</v>
      </c>
      <c r="BN158" s="183">
        <v>39725.982888300459</v>
      </c>
      <c r="BO158" s="184">
        <v>-12324.905696663598</v>
      </c>
      <c r="BQ158" s="128">
        <v>380</v>
      </c>
      <c r="BR158" s="185">
        <v>3802074</v>
      </c>
      <c r="BS158" s="128">
        <v>43344</v>
      </c>
      <c r="BT158" s="128">
        <v>26467.741820685573</v>
      </c>
    </row>
    <row r="159" spans="1:72" x14ac:dyDescent="0.2">
      <c r="A159" s="187" t="s">
        <v>328</v>
      </c>
      <c r="B159" s="187"/>
      <c r="C159" s="160">
        <v>2117</v>
      </c>
      <c r="D159" s="161" t="s">
        <v>236</v>
      </c>
      <c r="E159" s="162"/>
      <c r="F159" s="163">
        <v>1005562.865182695</v>
      </c>
      <c r="G159" s="164">
        <v>20394.691200005462</v>
      </c>
      <c r="H159" s="164">
        <v>11441.830399983899</v>
      </c>
      <c r="I159" s="164">
        <v>15957.552799994251</v>
      </c>
      <c r="J159" s="164">
        <v>0</v>
      </c>
      <c r="K159" s="164">
        <v>109561.32700800779</v>
      </c>
      <c r="L159" s="164">
        <v>1153.0284917445476</v>
      </c>
      <c r="M159" s="186">
        <v>110017.59999999999</v>
      </c>
      <c r="N159" s="164">
        <v>0</v>
      </c>
      <c r="O159" s="165">
        <v>5796</v>
      </c>
      <c r="P159" s="166"/>
      <c r="Q159" s="167"/>
      <c r="R159" s="164">
        <v>0</v>
      </c>
      <c r="S159" s="164"/>
      <c r="T159" s="164">
        <v>6911.1049175689241</v>
      </c>
      <c r="U159" s="168">
        <v>4608.0670157067943</v>
      </c>
      <c r="V159" s="168">
        <v>0</v>
      </c>
      <c r="W159" s="169">
        <v>1291404.0670157068</v>
      </c>
      <c r="X159" s="170"/>
      <c r="Y159" s="163">
        <v>0</v>
      </c>
      <c r="Z159" s="171">
        <v>0</v>
      </c>
      <c r="AA159" s="169">
        <v>0</v>
      </c>
      <c r="AB159" s="170"/>
      <c r="AC159" s="163">
        <v>18588.414669682214</v>
      </c>
      <c r="AD159" s="167"/>
      <c r="AE159" s="164">
        <v>7655.8046336615862</v>
      </c>
      <c r="AF159" s="167"/>
      <c r="AG159" s="164"/>
      <c r="AH159" s="169">
        <v>26244.219303343802</v>
      </c>
      <c r="AI159" s="170"/>
      <c r="AJ159" s="172">
        <v>1317648.2863190507</v>
      </c>
      <c r="AK159" s="170"/>
      <c r="AL159" s="173">
        <v>62033.333333333328</v>
      </c>
      <c r="AM159" s="170"/>
      <c r="AN159" s="174">
        <v>195990.62148252199</v>
      </c>
      <c r="AO159" s="170"/>
      <c r="AP159" s="175">
        <v>1299059.8716493684</v>
      </c>
      <c r="AQ159" s="167"/>
      <c r="AR159" s="170">
        <v>18588.414669682214</v>
      </c>
      <c r="AS159" s="167"/>
      <c r="AT159" s="170">
        <v>62033.333333333328</v>
      </c>
      <c r="AU159" s="175">
        <v>0</v>
      </c>
      <c r="AV159" s="170">
        <v>0</v>
      </c>
      <c r="AW159" s="170">
        <v>0</v>
      </c>
      <c r="AX159" s="170">
        <v>0</v>
      </c>
      <c r="AY159" s="176">
        <v>0</v>
      </c>
      <c r="AZ159" s="177">
        <v>0</v>
      </c>
      <c r="BA159" s="178">
        <v>1379681.619652384</v>
      </c>
      <c r="BB159" s="179">
        <v>-7.2759576141834259E-11</v>
      </c>
      <c r="BD159" s="128">
        <v>1379681.619652384</v>
      </c>
      <c r="BG159" s="180">
        <v>1379681.619652384</v>
      </c>
      <c r="BI159" s="182">
        <v>0</v>
      </c>
      <c r="BL159" s="128">
        <v>1291404.0670157068</v>
      </c>
      <c r="BN159" s="183">
        <v>0</v>
      </c>
      <c r="BO159" s="184">
        <v>0</v>
      </c>
      <c r="BQ159" s="128">
        <v>380</v>
      </c>
      <c r="BR159" s="185">
        <v>3802117</v>
      </c>
      <c r="BS159" s="128">
        <v>5796</v>
      </c>
      <c r="BT159" s="128">
        <v>0</v>
      </c>
    </row>
    <row r="160" spans="1:72" x14ac:dyDescent="0.2">
      <c r="A160" s="187" t="s">
        <v>328</v>
      </c>
      <c r="B160" s="187"/>
      <c r="C160" s="160">
        <v>3035</v>
      </c>
      <c r="D160" s="161" t="s">
        <v>237</v>
      </c>
      <c r="E160" s="162"/>
      <c r="F160" s="163">
        <v>274743.952235709</v>
      </c>
      <c r="G160" s="164">
        <v>9465.4317525798542</v>
      </c>
      <c r="H160" s="164">
        <v>3520.5631999950469</v>
      </c>
      <c r="I160" s="164">
        <v>4420.7071999984109</v>
      </c>
      <c r="J160" s="164">
        <v>0</v>
      </c>
      <c r="K160" s="164">
        <v>24930.817560977346</v>
      </c>
      <c r="L160" s="164">
        <v>0</v>
      </c>
      <c r="M160" s="186">
        <v>110017.59999999999</v>
      </c>
      <c r="N160" s="164">
        <v>0</v>
      </c>
      <c r="O160" s="165">
        <v>1988.5500000000002</v>
      </c>
      <c r="P160" s="166"/>
      <c r="Q160" s="167"/>
      <c r="R160" s="164">
        <v>0</v>
      </c>
      <c r="S160" s="164"/>
      <c r="T160" s="164">
        <v>0</v>
      </c>
      <c r="U160" s="168">
        <v>58518.211532912683</v>
      </c>
      <c r="V160" s="168">
        <v>0</v>
      </c>
      <c r="W160" s="169">
        <v>487605.83348217234</v>
      </c>
      <c r="X160" s="170"/>
      <c r="Y160" s="163">
        <v>0</v>
      </c>
      <c r="Z160" s="171">
        <v>0</v>
      </c>
      <c r="AA160" s="169">
        <v>0</v>
      </c>
      <c r="AB160" s="170"/>
      <c r="AC160" s="163">
        <v>0</v>
      </c>
      <c r="AD160" s="167"/>
      <c r="AE160" s="164">
        <v>6479.5368693736418</v>
      </c>
      <c r="AF160" s="167"/>
      <c r="AG160" s="164"/>
      <c r="AH160" s="169">
        <v>6479.5368693736418</v>
      </c>
      <c r="AI160" s="170"/>
      <c r="AJ160" s="172">
        <v>494085.37035154598</v>
      </c>
      <c r="AK160" s="170"/>
      <c r="AL160" s="173">
        <v>20344.536082474227</v>
      </c>
      <c r="AM160" s="170"/>
      <c r="AN160" s="174">
        <v>49548.620077459775</v>
      </c>
      <c r="AO160" s="170"/>
      <c r="AP160" s="175">
        <v>494085.37035154598</v>
      </c>
      <c r="AQ160" s="167"/>
      <c r="AR160" s="170">
        <v>0</v>
      </c>
      <c r="AS160" s="167"/>
      <c r="AT160" s="170">
        <v>20344.536082474227</v>
      </c>
      <c r="AU160" s="175">
        <v>0</v>
      </c>
      <c r="AV160" s="170">
        <v>0</v>
      </c>
      <c r="AW160" s="170">
        <v>0</v>
      </c>
      <c r="AX160" s="170">
        <v>0</v>
      </c>
      <c r="AY160" s="176">
        <v>0</v>
      </c>
      <c r="AZ160" s="177">
        <v>0</v>
      </c>
      <c r="BA160" s="178">
        <v>514429.9064340202</v>
      </c>
      <c r="BB160" s="179">
        <v>-3.637978807091713E-12</v>
      </c>
      <c r="BD160" s="128">
        <v>514429.9064340202</v>
      </c>
      <c r="BG160" s="180">
        <v>514429.9064340202</v>
      </c>
      <c r="BI160" s="182">
        <v>0</v>
      </c>
      <c r="BL160" s="128">
        <v>487605.83348217234</v>
      </c>
      <c r="BN160" s="183">
        <v>6074.5513470348678</v>
      </c>
      <c r="BO160" s="184">
        <v>-6074.5513470348678</v>
      </c>
      <c r="BQ160" s="128">
        <v>380</v>
      </c>
      <c r="BR160" s="185">
        <v>3803035</v>
      </c>
      <c r="BS160" s="128">
        <v>1988.5500000000002</v>
      </c>
      <c r="BT160" s="128">
        <v>0</v>
      </c>
    </row>
    <row r="161" spans="1:152" x14ac:dyDescent="0.2">
      <c r="A161" s="187" t="s">
        <v>328</v>
      </c>
      <c r="B161" s="187"/>
      <c r="C161" s="188">
        <v>2078</v>
      </c>
      <c r="D161" s="161" t="s">
        <v>238</v>
      </c>
      <c r="E161" s="162"/>
      <c r="F161" s="163">
        <v>1057764.2161074798</v>
      </c>
      <c r="G161" s="164">
        <v>111885.46637840832</v>
      </c>
      <c r="H161" s="164">
        <v>63370.137599910835</v>
      </c>
      <c r="I161" s="164">
        <v>122844.65199995581</v>
      </c>
      <c r="J161" s="164">
        <v>17190.273912418357</v>
      </c>
      <c r="K161" s="164">
        <v>162183.27850667806</v>
      </c>
      <c r="L161" s="164">
        <v>8165.5709882454057</v>
      </c>
      <c r="M161" s="186">
        <v>110017.59999999999</v>
      </c>
      <c r="N161" s="164">
        <v>0</v>
      </c>
      <c r="O161" s="165">
        <v>6955.2000000000007</v>
      </c>
      <c r="P161" s="166"/>
      <c r="Q161" s="167"/>
      <c r="R161" s="164">
        <v>0</v>
      </c>
      <c r="S161" s="164"/>
      <c r="T161" s="164">
        <v>0</v>
      </c>
      <c r="U161" s="168">
        <v>78857.178483307362</v>
      </c>
      <c r="V161" s="168">
        <v>0</v>
      </c>
      <c r="W161" s="169">
        <v>1739233.5739764038</v>
      </c>
      <c r="X161" s="170"/>
      <c r="Y161" s="163">
        <v>153771.74585905648</v>
      </c>
      <c r="Z161" s="171">
        <v>14204.502907880469</v>
      </c>
      <c r="AA161" s="169">
        <v>167976.24876693694</v>
      </c>
      <c r="AB161" s="170"/>
      <c r="AC161" s="163">
        <v>25005.126023966179</v>
      </c>
      <c r="AD161" s="167"/>
      <c r="AE161" s="164">
        <v>0</v>
      </c>
      <c r="AF161" s="167"/>
      <c r="AG161" s="164"/>
      <c r="AH161" s="169">
        <v>25005.126023966179</v>
      </c>
      <c r="AI161" s="170"/>
      <c r="AJ161" s="172">
        <v>1932214.948767307</v>
      </c>
      <c r="AK161" s="170"/>
      <c r="AL161" s="173">
        <v>277137.12871287129</v>
      </c>
      <c r="AM161" s="170"/>
      <c r="AN161" s="174">
        <v>319707.95979107806</v>
      </c>
      <c r="AO161" s="170"/>
      <c r="AP161" s="175">
        <v>1907209.8227433409</v>
      </c>
      <c r="AQ161" s="167"/>
      <c r="AR161" s="170">
        <v>25005.126023966179</v>
      </c>
      <c r="AS161" s="167"/>
      <c r="AT161" s="170">
        <v>277137.12871287129</v>
      </c>
      <c r="AU161" s="175">
        <v>0</v>
      </c>
      <c r="AV161" s="170">
        <v>0</v>
      </c>
      <c r="AW161" s="170">
        <v>0</v>
      </c>
      <c r="AX161" s="170">
        <v>0</v>
      </c>
      <c r="AY161" s="176">
        <v>0</v>
      </c>
      <c r="AZ161" s="177">
        <v>0</v>
      </c>
      <c r="BA161" s="178">
        <v>2209352.0774801783</v>
      </c>
      <c r="BB161" s="179">
        <v>5.8207660913467407E-11</v>
      </c>
      <c r="BD161" s="128">
        <v>2209352.0774801783</v>
      </c>
      <c r="BG161" s="180">
        <v>2209352.0774801783</v>
      </c>
      <c r="BI161" s="182">
        <v>0</v>
      </c>
      <c r="BL161" s="128">
        <v>1739233.5739764038</v>
      </c>
      <c r="BN161" s="183">
        <v>0</v>
      </c>
      <c r="BO161" s="184">
        <v>0</v>
      </c>
      <c r="BQ161" s="128">
        <v>380</v>
      </c>
      <c r="BR161" s="185">
        <v>3802078</v>
      </c>
      <c r="BS161" s="128">
        <v>6955.2000000000007</v>
      </c>
      <c r="BT161" s="128">
        <v>0</v>
      </c>
    </row>
    <row r="162" spans="1:152" x14ac:dyDescent="0.2">
      <c r="A162" s="187" t="s">
        <v>328</v>
      </c>
      <c r="B162" s="187"/>
      <c r="C162" s="188">
        <v>2030</v>
      </c>
      <c r="D162" s="161" t="s">
        <v>239</v>
      </c>
      <c r="E162" s="162"/>
      <c r="F162" s="163">
        <v>522013.50924784713</v>
      </c>
      <c r="G162" s="164">
        <v>48353.285026190955</v>
      </c>
      <c r="H162" s="164">
        <v>21563.449599969641</v>
      </c>
      <c r="I162" s="164">
        <v>57549.206399979339</v>
      </c>
      <c r="J162" s="164">
        <v>0</v>
      </c>
      <c r="K162" s="164">
        <v>82539.704240005842</v>
      </c>
      <c r="L162" s="164">
        <v>1812.3269629652052</v>
      </c>
      <c r="M162" s="186">
        <v>110017.59999999999</v>
      </c>
      <c r="N162" s="164">
        <v>0</v>
      </c>
      <c r="O162" s="165">
        <v>3117.8500000000004</v>
      </c>
      <c r="P162" s="166"/>
      <c r="Q162" s="167"/>
      <c r="R162" s="164">
        <v>0</v>
      </c>
      <c r="S162" s="164"/>
      <c r="T162" s="164">
        <v>0</v>
      </c>
      <c r="U162" s="168">
        <v>78759.743480032077</v>
      </c>
      <c r="V162" s="168">
        <v>0</v>
      </c>
      <c r="W162" s="169">
        <v>925726.67495699006</v>
      </c>
      <c r="X162" s="170"/>
      <c r="Y162" s="163">
        <v>77379.905940594064</v>
      </c>
      <c r="Z162" s="171">
        <v>8175.5138275820091</v>
      </c>
      <c r="AA162" s="169">
        <v>130452.21976817607</v>
      </c>
      <c r="AB162" s="170"/>
      <c r="AC162" s="163">
        <v>19827.631740352084</v>
      </c>
      <c r="AD162" s="167"/>
      <c r="AE162" s="164">
        <v>0</v>
      </c>
      <c r="AF162" s="167"/>
      <c r="AG162" s="164"/>
      <c r="AH162" s="169">
        <v>19827.631740352084</v>
      </c>
      <c r="AI162" s="170"/>
      <c r="AJ162" s="172">
        <v>1076006.5264655182</v>
      </c>
      <c r="AK162" s="170"/>
      <c r="AL162" s="173">
        <v>118178.01047120418</v>
      </c>
      <c r="AM162" s="170"/>
      <c r="AN162" s="174">
        <v>158616.78411402676</v>
      </c>
      <c r="AO162" s="170"/>
      <c r="AP162" s="175">
        <v>1056178.894725166</v>
      </c>
      <c r="AQ162" s="167"/>
      <c r="AR162" s="170">
        <v>19827.631740352084</v>
      </c>
      <c r="AS162" s="167"/>
      <c r="AT162" s="170">
        <v>118178.01047120418</v>
      </c>
      <c r="AU162" s="175">
        <v>0</v>
      </c>
      <c r="AV162" s="170">
        <v>0</v>
      </c>
      <c r="AW162" s="170">
        <v>0</v>
      </c>
      <c r="AX162" s="170">
        <v>0</v>
      </c>
      <c r="AY162" s="176">
        <v>0</v>
      </c>
      <c r="AZ162" s="177">
        <v>0</v>
      </c>
      <c r="BA162" s="178">
        <v>1194184.5369367222</v>
      </c>
      <c r="BB162" s="179">
        <v>-1.1641532182693481E-10</v>
      </c>
      <c r="BD162" s="128">
        <v>1194184.5369367222</v>
      </c>
      <c r="BG162" s="180">
        <v>1194184.5369367222</v>
      </c>
      <c r="BI162" s="182">
        <v>44896.800000000003</v>
      </c>
      <c r="BL162" s="128">
        <v>925726.67495699006</v>
      </c>
      <c r="BN162" s="183">
        <v>0</v>
      </c>
      <c r="BO162" s="184">
        <v>0</v>
      </c>
      <c r="BQ162" s="128">
        <v>380</v>
      </c>
      <c r="BR162" s="185">
        <v>3802030</v>
      </c>
      <c r="BS162" s="128">
        <v>3117.8500000000004</v>
      </c>
      <c r="BT162" s="128">
        <v>0</v>
      </c>
    </row>
    <row r="163" spans="1:152" x14ac:dyDescent="0.2">
      <c r="A163" s="159" t="s">
        <v>326</v>
      </c>
      <c r="B163" s="159" t="s">
        <v>240</v>
      </c>
      <c r="C163" s="160">
        <v>2100</v>
      </c>
      <c r="D163" s="161" t="s">
        <v>241</v>
      </c>
      <c r="E163" s="162"/>
      <c r="F163" s="163">
        <v>565972.54160556057</v>
      </c>
      <c r="G163" s="164">
        <v>36532.411414935159</v>
      </c>
      <c r="H163" s="164">
        <v>18923.027199973385</v>
      </c>
      <c r="I163" s="164">
        <v>35015.6015999874</v>
      </c>
      <c r="J163" s="164">
        <v>0</v>
      </c>
      <c r="K163" s="164">
        <v>55666.790319084386</v>
      </c>
      <c r="L163" s="164">
        <v>0</v>
      </c>
      <c r="M163" s="186">
        <v>110017.59999999999</v>
      </c>
      <c r="N163" s="164">
        <v>0</v>
      </c>
      <c r="O163" s="165">
        <v>14607.25</v>
      </c>
      <c r="P163" s="166"/>
      <c r="Q163" s="167"/>
      <c r="R163" s="164">
        <v>-8990.9039818714773</v>
      </c>
      <c r="S163" s="164"/>
      <c r="T163" s="164">
        <v>0</v>
      </c>
      <c r="U163" s="168">
        <v>76640.102925414219</v>
      </c>
      <c r="V163" s="168">
        <v>0</v>
      </c>
      <c r="W163" s="169">
        <v>904384.42108308361</v>
      </c>
      <c r="X163" s="170"/>
      <c r="Y163" s="163">
        <v>0</v>
      </c>
      <c r="Z163" s="171">
        <v>0</v>
      </c>
      <c r="AA163" s="169">
        <v>0</v>
      </c>
      <c r="AB163" s="170"/>
      <c r="AC163" s="163">
        <v>13498.439161498325</v>
      </c>
      <c r="AD163" s="167"/>
      <c r="AE163" s="164">
        <v>1203.8108421885554</v>
      </c>
      <c r="AF163" s="167"/>
      <c r="AG163" s="164"/>
      <c r="AH163" s="169">
        <v>14702.250003686881</v>
      </c>
      <c r="AI163" s="170"/>
      <c r="AJ163" s="172">
        <v>919086.67108677048</v>
      </c>
      <c r="AK163" s="170"/>
      <c r="AL163" s="173">
        <v>93187.462686567174</v>
      </c>
      <c r="AM163" s="170"/>
      <c r="AN163" s="174">
        <v>118820.93838655218</v>
      </c>
      <c r="AO163" s="170"/>
      <c r="AP163" s="175">
        <v>914579.13590714359</v>
      </c>
      <c r="AQ163" s="167"/>
      <c r="AR163" s="170">
        <v>13498.439161498325</v>
      </c>
      <c r="AS163" s="167"/>
      <c r="AT163" s="170">
        <v>93187.462686567174</v>
      </c>
      <c r="AU163" s="175">
        <v>5191.5995395168939</v>
      </c>
      <c r="AV163" s="170">
        <v>1730.5331798389645</v>
      </c>
      <c r="AW163" s="170">
        <v>156.84777392695281</v>
      </c>
      <c r="AX163" s="170">
        <v>1519.7933103604066</v>
      </c>
      <c r="AY163" s="176">
        <v>0</v>
      </c>
      <c r="AZ163" s="177">
        <v>392.1301782282564</v>
      </c>
      <c r="BA163" s="178">
        <v>1012274.1337733377</v>
      </c>
      <c r="BB163" s="179">
        <v>4.3655745685100555E-11</v>
      </c>
      <c r="BD163" s="128">
        <v>1021265.0377552091</v>
      </c>
      <c r="BG163" s="180">
        <v>1021265.0377552091</v>
      </c>
      <c r="BI163" s="182">
        <v>0</v>
      </c>
      <c r="BL163" s="128">
        <v>913375.32506495505</v>
      </c>
      <c r="BN163" s="183">
        <v>12691.625737700977</v>
      </c>
      <c r="BO163" s="184">
        <v>-3700.7217558294997</v>
      </c>
      <c r="BQ163" s="128">
        <v>380</v>
      </c>
      <c r="BR163" s="185">
        <v>3802100</v>
      </c>
      <c r="BS163" s="128">
        <v>14607.25</v>
      </c>
      <c r="BT163" s="128">
        <v>0</v>
      </c>
    </row>
    <row r="164" spans="1:152" ht="12" thickBot="1" x14ac:dyDescent="0.25">
      <c r="A164" s="187" t="s">
        <v>328</v>
      </c>
      <c r="B164" s="187"/>
      <c r="C164" s="160">
        <v>3036</v>
      </c>
      <c r="D164" s="161" t="s">
        <v>351</v>
      </c>
      <c r="E164" s="162"/>
      <c r="F164" s="163">
        <v>857201.13097541209</v>
      </c>
      <c r="G164" s="164">
        <v>34738.357248009306</v>
      </c>
      <c r="H164" s="164">
        <v>9681.5487999863781</v>
      </c>
      <c r="I164" s="164">
        <v>33695.390399987918</v>
      </c>
      <c r="J164" s="164">
        <v>0</v>
      </c>
      <c r="K164" s="164">
        <v>97169.419620006869</v>
      </c>
      <c r="L164" s="164">
        <v>10634.936611777875</v>
      </c>
      <c r="M164" s="186">
        <v>110017.59999999999</v>
      </c>
      <c r="N164" s="164">
        <v>0</v>
      </c>
      <c r="O164" s="165">
        <v>15589.25</v>
      </c>
      <c r="P164" s="166"/>
      <c r="Q164" s="167"/>
      <c r="R164" s="164">
        <v>0</v>
      </c>
      <c r="S164" s="164"/>
      <c r="T164" s="164">
        <v>0</v>
      </c>
      <c r="U164" s="168">
        <v>65918.788026504568</v>
      </c>
      <c r="V164" s="168">
        <v>0</v>
      </c>
      <c r="W164" s="169">
        <v>1234646.4216816849</v>
      </c>
      <c r="X164" s="170"/>
      <c r="Y164" s="163">
        <v>0</v>
      </c>
      <c r="Z164" s="171">
        <v>0</v>
      </c>
      <c r="AA164" s="169">
        <v>0</v>
      </c>
      <c r="AB164" s="170"/>
      <c r="AC164" s="163">
        <v>3798.0662964624239</v>
      </c>
      <c r="AD164" s="167"/>
      <c r="AE164" s="164">
        <v>0</v>
      </c>
      <c r="AF164" s="167"/>
      <c r="AG164" s="164"/>
      <c r="AH164" s="169">
        <v>3798.0662964624239</v>
      </c>
      <c r="AI164" s="170"/>
      <c r="AJ164" s="172">
        <v>1238444.4879781473</v>
      </c>
      <c r="AK164" s="170"/>
      <c r="AL164" s="173">
        <v>96168.000000000015</v>
      </c>
      <c r="AM164" s="170"/>
      <c r="AN164" s="174">
        <v>179345.82138478581</v>
      </c>
      <c r="AO164" s="170"/>
      <c r="AP164" s="175">
        <v>1297704.8377424837</v>
      </c>
      <c r="AQ164" s="167"/>
      <c r="AR164" s="170">
        <v>3798.0662964624239</v>
      </c>
      <c r="AS164" s="167"/>
      <c r="AT164" s="170">
        <v>96168.000000000015</v>
      </c>
      <c r="AU164" s="175">
        <v>0</v>
      </c>
      <c r="AV164" s="170">
        <v>0</v>
      </c>
      <c r="AW164" s="170">
        <v>0</v>
      </c>
      <c r="AX164" s="170">
        <v>0</v>
      </c>
      <c r="AY164" s="176">
        <v>0</v>
      </c>
      <c r="AZ164" s="177">
        <v>0</v>
      </c>
      <c r="BA164" s="178">
        <v>1397670.9040389461</v>
      </c>
      <c r="BB164" s="179">
        <v>1.0913936421275139E-10</v>
      </c>
      <c r="BD164" s="128">
        <v>1397670.9040389461</v>
      </c>
      <c r="BG164" s="180">
        <v>1397670.9040389461</v>
      </c>
      <c r="BI164" s="182">
        <v>0</v>
      </c>
      <c r="BL164" s="128">
        <v>1234646.4216816849</v>
      </c>
      <c r="BN164" s="183">
        <v>21035.663675097436</v>
      </c>
      <c r="BO164" s="184">
        <v>-21035.663675097436</v>
      </c>
      <c r="BQ164" s="128">
        <v>380</v>
      </c>
      <c r="BR164" s="185">
        <v>3803036</v>
      </c>
      <c r="BS164" s="128">
        <v>15589.25</v>
      </c>
      <c r="BT164" s="128">
        <v>0</v>
      </c>
    </row>
    <row r="165" spans="1:152" ht="12" hidden="1" thickBot="1" x14ac:dyDescent="0.25">
      <c r="A165" s="159"/>
      <c r="B165" s="159"/>
      <c r="C165" s="160"/>
      <c r="D165" s="161"/>
      <c r="E165" s="162"/>
      <c r="F165" s="163"/>
      <c r="G165" s="164"/>
      <c r="H165" s="164"/>
      <c r="I165" s="164"/>
      <c r="J165" s="164"/>
      <c r="K165" s="164"/>
      <c r="L165" s="164"/>
      <c r="M165" s="186"/>
      <c r="N165" s="164"/>
      <c r="O165" s="193"/>
      <c r="P165" s="166"/>
      <c r="Q165" s="167"/>
      <c r="R165" s="164"/>
      <c r="S165" s="164"/>
      <c r="T165" s="164"/>
      <c r="U165" s="168"/>
      <c r="V165" s="168"/>
      <c r="W165" s="169"/>
      <c r="X165" s="170"/>
      <c r="Y165" s="164"/>
      <c r="Z165" s="164"/>
      <c r="AA165" s="169"/>
      <c r="AB165" s="170"/>
      <c r="AC165" s="163"/>
      <c r="AD165" s="167"/>
      <c r="AE165" s="164"/>
      <c r="AF165" s="167"/>
      <c r="AG165" s="164"/>
      <c r="AH165" s="169"/>
      <c r="AI165" s="170"/>
      <c r="AJ165" s="172"/>
      <c r="AK165" s="170"/>
      <c r="AL165" s="173"/>
      <c r="AM165" s="170"/>
      <c r="AN165" s="174"/>
      <c r="AO165" s="170"/>
      <c r="AP165" s="175"/>
      <c r="AQ165" s="167"/>
      <c r="AR165" s="170"/>
      <c r="AS165" s="167"/>
      <c r="AT165" s="170"/>
      <c r="AU165" s="175"/>
      <c r="AV165" s="170"/>
      <c r="AW165" s="170"/>
      <c r="AX165" s="170"/>
      <c r="AY165" s="170"/>
      <c r="AZ165" s="177"/>
      <c r="BA165" s="178"/>
      <c r="BB165" s="179"/>
      <c r="BD165" s="128"/>
      <c r="BG165" s="180"/>
      <c r="BI165" s="182"/>
      <c r="BL165" s="128"/>
      <c r="BN165" s="183"/>
      <c r="BO165" s="184"/>
    </row>
    <row r="166" spans="1:152" ht="12" hidden="1" thickBot="1" x14ac:dyDescent="0.25">
      <c r="A166" s="159"/>
      <c r="B166" s="159"/>
      <c r="C166" s="160"/>
      <c r="D166" s="161"/>
      <c r="E166" s="162"/>
      <c r="F166" s="163"/>
      <c r="G166" s="164"/>
      <c r="H166" s="164"/>
      <c r="I166" s="164"/>
      <c r="J166" s="164"/>
      <c r="K166" s="164"/>
      <c r="L166" s="164"/>
      <c r="M166" s="186"/>
      <c r="N166" s="164"/>
      <c r="O166" s="193"/>
      <c r="P166" s="166"/>
      <c r="Q166" s="167"/>
      <c r="R166" s="164"/>
      <c r="S166" s="164"/>
      <c r="T166" s="164"/>
      <c r="U166" s="168"/>
      <c r="V166" s="168"/>
      <c r="W166" s="169"/>
      <c r="X166" s="170"/>
      <c r="Y166" s="164"/>
      <c r="Z166" s="164"/>
      <c r="AA166" s="169"/>
      <c r="AB166" s="170"/>
      <c r="AC166" s="163"/>
      <c r="AD166" s="167"/>
      <c r="AE166" s="164"/>
      <c r="AF166" s="167"/>
      <c r="AG166" s="164"/>
      <c r="AH166" s="169"/>
      <c r="AI166" s="170"/>
      <c r="AJ166" s="172"/>
      <c r="AK166" s="170"/>
      <c r="AL166" s="173"/>
      <c r="AM166" s="170"/>
      <c r="AN166" s="174"/>
      <c r="AO166" s="170"/>
      <c r="AP166" s="175"/>
      <c r="AQ166" s="167"/>
      <c r="AR166" s="170"/>
      <c r="AS166" s="167"/>
      <c r="AT166" s="170"/>
      <c r="AU166" s="175"/>
      <c r="AV166" s="170"/>
      <c r="AW166" s="170"/>
      <c r="AX166" s="170"/>
      <c r="AY166" s="170"/>
      <c r="AZ166" s="177"/>
      <c r="BA166" s="178"/>
      <c r="BB166" s="179"/>
      <c r="BD166" s="128"/>
      <c r="BG166" s="180"/>
      <c r="BI166" s="182"/>
      <c r="BL166" s="128"/>
      <c r="BN166" s="183"/>
      <c r="BO166" s="184"/>
    </row>
    <row r="167" spans="1:152" ht="12" hidden="1" thickBot="1" x14ac:dyDescent="0.25">
      <c r="A167" s="159"/>
      <c r="B167" s="159"/>
      <c r="C167" s="160"/>
      <c r="D167" s="161"/>
      <c r="E167" s="162"/>
      <c r="F167" s="163"/>
      <c r="G167" s="164"/>
      <c r="H167" s="164"/>
      <c r="I167" s="164"/>
      <c r="J167" s="164"/>
      <c r="K167" s="164"/>
      <c r="L167" s="164"/>
      <c r="M167" s="186"/>
      <c r="N167" s="164"/>
      <c r="O167" s="193"/>
      <c r="P167" s="166"/>
      <c r="Q167" s="167"/>
      <c r="R167" s="164"/>
      <c r="S167" s="164"/>
      <c r="T167" s="164"/>
      <c r="U167" s="168"/>
      <c r="V167" s="168"/>
      <c r="W167" s="169">
        <v>0</v>
      </c>
      <c r="X167" s="170"/>
      <c r="Y167" s="164"/>
      <c r="Z167" s="164"/>
      <c r="AA167" s="169">
        <v>0</v>
      </c>
      <c r="AB167" s="170"/>
      <c r="AC167" s="163"/>
      <c r="AD167" s="167"/>
      <c r="AE167" s="164"/>
      <c r="AF167" s="167"/>
      <c r="AG167" s="164"/>
      <c r="AH167" s="169">
        <v>0</v>
      </c>
      <c r="AI167" s="170"/>
      <c r="AJ167" s="172">
        <v>0</v>
      </c>
      <c r="AK167" s="170"/>
      <c r="AL167" s="173">
        <v>0</v>
      </c>
      <c r="AM167" s="170"/>
      <c r="AN167" s="174">
        <v>0</v>
      </c>
      <c r="AO167" s="170"/>
      <c r="AP167" s="175">
        <v>63058.416060798685</v>
      </c>
      <c r="AQ167" s="167"/>
      <c r="AR167" s="170">
        <v>0</v>
      </c>
      <c r="AS167" s="167"/>
      <c r="AT167" s="170">
        <v>0</v>
      </c>
      <c r="AU167" s="175"/>
      <c r="AV167" s="170"/>
      <c r="AW167" s="170"/>
      <c r="AX167" s="170"/>
      <c r="AY167" s="170"/>
      <c r="AZ167" s="177"/>
      <c r="BA167" s="178">
        <v>63058.416060798685</v>
      </c>
      <c r="BB167" s="179">
        <v>0</v>
      </c>
      <c r="BD167" s="128">
        <v>63058.416060798685</v>
      </c>
      <c r="BG167" s="180">
        <v>63058.416060798685</v>
      </c>
      <c r="BI167" s="182">
        <v>0</v>
      </c>
      <c r="BL167" s="128">
        <v>0</v>
      </c>
      <c r="BN167" s="183"/>
      <c r="BO167" s="184">
        <v>-920011.94255152985</v>
      </c>
    </row>
    <row r="168" spans="1:152" ht="12" hidden="1" thickBot="1" x14ac:dyDescent="0.25">
      <c r="A168" s="159"/>
      <c r="B168" s="159"/>
      <c r="C168" s="160"/>
      <c r="D168" s="161"/>
      <c r="E168" s="162"/>
      <c r="F168" s="163"/>
      <c r="G168" s="164"/>
      <c r="H168" s="164"/>
      <c r="I168" s="164"/>
      <c r="J168" s="164"/>
      <c r="K168" s="164"/>
      <c r="L168" s="164"/>
      <c r="M168" s="186"/>
      <c r="N168" s="164"/>
      <c r="O168" s="193"/>
      <c r="P168" s="166"/>
      <c r="Q168" s="167"/>
      <c r="R168" s="164"/>
      <c r="S168" s="164"/>
      <c r="T168" s="164"/>
      <c r="U168" s="168"/>
      <c r="V168" s="168"/>
      <c r="W168" s="169"/>
      <c r="X168" s="170"/>
      <c r="Y168" s="164"/>
      <c r="Z168" s="164"/>
      <c r="AA168" s="169"/>
      <c r="AB168" s="170"/>
      <c r="AC168" s="163"/>
      <c r="AD168" s="167"/>
      <c r="AE168" s="164"/>
      <c r="AF168" s="167"/>
      <c r="AG168" s="164"/>
      <c r="AH168" s="169"/>
      <c r="AI168" s="170"/>
      <c r="AJ168" s="172"/>
      <c r="AK168" s="170"/>
      <c r="AL168" s="173"/>
      <c r="AM168" s="170"/>
      <c r="AN168" s="174"/>
      <c r="AO168" s="170"/>
      <c r="AP168" s="175"/>
      <c r="AQ168" s="167"/>
      <c r="AR168" s="170"/>
      <c r="AS168" s="167"/>
      <c r="AT168" s="170"/>
      <c r="AU168" s="175"/>
      <c r="AV168" s="170"/>
      <c r="AW168" s="170"/>
      <c r="AX168" s="170"/>
      <c r="AY168" s="170"/>
      <c r="AZ168" s="177"/>
      <c r="BA168" s="178"/>
      <c r="BB168" s="179"/>
      <c r="BD168" s="128"/>
      <c r="BG168" s="180"/>
      <c r="BI168" s="182"/>
      <c r="BL168" s="128"/>
      <c r="BN168" s="183"/>
      <c r="BO168" s="184"/>
    </row>
    <row r="169" spans="1:152" s="105" customFormat="1" x14ac:dyDescent="0.2">
      <c r="C169" s="98" t="s">
        <v>416</v>
      </c>
      <c r="D169" s="74" t="s">
        <v>326</v>
      </c>
      <c r="E169" s="170">
        <v>84</v>
      </c>
      <c r="F169" s="194">
        <v>77576702.353274792</v>
      </c>
      <c r="G169" s="195">
        <v>3939109.887471823</v>
      </c>
      <c r="H169" s="195">
        <v>2031805.0367971421</v>
      </c>
      <c r="I169" s="195">
        <v>5362943.4983943058</v>
      </c>
      <c r="J169" s="195">
        <v>275805.01418773632</v>
      </c>
      <c r="K169" s="195">
        <v>10591760.239536783</v>
      </c>
      <c r="L169" s="195">
        <v>2363974.249550201</v>
      </c>
      <c r="M169" s="195">
        <v>9285485.4399999864</v>
      </c>
      <c r="N169" s="195">
        <v>121606.38176274934</v>
      </c>
      <c r="O169" s="195">
        <v>1939657.5993828764</v>
      </c>
      <c r="P169" s="195">
        <v>0</v>
      </c>
      <c r="Q169" s="195">
        <v>0</v>
      </c>
      <c r="R169" s="195">
        <v>-1220897.8584461706</v>
      </c>
      <c r="S169" s="195">
        <v>0</v>
      </c>
      <c r="T169" s="195">
        <v>718462.73062769556</v>
      </c>
      <c r="U169" s="195">
        <v>3355904.5478585763</v>
      </c>
      <c r="V169" s="195">
        <v>0</v>
      </c>
      <c r="W169" s="196">
        <v>116342319.12039851</v>
      </c>
      <c r="X169" s="170"/>
      <c r="Y169" s="194">
        <v>6237173.6550000003</v>
      </c>
      <c r="Z169" s="195">
        <v>631515.42516060383</v>
      </c>
      <c r="AA169" s="196">
        <v>7598285.4801606042</v>
      </c>
      <c r="AB169" s="99"/>
      <c r="AC169" s="194">
        <v>1831671.1327265773</v>
      </c>
      <c r="AD169" s="195">
        <v>312000</v>
      </c>
      <c r="AE169" s="195">
        <v>367241.75718401314</v>
      </c>
      <c r="AF169" s="195">
        <v>356000</v>
      </c>
      <c r="AG169" s="195">
        <v>0</v>
      </c>
      <c r="AH169" s="196">
        <v>2866912.8899105904</v>
      </c>
      <c r="AI169" s="99"/>
      <c r="AJ169" s="197">
        <v>126807517.49046965</v>
      </c>
      <c r="AK169" s="99"/>
      <c r="AL169" s="198">
        <v>9964491.9859439489</v>
      </c>
      <c r="AM169" s="99"/>
      <c r="AN169" s="199">
        <v>19454264.538544767</v>
      </c>
      <c r="AO169" s="99"/>
      <c r="AP169" s="200">
        <v>126498099.60622448</v>
      </c>
      <c r="AQ169" s="201">
        <v>0</v>
      </c>
      <c r="AR169" s="201">
        <v>1831671.1327265773</v>
      </c>
      <c r="AS169" s="201">
        <v>0</v>
      </c>
      <c r="AT169" s="202">
        <v>9964491.9859439489</v>
      </c>
      <c r="AU169" s="200">
        <v>711601.9640669853</v>
      </c>
      <c r="AV169" s="201">
        <v>237200.65468899536</v>
      </c>
      <c r="AW169" s="201">
        <v>21498.804585443882</v>
      </c>
      <c r="AX169" s="201">
        <v>208314.97044338076</v>
      </c>
      <c r="AY169" s="201">
        <v>0</v>
      </c>
      <c r="AZ169" s="202">
        <v>42281.464661364582</v>
      </c>
      <c r="BA169" s="200">
        <v>137073364.86644885</v>
      </c>
      <c r="BB169" s="202">
        <v>-2.3978827812243253E-9</v>
      </c>
      <c r="BC169" s="103"/>
      <c r="BD169" s="203">
        <v>138294262.72489503</v>
      </c>
      <c r="BE169" s="203">
        <v>507473.03414957109</v>
      </c>
      <c r="BF169" s="203">
        <v>387403.2950902704</v>
      </c>
      <c r="BG169" s="203">
        <v>139189139.05413488</v>
      </c>
      <c r="BH169" s="104"/>
      <c r="BI169" s="203">
        <v>729596.4</v>
      </c>
      <c r="BJ169" s="104"/>
      <c r="BK169" s="104"/>
      <c r="BL169" s="104"/>
      <c r="BM169" s="104"/>
      <c r="BN169" s="104"/>
      <c r="BO169" s="104"/>
      <c r="BP169" s="104"/>
      <c r="BQ169" s="128">
        <v>380</v>
      </c>
      <c r="BR169" s="185">
        <v>3806907</v>
      </c>
      <c r="BS169" s="128">
        <v>48620.67891462001</v>
      </c>
      <c r="BT169" s="128">
        <v>0</v>
      </c>
      <c r="BU169" s="104"/>
      <c r="BV169" s="104"/>
      <c r="BW169" s="104"/>
      <c r="BX169" s="104"/>
      <c r="BY169" s="104"/>
      <c r="BZ169" s="104"/>
      <c r="CA169" s="104"/>
      <c r="CB169" s="104"/>
      <c r="CC169" s="104"/>
      <c r="CD169" s="104"/>
      <c r="CE169" s="104"/>
      <c r="CF169" s="104"/>
      <c r="CG169" s="104"/>
      <c r="CH169" s="104"/>
      <c r="CI169" s="104"/>
      <c r="CJ169" s="104"/>
      <c r="CK169" s="104"/>
      <c r="CL169" s="104"/>
      <c r="CM169" s="104"/>
      <c r="CN169" s="104"/>
      <c r="CO169" s="104"/>
      <c r="CP169" s="104"/>
      <c r="CQ169" s="104"/>
      <c r="CR169" s="104"/>
      <c r="CS169" s="104"/>
      <c r="CT169" s="104"/>
      <c r="CU169" s="104"/>
      <c r="CV169" s="104"/>
      <c r="CW169" s="104"/>
      <c r="CX169" s="104"/>
      <c r="CY169" s="104"/>
      <c r="CZ169" s="104"/>
      <c r="DA169" s="104"/>
      <c r="DB169" s="104"/>
      <c r="DC169" s="104"/>
      <c r="DD169" s="104"/>
      <c r="DE169" s="104"/>
      <c r="DF169" s="104"/>
      <c r="DG169" s="104"/>
      <c r="DH169" s="104"/>
      <c r="DI169" s="104"/>
      <c r="DJ169" s="104"/>
      <c r="DK169" s="104"/>
      <c r="DL169" s="104"/>
      <c r="DM169" s="104"/>
      <c r="DN169" s="104"/>
      <c r="DO169" s="104"/>
      <c r="DP169" s="104"/>
      <c r="DQ169" s="104"/>
      <c r="DR169" s="104"/>
      <c r="DS169" s="104"/>
      <c r="DT169" s="104"/>
      <c r="DU169" s="104"/>
      <c r="DV169" s="104"/>
      <c r="DW169" s="104"/>
      <c r="DX169" s="104"/>
      <c r="DY169" s="104"/>
      <c r="DZ169" s="104"/>
      <c r="EA169" s="104"/>
      <c r="EB169" s="104"/>
      <c r="EC169" s="104"/>
      <c r="ED169" s="104"/>
      <c r="EE169" s="104"/>
      <c r="EF169" s="104"/>
      <c r="EG169" s="104"/>
      <c r="EH169" s="104"/>
      <c r="EI169" s="104"/>
      <c r="EJ169" s="104"/>
      <c r="EK169" s="104"/>
      <c r="EL169" s="104"/>
      <c r="EM169" s="104"/>
      <c r="EN169" s="104"/>
      <c r="EO169" s="104"/>
      <c r="EP169" s="104"/>
      <c r="EQ169" s="104"/>
      <c r="ER169" s="104"/>
      <c r="ES169" s="104"/>
      <c r="ET169" s="104"/>
      <c r="EU169" s="104"/>
      <c r="EV169" s="104"/>
    </row>
    <row r="170" spans="1:152" x14ac:dyDescent="0.2">
      <c r="C170" s="98" t="s">
        <v>416</v>
      </c>
      <c r="D170" s="75" t="s">
        <v>328</v>
      </c>
      <c r="E170" s="170">
        <v>73</v>
      </c>
      <c r="F170" s="194">
        <v>70485560.946071133</v>
      </c>
      <c r="G170" s="195">
        <v>4375425.0453706346</v>
      </c>
      <c r="H170" s="195">
        <v>2269945.2800329649</v>
      </c>
      <c r="I170" s="195">
        <v>6348187.1058089873</v>
      </c>
      <c r="J170" s="195">
        <v>441548.49470464821</v>
      </c>
      <c r="K170" s="195">
        <v>10465140.061020052</v>
      </c>
      <c r="L170" s="195">
        <v>3355602.1077321777</v>
      </c>
      <c r="M170" s="195">
        <v>7701231.9999999907</v>
      </c>
      <c r="N170" s="195">
        <v>31608.519757629867</v>
      </c>
      <c r="O170" s="195">
        <v>451164.36653307982</v>
      </c>
      <c r="P170" s="195">
        <v>0</v>
      </c>
      <c r="Q170" s="195">
        <v>0</v>
      </c>
      <c r="R170" s="195">
        <v>0</v>
      </c>
      <c r="S170" s="195">
        <v>0</v>
      </c>
      <c r="T170" s="195">
        <v>79957.116261107978</v>
      </c>
      <c r="U170" s="195">
        <v>3961421.5294221514</v>
      </c>
      <c r="V170" s="195">
        <v>0</v>
      </c>
      <c r="W170" s="169">
        <v>109966792.57271458</v>
      </c>
      <c r="X170" s="170"/>
      <c r="Y170" s="194">
        <v>6742772.2970830705</v>
      </c>
      <c r="Z170" s="195">
        <v>805393.94955157232</v>
      </c>
      <c r="AA170" s="169">
        <v>8654955.0466346424</v>
      </c>
      <c r="AB170" s="99"/>
      <c r="AC170" s="194">
        <v>1450975.2784957408</v>
      </c>
      <c r="AD170" s="195">
        <v>0</v>
      </c>
      <c r="AE170" s="195">
        <v>105460.64374572293</v>
      </c>
      <c r="AF170" s="195">
        <v>0</v>
      </c>
      <c r="AG170" s="195">
        <v>0</v>
      </c>
      <c r="AH170" s="169">
        <v>1556435.9222414636</v>
      </c>
      <c r="AI170" s="99"/>
      <c r="AJ170" s="172">
        <v>120178183.54159069</v>
      </c>
      <c r="AK170" s="99"/>
      <c r="AL170" s="173">
        <v>10840377.589176878</v>
      </c>
      <c r="AM170" s="99"/>
      <c r="AN170" s="205">
        <v>19235478.352548111</v>
      </c>
      <c r="AO170" s="99"/>
      <c r="AP170" s="194">
        <v>118957492.88280798</v>
      </c>
      <c r="AQ170" s="195">
        <v>0</v>
      </c>
      <c r="AR170" s="195">
        <v>1450975.2784957408</v>
      </c>
      <c r="AS170" s="195">
        <v>0</v>
      </c>
      <c r="AT170" s="206">
        <v>10840377.589176878</v>
      </c>
      <c r="AU170" s="194">
        <v>0</v>
      </c>
      <c r="AV170" s="195">
        <v>0</v>
      </c>
      <c r="AW170" s="195">
        <v>0</v>
      </c>
      <c r="AX170" s="195">
        <v>0</v>
      </c>
      <c r="AY170" s="195">
        <v>0</v>
      </c>
      <c r="AZ170" s="206">
        <v>0</v>
      </c>
      <c r="BA170" s="194">
        <v>131248845.75048058</v>
      </c>
      <c r="BB170" s="206">
        <v>-1.6334524843841791E-9</v>
      </c>
      <c r="BD170" s="207">
        <v>131248845.75048058</v>
      </c>
      <c r="BE170" s="207">
        <v>0</v>
      </c>
      <c r="BF170" s="207">
        <v>0</v>
      </c>
      <c r="BG170" s="207">
        <v>131248845.75048058</v>
      </c>
      <c r="BI170" s="207">
        <v>1106788.8</v>
      </c>
      <c r="BQ170" s="128">
        <v>380</v>
      </c>
      <c r="BR170" s="185">
        <v>3804064</v>
      </c>
      <c r="BS170" s="128">
        <v>61809.301518350003</v>
      </c>
      <c r="BT170" s="128">
        <v>0</v>
      </c>
    </row>
    <row r="171" spans="1:152" ht="12" thickBot="1" x14ac:dyDescent="0.25">
      <c r="B171" s="162"/>
      <c r="C171" s="208" t="s">
        <v>416</v>
      </c>
      <c r="D171" s="76" t="s">
        <v>329</v>
      </c>
      <c r="E171" s="170">
        <v>3</v>
      </c>
      <c r="F171" s="194">
        <v>3222746.5597248664</v>
      </c>
      <c r="G171" s="195">
        <v>146915.00416993687</v>
      </c>
      <c r="H171" s="195">
        <v>75252.038399894052</v>
      </c>
      <c r="I171" s="195">
        <v>266987.71119990404</v>
      </c>
      <c r="J171" s="195">
        <v>108231.35542177646</v>
      </c>
      <c r="K171" s="195">
        <v>425186.58612076362</v>
      </c>
      <c r="L171" s="195">
        <v>141868.47597366883</v>
      </c>
      <c r="M171" s="195">
        <v>220035.19999999998</v>
      </c>
      <c r="N171" s="195">
        <v>0</v>
      </c>
      <c r="O171" s="195">
        <v>16430.400000000001</v>
      </c>
      <c r="P171" s="195">
        <v>0</v>
      </c>
      <c r="Q171" s="195">
        <v>0</v>
      </c>
      <c r="R171" s="195">
        <v>0</v>
      </c>
      <c r="S171" s="195">
        <v>0</v>
      </c>
      <c r="T171" s="195">
        <v>0</v>
      </c>
      <c r="U171" s="195">
        <v>155512.54711621371</v>
      </c>
      <c r="V171" s="195">
        <v>0</v>
      </c>
      <c r="W171" s="209">
        <v>4779165.8781270236</v>
      </c>
      <c r="X171" s="170"/>
      <c r="Y171" s="194">
        <v>0</v>
      </c>
      <c r="Z171" s="195">
        <v>0</v>
      </c>
      <c r="AA171" s="209">
        <v>0</v>
      </c>
      <c r="AB171" s="195"/>
      <c r="AC171" s="194">
        <v>44790.011635180461</v>
      </c>
      <c r="AD171" s="195">
        <v>0</v>
      </c>
      <c r="AE171" s="195">
        <v>0</v>
      </c>
      <c r="AF171" s="195">
        <v>0</v>
      </c>
      <c r="AG171" s="195">
        <v>0</v>
      </c>
      <c r="AH171" s="209">
        <v>44790.011635180461</v>
      </c>
      <c r="AI171" s="195"/>
      <c r="AJ171" s="210">
        <v>4823955.8897622041</v>
      </c>
      <c r="AK171" s="195"/>
      <c r="AL171" s="211">
        <v>364329.4030906721</v>
      </c>
      <c r="AM171" s="195"/>
      <c r="AN171" s="212">
        <v>778367.57303912262</v>
      </c>
      <c r="AO171" s="195"/>
      <c r="AP171" s="213">
        <v>4779165.8781270236</v>
      </c>
      <c r="AQ171" s="214">
        <v>0</v>
      </c>
      <c r="AR171" s="214">
        <v>44790.011635180461</v>
      </c>
      <c r="AS171" s="214">
        <v>0</v>
      </c>
      <c r="AT171" s="215">
        <v>364329.4030906721</v>
      </c>
      <c r="AU171" s="213">
        <v>0</v>
      </c>
      <c r="AV171" s="214">
        <v>0</v>
      </c>
      <c r="AW171" s="214">
        <v>0</v>
      </c>
      <c r="AX171" s="214">
        <v>0</v>
      </c>
      <c r="AY171" s="214">
        <v>0</v>
      </c>
      <c r="AZ171" s="215">
        <v>0</v>
      </c>
      <c r="BA171" s="213">
        <v>5188285.2928528758</v>
      </c>
      <c r="BB171" s="215">
        <v>1.4551915228366852E-11</v>
      </c>
      <c r="BD171" s="216">
        <v>5188285.2928528758</v>
      </c>
      <c r="BE171" s="216">
        <v>0</v>
      </c>
      <c r="BF171" s="216">
        <v>0</v>
      </c>
      <c r="BG171" s="216">
        <v>5188285.2928528758</v>
      </c>
      <c r="BI171" s="216">
        <v>0</v>
      </c>
      <c r="BN171" s="128">
        <v>2140909.8009977001</v>
      </c>
      <c r="BO171" s="217">
        <v>-920011.94255152985</v>
      </c>
      <c r="BQ171" s="128">
        <v>380</v>
      </c>
      <c r="BR171" s="185">
        <v>3804025</v>
      </c>
      <c r="BS171" s="128">
        <v>27525.111358092006</v>
      </c>
      <c r="BT171" s="128">
        <v>0</v>
      </c>
    </row>
    <row r="172" spans="1:152" ht="7.5" customHeight="1" x14ac:dyDescent="0.2">
      <c r="B172" s="162"/>
      <c r="C172" s="208"/>
      <c r="D172" s="76"/>
      <c r="E172" s="162"/>
      <c r="F172" s="194"/>
      <c r="G172" s="195"/>
      <c r="H172" s="195"/>
      <c r="I172" s="195"/>
      <c r="J172" s="195"/>
      <c r="K172" s="195"/>
      <c r="L172" s="195"/>
      <c r="M172" s="195"/>
      <c r="N172" s="195"/>
      <c r="O172" s="195"/>
      <c r="P172" s="195"/>
      <c r="Q172" s="195"/>
      <c r="R172" s="195"/>
      <c r="S172" s="195"/>
      <c r="T172" s="195"/>
      <c r="U172" s="195"/>
      <c r="V172" s="195"/>
      <c r="W172" s="206"/>
      <c r="X172" s="195"/>
      <c r="Y172" s="194"/>
      <c r="Z172" s="195"/>
      <c r="AA172" s="206"/>
      <c r="AB172" s="195"/>
      <c r="AC172" s="194"/>
      <c r="AD172" s="195"/>
      <c r="AE172" s="195"/>
      <c r="AF172" s="195"/>
      <c r="AG172" s="195"/>
      <c r="AH172" s="206"/>
      <c r="AI172" s="195"/>
      <c r="AJ172" s="207"/>
      <c r="AK172" s="195"/>
      <c r="AL172" s="207"/>
      <c r="AM172" s="195"/>
      <c r="AN172" s="207"/>
      <c r="AO172" s="195"/>
      <c r="AP172" s="194"/>
      <c r="AQ172" s="195"/>
      <c r="AR172" s="195"/>
      <c r="AS172" s="195"/>
      <c r="AT172" s="206"/>
      <c r="AU172" s="194"/>
      <c r="AV172" s="195"/>
      <c r="AW172" s="195"/>
      <c r="AX172" s="195"/>
      <c r="AY172" s="195"/>
      <c r="AZ172" s="206"/>
      <c r="BA172" s="194"/>
      <c r="BB172" s="206"/>
      <c r="BQ172" s="128">
        <v>380</v>
      </c>
      <c r="BR172" s="185">
        <v>3804041</v>
      </c>
      <c r="BS172" s="128">
        <v>26712</v>
      </c>
      <c r="BT172" s="128">
        <v>0</v>
      </c>
    </row>
    <row r="173" spans="1:152" s="219" customFormat="1" x14ac:dyDescent="0.2">
      <c r="A173" s="204"/>
      <c r="B173" s="218"/>
      <c r="C173" s="106" t="s">
        <v>417</v>
      </c>
      <c r="E173" s="220">
        <v>160</v>
      </c>
      <c r="F173" s="194">
        <v>151285009.85907078</v>
      </c>
      <c r="G173" s="195">
        <v>8461449.9370123949</v>
      </c>
      <c r="H173" s="195">
        <v>4377002.3552300008</v>
      </c>
      <c r="I173" s="195">
        <v>11978118.315403197</v>
      </c>
      <c r="J173" s="195">
        <v>825584.86431416101</v>
      </c>
      <c r="K173" s="195">
        <v>21482086.886677597</v>
      </c>
      <c r="L173" s="195">
        <v>5861444.8332560472</v>
      </c>
      <c r="M173" s="195">
        <v>17206752.639999975</v>
      </c>
      <c r="N173" s="195">
        <v>153214.90152037921</v>
      </c>
      <c r="O173" s="195">
        <v>2407252.365915956</v>
      </c>
      <c r="P173" s="195">
        <v>0</v>
      </c>
      <c r="Q173" s="195">
        <v>0</v>
      </c>
      <c r="R173" s="195">
        <v>-1220897.8584461706</v>
      </c>
      <c r="S173" s="195">
        <v>0</v>
      </c>
      <c r="T173" s="195">
        <v>798419.84688880353</v>
      </c>
      <c r="U173" s="195">
        <v>7472838.6243969416</v>
      </c>
      <c r="V173" s="195">
        <v>0</v>
      </c>
      <c r="W173" s="206">
        <v>231088277.57124013</v>
      </c>
      <c r="X173" s="99"/>
      <c r="Y173" s="194">
        <v>12979945.95208307</v>
      </c>
      <c r="Z173" s="195">
        <v>1436909.3747121762</v>
      </c>
      <c r="AA173" s="206">
        <v>16253240.526795246</v>
      </c>
      <c r="AB173" s="99"/>
      <c r="AC173" s="194">
        <v>3327436.4228574988</v>
      </c>
      <c r="AD173" s="195">
        <v>312000</v>
      </c>
      <c r="AE173" s="195">
        <v>472702.40092973609</v>
      </c>
      <c r="AF173" s="195">
        <v>356000</v>
      </c>
      <c r="AG173" s="195">
        <v>0</v>
      </c>
      <c r="AH173" s="206">
        <v>4468138.8237872347</v>
      </c>
      <c r="AI173" s="99"/>
      <c r="AJ173" s="207">
        <v>251809656.92182249</v>
      </c>
      <c r="AK173" s="99"/>
      <c r="AL173" s="207">
        <v>21169198.9782115</v>
      </c>
      <c r="AM173" s="99"/>
      <c r="AN173" s="207">
        <v>39468110.464132003</v>
      </c>
      <c r="AO173" s="99"/>
      <c r="AP173" s="194">
        <v>250234758.36715949</v>
      </c>
      <c r="AQ173" s="195">
        <v>0</v>
      </c>
      <c r="AR173" s="195">
        <v>3327436.4228574988</v>
      </c>
      <c r="AS173" s="195">
        <v>0</v>
      </c>
      <c r="AT173" s="206">
        <v>21169198.9782115</v>
      </c>
      <c r="AU173" s="194">
        <v>711601.9640669853</v>
      </c>
      <c r="AV173" s="195">
        <v>237200.65468899536</v>
      </c>
      <c r="AW173" s="195">
        <v>21498.804585443882</v>
      </c>
      <c r="AX173" s="195">
        <v>208314.97044338076</v>
      </c>
      <c r="AY173" s="195">
        <v>0</v>
      </c>
      <c r="AZ173" s="206">
        <v>42281.464661364582</v>
      </c>
      <c r="BA173" s="194">
        <v>273510495.90978229</v>
      </c>
      <c r="BB173" s="206">
        <v>-4.0167833503801376E-9</v>
      </c>
      <c r="BC173" s="113"/>
      <c r="BD173" s="99">
        <v>274731393.76822847</v>
      </c>
      <c r="BE173" s="99">
        <v>507473.03414957109</v>
      </c>
      <c r="BF173" s="99">
        <v>387403.2950902704</v>
      </c>
      <c r="BG173" s="99">
        <v>275626270.09746832</v>
      </c>
      <c r="BI173" s="99">
        <v>1836385.2000000002</v>
      </c>
      <c r="BQ173" s="128">
        <v>380</v>
      </c>
      <c r="BR173" s="185">
        <v>3805400</v>
      </c>
      <c r="BS173" s="128">
        <v>35381.291875574003</v>
      </c>
      <c r="BT173" s="128">
        <v>30341.48548716223</v>
      </c>
    </row>
    <row r="174" spans="1:152" ht="12" thickBot="1" x14ac:dyDescent="0.25">
      <c r="A174" s="221" t="s">
        <v>418</v>
      </c>
      <c r="F174" s="175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70"/>
      <c r="U174" s="170"/>
      <c r="V174" s="170"/>
      <c r="W174" s="177"/>
      <c r="Y174" s="175"/>
      <c r="Z174" s="223">
        <v>0</v>
      </c>
      <c r="AA174" s="177"/>
      <c r="AC174" s="223">
        <v>0</v>
      </c>
      <c r="AD174" s="223">
        <v>0</v>
      </c>
      <c r="AE174" s="223">
        <v>0</v>
      </c>
      <c r="AF174" s="223">
        <v>0</v>
      </c>
      <c r="AG174" s="170"/>
      <c r="AH174" s="177"/>
      <c r="AJ174" s="224"/>
      <c r="AL174" s="224"/>
      <c r="AN174" s="225">
        <v>8.4983184933662415E-9</v>
      </c>
      <c r="AP174" s="226"/>
      <c r="AQ174" s="227"/>
      <c r="AR174" s="227"/>
      <c r="AS174" s="170"/>
      <c r="AT174" s="179"/>
      <c r="AU174" s="226"/>
      <c r="AV174" s="227"/>
      <c r="AW174" s="227"/>
      <c r="AX174" s="227"/>
      <c r="AY174" s="227"/>
      <c r="AZ174" s="228">
        <v>0</v>
      </c>
      <c r="BA174" s="226"/>
      <c r="BB174" s="228">
        <v>-4.0167833503801376E-9</v>
      </c>
      <c r="BQ174" s="128">
        <v>380</v>
      </c>
      <c r="BR174" s="185">
        <v>3806906</v>
      </c>
      <c r="BS174" s="128">
        <v>56949.604338452002</v>
      </c>
      <c r="BT174" s="128">
        <v>0</v>
      </c>
    </row>
    <row r="175" spans="1:152" ht="12" thickBot="1" x14ac:dyDescent="0.25">
      <c r="A175" s="221" t="s">
        <v>418</v>
      </c>
      <c r="D175" s="229" t="s">
        <v>419</v>
      </c>
      <c r="F175" s="223">
        <v>0</v>
      </c>
      <c r="G175" s="223">
        <v>0</v>
      </c>
      <c r="H175" s="223">
        <v>0</v>
      </c>
      <c r="I175" s="223">
        <v>0</v>
      </c>
      <c r="J175" s="223">
        <v>0</v>
      </c>
      <c r="K175" s="223">
        <v>0</v>
      </c>
      <c r="L175" s="223">
        <v>0</v>
      </c>
      <c r="M175" s="170"/>
      <c r="N175" s="230">
        <v>0</v>
      </c>
      <c r="O175" s="230"/>
      <c r="P175" s="170"/>
      <c r="Q175" s="170"/>
      <c r="R175" s="230">
        <v>-3.2741809263825417E-10</v>
      </c>
      <c r="S175" s="170"/>
      <c r="T175" s="230">
        <v>0</v>
      </c>
      <c r="U175" s="230">
        <v>-0.32112478092312813</v>
      </c>
      <c r="V175" s="230">
        <v>0</v>
      </c>
      <c r="W175" s="231">
        <v>231088277.57124007</v>
      </c>
      <c r="Y175" s="232" t="s">
        <v>419</v>
      </c>
      <c r="Z175" s="170"/>
      <c r="AA175" s="233">
        <v>16253240.526795248</v>
      </c>
      <c r="AC175" s="232" t="s">
        <v>419</v>
      </c>
      <c r="AD175" s="170"/>
      <c r="AE175" s="170"/>
      <c r="AF175" s="170"/>
      <c r="AG175" s="170"/>
      <c r="AH175" s="233"/>
      <c r="AJ175" s="233"/>
      <c r="AL175" s="224"/>
      <c r="AN175" s="224"/>
      <c r="AP175" s="226"/>
      <c r="AQ175" s="227"/>
      <c r="AR175" s="227"/>
      <c r="AS175" s="170"/>
      <c r="AT175" s="179"/>
      <c r="AU175" s="226"/>
      <c r="AV175" s="227"/>
      <c r="AW175" s="227"/>
      <c r="AX175" s="227"/>
      <c r="AY175" s="227"/>
      <c r="AZ175" s="179"/>
      <c r="BA175" s="226"/>
      <c r="BB175" s="179"/>
      <c r="BE175" s="234">
        <v>0</v>
      </c>
      <c r="BF175" s="234">
        <v>0</v>
      </c>
      <c r="BI175" s="234">
        <v>0</v>
      </c>
      <c r="BQ175" s="128">
        <v>380</v>
      </c>
      <c r="BR175" s="185">
        <v>3806102</v>
      </c>
      <c r="BS175" s="128">
        <v>33768</v>
      </c>
      <c r="BT175" s="128">
        <v>0</v>
      </c>
    </row>
    <row r="176" spans="1:152" ht="12" thickBot="1" x14ac:dyDescent="0.25">
      <c r="A176" s="221" t="s">
        <v>418</v>
      </c>
      <c r="D176" s="235" t="s">
        <v>420</v>
      </c>
      <c r="F176" s="236"/>
      <c r="G176" s="237"/>
      <c r="H176" s="237"/>
      <c r="I176" s="237"/>
      <c r="J176" s="237"/>
      <c r="K176" s="237"/>
      <c r="L176" s="237"/>
      <c r="M176" s="237"/>
      <c r="N176" s="237"/>
      <c r="O176" s="237"/>
      <c r="P176" s="237"/>
      <c r="Q176" s="237"/>
      <c r="R176" s="237"/>
      <c r="S176" s="237"/>
      <c r="T176" s="237"/>
      <c r="U176" s="237"/>
      <c r="V176" s="238"/>
      <c r="W176" s="239">
        <v>0</v>
      </c>
      <c r="Y176" s="240" t="s">
        <v>420</v>
      </c>
      <c r="Z176" s="237"/>
      <c r="AA176" s="239">
        <v>0</v>
      </c>
      <c r="AC176" s="240"/>
      <c r="AD176" s="238"/>
      <c r="AE176" s="237"/>
      <c r="AF176" s="237"/>
      <c r="AG176" s="237"/>
      <c r="AH176" s="239">
        <v>4468138.8237872347</v>
      </c>
      <c r="AJ176" s="239">
        <v>235556416.39502725</v>
      </c>
      <c r="AL176" s="241">
        <v>0</v>
      </c>
      <c r="AN176" s="242"/>
      <c r="AP176" s="243"/>
      <c r="AQ176" s="244"/>
      <c r="AR176" s="244"/>
      <c r="AS176" s="237"/>
      <c r="AT176" s="245"/>
      <c r="AU176" s="243"/>
      <c r="AV176" s="244"/>
      <c r="AW176" s="244"/>
      <c r="AX176" s="244"/>
      <c r="AY176" s="244"/>
      <c r="AZ176" s="245"/>
      <c r="BA176" s="243"/>
      <c r="BB176" s="245"/>
      <c r="BQ176" s="128">
        <v>380</v>
      </c>
      <c r="BR176" s="185">
        <v>3804029</v>
      </c>
      <c r="BS176" s="128">
        <v>56220.820016846003</v>
      </c>
      <c r="BT176" s="128">
        <v>0</v>
      </c>
    </row>
    <row r="177" spans="1:72" x14ac:dyDescent="0.2">
      <c r="A177" s="181"/>
      <c r="B177" s="181"/>
      <c r="C177" s="181"/>
      <c r="D177" s="181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  <c r="R177" s="181"/>
      <c r="S177" s="181"/>
      <c r="T177" s="181"/>
      <c r="U177" s="181"/>
      <c r="V177" s="181"/>
      <c r="W177" s="246"/>
      <c r="X177" s="181"/>
      <c r="Y177" s="181"/>
      <c r="Z177" s="181"/>
      <c r="AA177" s="181"/>
      <c r="AB177" s="181"/>
      <c r="AC177" s="181"/>
      <c r="AD177" s="181"/>
      <c r="AE177" s="181"/>
      <c r="AF177" s="181"/>
      <c r="AG177" s="181"/>
      <c r="AH177" s="181"/>
      <c r="AI177" s="181"/>
      <c r="AJ177" s="181"/>
      <c r="AK177" s="181"/>
      <c r="AL177" s="181"/>
      <c r="AM177" s="181"/>
      <c r="AN177" s="181"/>
      <c r="AO177" s="181"/>
      <c r="AP177" s="181"/>
      <c r="AQ177" s="181"/>
      <c r="AR177" s="181"/>
      <c r="AS177" s="181"/>
      <c r="AT177" s="181"/>
      <c r="AU177" s="181"/>
      <c r="AV177" s="181"/>
      <c r="AW177" s="181"/>
      <c r="AX177" s="181"/>
      <c r="AY177" s="181"/>
      <c r="AZ177" s="181"/>
      <c r="BA177" s="181"/>
      <c r="BB177" s="181"/>
      <c r="BC177" s="181"/>
      <c r="BE177" s="181"/>
      <c r="BF177" s="181"/>
      <c r="BG177" s="181"/>
      <c r="BQ177" s="128">
        <v>380</v>
      </c>
      <c r="BR177" s="185">
        <v>3804100</v>
      </c>
      <c r="BS177" s="128">
        <v>244440</v>
      </c>
      <c r="BT177" s="128">
        <v>0</v>
      </c>
    </row>
    <row r="178" spans="1:72" x14ac:dyDescent="0.2">
      <c r="P178" s="113" t="e">
        <v>#REF!</v>
      </c>
      <c r="AP178" s="247" t="s">
        <v>421</v>
      </c>
      <c r="BQ178" s="128">
        <v>380</v>
      </c>
      <c r="BR178" s="185">
        <v>3806908</v>
      </c>
      <c r="BS178" s="128">
        <v>57062.185486876013</v>
      </c>
      <c r="BT178" s="128">
        <v>0</v>
      </c>
    </row>
    <row r="179" spans="1:72" x14ac:dyDescent="0.2">
      <c r="O179" s="113">
        <v>1885330.5357645643</v>
      </c>
      <c r="P179" s="113">
        <v>5895360.3498558979</v>
      </c>
      <c r="R179" s="113">
        <v>-1220897.8584461706</v>
      </c>
      <c r="Y179" s="113">
        <v>633823.65000000014</v>
      </c>
      <c r="Z179" s="113">
        <v>74629.915163616271</v>
      </c>
      <c r="AE179" s="113">
        <v>-7655.8046336615862</v>
      </c>
      <c r="AP179" s="113">
        <v>112796227.00544012</v>
      </c>
      <c r="AT179" s="113">
        <v>8780151.3575345036</v>
      </c>
      <c r="BI179" s="113">
        <v>0</v>
      </c>
      <c r="BQ179" s="128">
        <v>380</v>
      </c>
      <c r="BR179" s="185">
        <v>3806905</v>
      </c>
      <c r="BS179" s="128">
        <v>50400</v>
      </c>
      <c r="BT179" s="128">
        <v>0</v>
      </c>
    </row>
    <row r="180" spans="1:72" x14ac:dyDescent="0.2">
      <c r="AP180" s="128">
        <v>112428985.2482561</v>
      </c>
      <c r="BQ180" s="128">
        <v>380</v>
      </c>
      <c r="BR180" s="185">
        <v>3804024</v>
      </c>
      <c r="BS180" s="128">
        <v>9525.6</v>
      </c>
      <c r="BT180" s="128">
        <v>0</v>
      </c>
    </row>
    <row r="181" spans="1:72" x14ac:dyDescent="0.2">
      <c r="BQ181" s="128">
        <v>380</v>
      </c>
      <c r="BR181" s="185">
        <v>3804010</v>
      </c>
      <c r="BS181" s="128">
        <v>25903.415982716004</v>
      </c>
      <c r="BT181" s="128">
        <v>0</v>
      </c>
    </row>
    <row r="182" spans="1:72" x14ac:dyDescent="0.2">
      <c r="BQ182" s="128">
        <v>380</v>
      </c>
      <c r="BR182" s="185">
        <v>3804021</v>
      </c>
      <c r="BS182" s="128">
        <v>35026.137847945996</v>
      </c>
      <c r="BT182" s="128">
        <v>0</v>
      </c>
    </row>
    <row r="183" spans="1:72" x14ac:dyDescent="0.2">
      <c r="BQ183" s="128">
        <v>380</v>
      </c>
      <c r="BR183" s="185">
        <v>3804613</v>
      </c>
      <c r="BS183" s="128">
        <v>32433.063634852002</v>
      </c>
      <c r="BT183" s="128">
        <v>0</v>
      </c>
    </row>
    <row r="184" spans="1:72" x14ac:dyDescent="0.2">
      <c r="O184" s="234">
        <v>0</v>
      </c>
      <c r="BQ184" s="128">
        <v>380</v>
      </c>
      <c r="BR184" s="185">
        <v>3804101</v>
      </c>
      <c r="BS184" s="128">
        <v>76004.090272711997</v>
      </c>
      <c r="BT184" s="128">
        <v>0</v>
      </c>
    </row>
    <row r="185" spans="1:72" x14ac:dyDescent="0.2">
      <c r="D185" s="204" t="s">
        <v>422</v>
      </c>
      <c r="F185" s="113">
        <v>-2786456.2373435795</v>
      </c>
      <c r="H185" s="113">
        <v>-4824864.4197000004</v>
      </c>
      <c r="I185" s="113">
        <v>-6949030.7376299948</v>
      </c>
      <c r="J185" s="113">
        <v>291586.89530000009</v>
      </c>
      <c r="K185" s="113">
        <v>18875614.798615038</v>
      </c>
      <c r="L185" s="113">
        <v>3446731.1533899968</v>
      </c>
      <c r="M185" s="113">
        <v>-10268247.360000025</v>
      </c>
      <c r="N185" s="113">
        <v>29711.850682182965</v>
      </c>
      <c r="O185" s="113">
        <v>-682171.90232004318</v>
      </c>
      <c r="R185" s="113">
        <v>1161555.2340498092</v>
      </c>
      <c r="T185" s="248">
        <v>798419.84688880353</v>
      </c>
      <c r="U185" s="248">
        <v>3155813.6533040814</v>
      </c>
      <c r="V185" s="248">
        <v>215653.95554279059</v>
      </c>
      <c r="W185" s="249">
        <v>2464316.7307790606</v>
      </c>
      <c r="BQ185" s="128">
        <v>380</v>
      </c>
      <c r="BR185" s="185">
        <v>3805401</v>
      </c>
      <c r="BS185" s="128">
        <v>60926.639218290016</v>
      </c>
      <c r="BT185" s="128">
        <v>0</v>
      </c>
    </row>
    <row r="186" spans="1:72" x14ac:dyDescent="0.2">
      <c r="D186" s="204" t="s">
        <v>423</v>
      </c>
      <c r="T186" s="250" t="s">
        <v>424</v>
      </c>
      <c r="U186" s="250"/>
      <c r="V186" s="250"/>
      <c r="W186" s="249">
        <v>1302761.4967292515</v>
      </c>
      <c r="BQ186" s="128">
        <v>380</v>
      </c>
      <c r="BR186" s="185">
        <v>3804502</v>
      </c>
      <c r="BS186" s="128">
        <v>26460</v>
      </c>
      <c r="BT186" s="128">
        <v>86454.274493863573</v>
      </c>
    </row>
    <row r="187" spans="1:72" x14ac:dyDescent="0.2">
      <c r="BQ187" s="128">
        <v>380</v>
      </c>
      <c r="BR187" s="185">
        <v>3804616</v>
      </c>
      <c r="BS187" s="128">
        <v>38052</v>
      </c>
      <c r="BT187" s="128">
        <v>0</v>
      </c>
    </row>
    <row r="188" spans="1:72" x14ac:dyDescent="0.2">
      <c r="BQ188" s="128">
        <v>380</v>
      </c>
      <c r="BR188" s="185">
        <v>3804004</v>
      </c>
      <c r="BS188" s="128">
        <v>31318.682871848003</v>
      </c>
      <c r="BT188" s="128">
        <v>0</v>
      </c>
    </row>
    <row r="189" spans="1:72" x14ac:dyDescent="0.2">
      <c r="U189" s="113">
        <v>144</v>
      </c>
      <c r="V189" s="113">
        <v>0</v>
      </c>
      <c r="BQ189" s="128">
        <v>380</v>
      </c>
      <c r="BR189" s="185">
        <v>3804027</v>
      </c>
      <c r="BS189" s="128">
        <v>32965.394784882003</v>
      </c>
      <c r="BT189" s="128">
        <v>0</v>
      </c>
    </row>
    <row r="190" spans="1:72" x14ac:dyDescent="0.2">
      <c r="BQ190" s="128">
        <v>380</v>
      </c>
      <c r="BR190" s="185">
        <v>3804032</v>
      </c>
      <c r="BS190" s="128">
        <v>30996</v>
      </c>
      <c r="BT190" s="128">
        <v>0</v>
      </c>
    </row>
    <row r="191" spans="1:72" x14ac:dyDescent="0.2">
      <c r="T191" s="113">
        <v>1468351.8026080471</v>
      </c>
      <c r="U191" s="113">
        <v>9830983.4096263051</v>
      </c>
      <c r="BQ191" s="128">
        <v>380</v>
      </c>
      <c r="BR191" s="185">
        <v>3804019</v>
      </c>
      <c r="BS191" s="128">
        <v>30054.487496472</v>
      </c>
      <c r="BT191" s="128">
        <v>0</v>
      </c>
    </row>
    <row r="192" spans="1:72" x14ac:dyDescent="0.2">
      <c r="T192" s="113">
        <v>406550322.88718587</v>
      </c>
      <c r="BQ192" s="128">
        <v>380</v>
      </c>
      <c r="BR192" s="185">
        <v>3804013</v>
      </c>
      <c r="BS192" s="128">
        <v>12126.961613652002</v>
      </c>
      <c r="BT192" s="128">
        <v>0</v>
      </c>
    </row>
    <row r="193" spans="69:72" s="181" customFormat="1" x14ac:dyDescent="0.2">
      <c r="BQ193" s="128">
        <v>380</v>
      </c>
      <c r="BR193" s="185">
        <v>3804112</v>
      </c>
      <c r="BS193" s="128">
        <v>36908.466298638006</v>
      </c>
      <c r="BT193" s="128">
        <v>0</v>
      </c>
    </row>
    <row r="194" spans="69:72" s="181" customFormat="1" x14ac:dyDescent="0.2">
      <c r="BQ194" s="128">
        <v>380</v>
      </c>
      <c r="BR194" s="185">
        <v>3804039</v>
      </c>
      <c r="BS194" s="128">
        <v>26111.415982716004</v>
      </c>
      <c r="BT194" s="128">
        <v>0</v>
      </c>
    </row>
    <row r="195" spans="69:72" s="181" customFormat="1" x14ac:dyDescent="0.2">
      <c r="BQ195" s="128">
        <v>380</v>
      </c>
      <c r="BR195" s="185">
        <v>3804006</v>
      </c>
      <c r="BS195" s="128">
        <v>41766.700112454011</v>
      </c>
      <c r="BT195" s="128">
        <v>0</v>
      </c>
    </row>
    <row r="196" spans="69:72" s="181" customFormat="1" x14ac:dyDescent="0.2">
      <c r="BQ196" s="128">
        <v>380</v>
      </c>
      <c r="BR196" s="185">
        <v>3804023</v>
      </c>
      <c r="BS196" s="128">
        <v>42399.06</v>
      </c>
      <c r="BT196" s="128">
        <v>134764.80637222182</v>
      </c>
    </row>
    <row r="197" spans="69:72" s="181" customFormat="1" x14ac:dyDescent="0.2">
      <c r="BQ197" s="128">
        <v>380</v>
      </c>
      <c r="BR197" s="185">
        <v>3804610</v>
      </c>
      <c r="BS197" s="128">
        <v>19674.204025860003</v>
      </c>
      <c r="BT197" s="128">
        <v>0</v>
      </c>
    </row>
    <row r="198" spans="69:72" s="181" customFormat="1" x14ac:dyDescent="0.2">
      <c r="BQ198" s="128">
        <v>380</v>
      </c>
      <c r="BR198" s="185">
        <v>3804040</v>
      </c>
      <c r="BS198" s="128">
        <v>30240</v>
      </c>
      <c r="BT198" s="128">
        <v>0</v>
      </c>
    </row>
    <row r="199" spans="69:72" s="181" customFormat="1" x14ac:dyDescent="0.2">
      <c r="BQ199" s="128">
        <v>380</v>
      </c>
      <c r="BR199" s="185">
        <v>3804074</v>
      </c>
      <c r="BS199" s="128">
        <v>267766.64633046999</v>
      </c>
      <c r="BT199" s="128">
        <v>0</v>
      </c>
    </row>
    <row r="200" spans="69:72" s="181" customFormat="1" x14ac:dyDescent="0.2">
      <c r="BQ200" s="128">
        <v>380</v>
      </c>
      <c r="BR200" s="185">
        <v>3804028</v>
      </c>
      <c r="BS200" s="128">
        <v>54222.16041612401</v>
      </c>
      <c r="BT200" s="128">
        <v>0</v>
      </c>
    </row>
    <row r="201" spans="69:72" s="181" customFormat="1" x14ac:dyDescent="0.2">
      <c r="BQ201" s="128">
        <v>380</v>
      </c>
      <c r="BR201" s="185">
        <v>3806909</v>
      </c>
      <c r="BS201" s="128">
        <v>35013.137847945996</v>
      </c>
      <c r="BT201" s="128">
        <v>0</v>
      </c>
    </row>
    <row r="202" spans="69:72" s="181" customFormat="1" x14ac:dyDescent="0.2">
      <c r="BQ202" s="128">
        <v>380</v>
      </c>
      <c r="BR202" s="185">
        <v>3809998</v>
      </c>
      <c r="BS202" s="128">
        <v>15000</v>
      </c>
      <c r="BT202" s="128">
        <v>0</v>
      </c>
    </row>
    <row r="203" spans="69:72" s="181" customFormat="1" x14ac:dyDescent="0.2">
      <c r="BQ203" s="128">
        <v>380</v>
      </c>
      <c r="BR203" s="185">
        <v>3809997</v>
      </c>
      <c r="BS203" s="128">
        <v>15000</v>
      </c>
      <c r="BT203" s="128">
        <v>0</v>
      </c>
    </row>
    <row r="204" spans="69:72" s="181" customFormat="1" x14ac:dyDescent="0.2">
      <c r="BQ204" s="128"/>
      <c r="BS204" s="103">
        <v>4132035.6241623438</v>
      </c>
    </row>
    <row r="205" spans="69:72" s="181" customFormat="1" x14ac:dyDescent="0.2">
      <c r="BQ205" s="128"/>
      <c r="BS205" s="234">
        <v>0</v>
      </c>
    </row>
    <row r="206" spans="69:72" s="181" customFormat="1" x14ac:dyDescent="0.2">
      <c r="BQ206" s="128"/>
      <c r="BS206" s="128"/>
    </row>
    <row r="207" spans="69:72" s="181" customFormat="1" x14ac:dyDescent="0.2">
      <c r="BQ207" s="128"/>
      <c r="BS207" s="128"/>
    </row>
    <row r="208" spans="69:72" s="181" customFormat="1" x14ac:dyDescent="0.2">
      <c r="BQ208" s="128"/>
      <c r="BS208" s="128"/>
    </row>
    <row r="209" spans="69:71" s="181" customFormat="1" x14ac:dyDescent="0.2">
      <c r="BQ209" s="128"/>
      <c r="BS209" s="128"/>
    </row>
    <row r="210" spans="69:71" s="181" customFormat="1" x14ac:dyDescent="0.2">
      <c r="BQ210" s="128"/>
      <c r="BS210" s="128"/>
    </row>
    <row r="211" spans="69:71" s="181" customFormat="1" x14ac:dyDescent="0.2">
      <c r="BQ211" s="128"/>
      <c r="BS211" s="128"/>
    </row>
    <row r="212" spans="69:71" s="181" customFormat="1" x14ac:dyDescent="0.2">
      <c r="BQ212" s="128"/>
      <c r="BS212" s="128"/>
    </row>
    <row r="213" spans="69:71" s="181" customFormat="1" x14ac:dyDescent="0.2">
      <c r="BQ213" s="128"/>
      <c r="BS213" s="128"/>
    </row>
    <row r="214" spans="69:71" s="181" customFormat="1" x14ac:dyDescent="0.2">
      <c r="BQ214" s="128"/>
      <c r="BS214" s="128"/>
    </row>
    <row r="215" spans="69:71" s="181" customFormat="1" x14ac:dyDescent="0.2">
      <c r="BQ215" s="128"/>
      <c r="BS215" s="128"/>
    </row>
    <row r="216" spans="69:71" s="181" customFormat="1" x14ac:dyDescent="0.2">
      <c r="BQ216" s="128"/>
      <c r="BS216" s="128"/>
    </row>
    <row r="217" spans="69:71" s="181" customFormat="1" x14ac:dyDescent="0.2">
      <c r="BQ217" s="128"/>
      <c r="BS217" s="128"/>
    </row>
    <row r="218" spans="69:71" s="181" customFormat="1" x14ac:dyDescent="0.2">
      <c r="BQ218" s="128"/>
      <c r="BS218" s="128"/>
    </row>
    <row r="219" spans="69:71" s="181" customFormat="1" x14ac:dyDescent="0.2">
      <c r="BQ219" s="128"/>
      <c r="BS219" s="128"/>
    </row>
    <row r="220" spans="69:71" s="181" customFormat="1" x14ac:dyDescent="0.2">
      <c r="BQ220" s="128"/>
      <c r="BS220" s="128"/>
    </row>
    <row r="221" spans="69:71" s="181" customFormat="1" x14ac:dyDescent="0.2">
      <c r="BQ221" s="128"/>
      <c r="BS221" s="128"/>
    </row>
    <row r="222" spans="69:71" s="181" customFormat="1" x14ac:dyDescent="0.2">
      <c r="BQ222" s="128"/>
      <c r="BS222" s="128"/>
    </row>
    <row r="223" spans="69:71" s="181" customFormat="1" x14ac:dyDescent="0.2">
      <c r="BQ223" s="128"/>
      <c r="BS223" s="128"/>
    </row>
    <row r="224" spans="69:71" s="181" customFormat="1" x14ac:dyDescent="0.2">
      <c r="BQ224" s="128"/>
      <c r="BS224" s="128"/>
    </row>
    <row r="225" spans="69:71" s="181" customFormat="1" x14ac:dyDescent="0.2">
      <c r="BQ225" s="128"/>
      <c r="BS225" s="128"/>
    </row>
    <row r="226" spans="69:71" s="181" customFormat="1" x14ac:dyDescent="0.2">
      <c r="BQ226" s="128"/>
      <c r="BS226" s="128"/>
    </row>
    <row r="227" spans="69:71" s="181" customFormat="1" x14ac:dyDescent="0.2">
      <c r="BQ227" s="128"/>
      <c r="BS227" s="128"/>
    </row>
    <row r="228" spans="69:71" s="181" customFormat="1" x14ac:dyDescent="0.2">
      <c r="BQ228" s="128"/>
      <c r="BS228" s="128"/>
    </row>
  </sheetData>
  <mergeCells count="7">
    <mergeCell ref="T186:V186"/>
    <mergeCell ref="Y2:AA2"/>
    <mergeCell ref="F3:W3"/>
    <mergeCell ref="Y3:AA3"/>
    <mergeCell ref="AC3:AH3"/>
    <mergeCell ref="AU3:AZ3"/>
    <mergeCell ref="BQ3:BS3"/>
  </mergeCells>
  <conditionalFormatting sqref="BB5 BB165:BB166">
    <cfRule type="cellIs" dxfId="11" priority="3" stopIfTrue="1" operator="notEqual">
      <formula>0</formula>
    </cfRule>
  </conditionalFormatting>
  <conditionalFormatting sqref="BB167:BB168">
    <cfRule type="cellIs" dxfId="10" priority="2" stopIfTrue="1" operator="notEqual">
      <formula>0</formula>
    </cfRule>
  </conditionalFormatting>
  <conditionalFormatting sqref="BB6:BB164">
    <cfRule type="cellIs" dxfId="9" priority="1" stopIfTrue="1" operator="notEqual">
      <formula>0</formula>
    </cfRule>
  </conditionalFormatting>
  <dataValidations count="1">
    <dataValidation type="list" allowBlank="1" showInputMessage="1" showErrorMessage="1" sqref="A5:A168">
      <formula1>$D$169:$D$171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FB121"/>
  <sheetViews>
    <sheetView topLeftCell="E1" workbookViewId="0">
      <selection activeCell="T5" sqref="T5"/>
    </sheetView>
  </sheetViews>
  <sheetFormatPr defaultRowHeight="11.25" x14ac:dyDescent="0.2"/>
  <cols>
    <col min="1" max="1" width="20.140625" style="204" customWidth="1"/>
    <col min="2" max="2" width="6.5703125" style="204" customWidth="1"/>
    <col min="3" max="3" width="6.28515625" style="222" bestFit="1" customWidth="1"/>
    <col min="4" max="4" width="35" style="204" customWidth="1"/>
    <col min="5" max="5" width="4.7109375" style="218" customWidth="1"/>
    <col min="6" max="6" width="10.140625" style="113" bestFit="1" customWidth="1"/>
    <col min="7" max="7" width="9.85546875" style="113" bestFit="1" customWidth="1"/>
    <col min="8" max="8" width="9.85546875" style="113" customWidth="1"/>
    <col min="9" max="9" width="9.85546875" style="113" bestFit="1" customWidth="1"/>
    <col min="10" max="10" width="7.7109375" style="113" bestFit="1" customWidth="1"/>
    <col min="11" max="11" width="9.7109375" style="113" bestFit="1" customWidth="1"/>
    <col min="12" max="13" width="9.5703125" style="113" bestFit="1" customWidth="1"/>
    <col min="14" max="14" width="9.28515625" style="113" customWidth="1"/>
    <col min="15" max="15" width="8.7109375" style="113" bestFit="1" customWidth="1"/>
    <col min="16" max="16" width="7.85546875" style="113" bestFit="1" customWidth="1"/>
    <col min="17" max="17" width="10.85546875" style="113" customWidth="1"/>
    <col min="18" max="18" width="11" style="113" customWidth="1"/>
    <col min="19" max="19" width="11" style="113" hidden="1" customWidth="1"/>
    <col min="20" max="20" width="10.7109375" style="113" customWidth="1"/>
    <col min="21" max="21" width="10.5703125" style="113" customWidth="1"/>
    <col min="22" max="22" width="10.28515625" style="113" bestFit="1" customWidth="1"/>
    <col min="23" max="23" width="12" style="113" bestFit="1" customWidth="1"/>
    <col min="24" max="24" width="4" style="113" customWidth="1"/>
    <col min="25" max="25" width="9.28515625" style="113" bestFit="1" customWidth="1"/>
    <col min="26" max="26" width="9.28515625" style="113" customWidth="1"/>
    <col min="27" max="27" width="10" style="113" hidden="1" customWidth="1"/>
    <col min="28" max="28" width="10.42578125" style="113" customWidth="1"/>
    <col min="29" max="29" width="1.85546875" style="113" bestFit="1" customWidth="1"/>
    <col min="30" max="30" width="11.140625" style="113" bestFit="1" customWidth="1"/>
    <col min="31" max="31" width="10" style="113" customWidth="1"/>
    <col min="32" max="32" width="8.28515625" style="113" bestFit="1" customWidth="1"/>
    <col min="33" max="33" width="9.5703125" style="113" customWidth="1"/>
    <col min="34" max="34" width="5.28515625" style="113" hidden="1" customWidth="1"/>
    <col min="35" max="35" width="8.42578125" style="113" bestFit="1" customWidth="1"/>
    <col min="36" max="36" width="1.85546875" style="113" customWidth="1"/>
    <col min="37" max="37" width="10.42578125" style="113" bestFit="1" customWidth="1"/>
    <col min="38" max="38" width="1.85546875" style="113" bestFit="1" customWidth="1"/>
    <col min="39" max="39" width="9" style="113" customWidth="1"/>
    <col min="40" max="40" width="1.42578125" style="113" customWidth="1"/>
    <col min="41" max="41" width="10.5703125" style="113" bestFit="1" customWidth="1"/>
    <col min="42" max="42" width="1.85546875" style="113" bestFit="1" customWidth="1"/>
    <col min="43" max="43" width="9.5703125" style="128" bestFit="1" customWidth="1"/>
    <col min="44" max="45" width="8.7109375" style="128" bestFit="1" customWidth="1"/>
    <col min="46" max="46" width="7.85546875" style="113" bestFit="1" customWidth="1"/>
    <col min="47" max="47" width="8.7109375" style="128" bestFit="1" customWidth="1"/>
    <col min="48" max="48" width="7" style="128" customWidth="1"/>
    <col min="49" max="49" width="6.5703125" style="128" bestFit="1" customWidth="1"/>
    <col min="50" max="51" width="7.140625" style="128" bestFit="1" customWidth="1"/>
    <col min="52" max="52" width="7.42578125" style="128" customWidth="1"/>
    <col min="53" max="53" width="6.7109375" style="128" customWidth="1"/>
    <col min="54" max="54" width="14.28515625" style="128" bestFit="1" customWidth="1"/>
    <col min="55" max="55" width="8.42578125" style="128" bestFit="1" customWidth="1"/>
    <col min="56" max="56" width="1.28515625" style="128" customWidth="1"/>
    <col min="57" max="57" width="9.5703125" style="128" bestFit="1" customWidth="1"/>
    <col min="58" max="58" width="9.140625" style="128"/>
    <col min="59" max="59" width="9.5703125" style="128" bestFit="1" customWidth="1"/>
    <col min="60" max="60" width="1.85546875" style="128" customWidth="1"/>
    <col min="61" max="61" width="9.140625" style="128"/>
    <col min="62" max="62" width="1.85546875" style="128" customWidth="1"/>
    <col min="63" max="64" width="9.140625" style="128"/>
    <col min="65" max="16384" width="9.140625" style="181"/>
  </cols>
  <sheetData>
    <row r="1" spans="1:158" s="98" customFormat="1" x14ac:dyDescent="0.2">
      <c r="A1" s="97" t="s">
        <v>425</v>
      </c>
      <c r="B1" s="97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98" t="s">
        <v>354</v>
      </c>
      <c r="P1" s="105"/>
      <c r="Q1" s="105"/>
      <c r="R1" s="105"/>
      <c r="S1" s="105"/>
      <c r="T1" s="100"/>
      <c r="U1" s="100"/>
      <c r="V1" s="100"/>
      <c r="W1" s="105"/>
      <c r="X1" s="105"/>
      <c r="Y1" s="251" t="s">
        <v>426</v>
      </c>
      <c r="Z1" s="112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2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3"/>
      <c r="BG1" s="103"/>
      <c r="BH1" s="103"/>
      <c r="BI1" s="103"/>
      <c r="BJ1" s="103"/>
      <c r="BK1" s="103"/>
      <c r="BL1" s="103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</row>
    <row r="2" spans="1:158" s="98" customFormat="1" ht="12" thickBot="1" x14ac:dyDescent="0.25">
      <c r="A2" s="97"/>
      <c r="B2" s="97"/>
      <c r="D2" s="105"/>
      <c r="E2" s="106"/>
      <c r="F2" s="99"/>
      <c r="G2" s="99"/>
      <c r="H2" s="99"/>
      <c r="I2" s="99"/>
      <c r="J2" s="99"/>
      <c r="K2" s="99"/>
      <c r="L2" s="99"/>
      <c r="M2" s="107"/>
      <c r="N2" s="99"/>
      <c r="O2" s="252"/>
      <c r="P2" s="99"/>
      <c r="Q2" s="105"/>
      <c r="R2" s="99"/>
      <c r="S2" s="99"/>
      <c r="T2" s="107"/>
      <c r="U2" s="107" t="s">
        <v>360</v>
      </c>
      <c r="V2" s="107" t="s">
        <v>360</v>
      </c>
      <c r="W2" s="99"/>
      <c r="X2" s="99"/>
      <c r="Y2" s="253" t="s">
        <v>427</v>
      </c>
      <c r="Z2" s="254"/>
      <c r="AA2" s="108"/>
      <c r="AB2" s="255"/>
      <c r="AC2" s="99"/>
      <c r="AD2" s="99"/>
      <c r="AE2" s="114" t="s">
        <v>362</v>
      </c>
      <c r="AF2" s="99"/>
      <c r="AG2" s="99"/>
      <c r="AH2" s="99"/>
      <c r="AI2" s="99"/>
      <c r="AJ2" s="99"/>
      <c r="AK2" s="99"/>
      <c r="AL2" s="99"/>
      <c r="AM2" s="111"/>
      <c r="AN2" s="99"/>
      <c r="AO2" s="99"/>
      <c r="AP2" s="99"/>
      <c r="AQ2" s="112"/>
      <c r="AR2" s="113"/>
      <c r="AS2" s="103"/>
      <c r="AT2" s="99"/>
      <c r="AU2" s="103"/>
      <c r="AV2" s="100"/>
      <c r="AW2" s="100"/>
      <c r="AX2" s="100"/>
      <c r="AY2" s="100"/>
      <c r="AZ2" s="100"/>
      <c r="BA2" s="100"/>
      <c r="BB2" s="103"/>
      <c r="BC2" s="109" t="s">
        <v>361</v>
      </c>
      <c r="BD2" s="103"/>
      <c r="BE2" s="103"/>
      <c r="BF2" s="114" t="s">
        <v>362</v>
      </c>
      <c r="BG2" s="103"/>
      <c r="BH2" s="103"/>
      <c r="BI2" s="103"/>
      <c r="BJ2" s="103"/>
      <c r="BK2" s="115"/>
      <c r="BL2" s="103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</row>
    <row r="3" spans="1:158" s="98" customFormat="1" ht="12" thickBot="1" x14ac:dyDescent="0.25">
      <c r="A3" s="117" t="s">
        <v>428</v>
      </c>
      <c r="B3" s="117"/>
      <c r="C3" s="118"/>
      <c r="D3" s="106"/>
      <c r="E3" s="106"/>
      <c r="F3" s="119" t="s">
        <v>364</v>
      </c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1"/>
      <c r="X3" s="99"/>
      <c r="Y3" s="122" t="s">
        <v>429</v>
      </c>
      <c r="Z3" s="123"/>
      <c r="AA3" s="123"/>
      <c r="AB3" s="124"/>
      <c r="AC3" s="99"/>
      <c r="AD3" s="125" t="s">
        <v>366</v>
      </c>
      <c r="AE3" s="126"/>
      <c r="AF3" s="126"/>
      <c r="AG3" s="126"/>
      <c r="AH3" s="126"/>
      <c r="AI3" s="127"/>
      <c r="AJ3" s="99"/>
      <c r="AK3" s="99"/>
      <c r="AL3" s="99"/>
      <c r="AM3" s="99"/>
      <c r="AN3" s="99"/>
      <c r="AO3" s="99"/>
      <c r="AP3" s="99"/>
      <c r="AQ3" s="251"/>
      <c r="AR3" s="103"/>
      <c r="AS3" s="103"/>
      <c r="AT3" s="99"/>
      <c r="AU3" s="103"/>
      <c r="AV3" s="129" t="s">
        <v>367</v>
      </c>
      <c r="AW3" s="130"/>
      <c r="AX3" s="130"/>
      <c r="AY3" s="130"/>
      <c r="AZ3" s="130"/>
      <c r="BA3" s="131"/>
      <c r="BB3" s="103"/>
      <c r="BC3" s="103"/>
      <c r="BD3" s="103"/>
      <c r="BE3" s="103"/>
      <c r="BF3" s="103"/>
      <c r="BG3" s="103"/>
      <c r="BH3" s="103"/>
      <c r="BI3" s="103"/>
      <c r="BJ3" s="103"/>
      <c r="BK3" s="115"/>
      <c r="BL3" s="103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</row>
    <row r="4" spans="1:158" s="158" customFormat="1" ht="56.25" x14ac:dyDescent="0.2">
      <c r="A4" s="134" t="s">
        <v>0</v>
      </c>
      <c r="B4" s="135" t="s">
        <v>309</v>
      </c>
      <c r="C4" s="135" t="s">
        <v>310</v>
      </c>
      <c r="D4" s="134" t="s">
        <v>1</v>
      </c>
      <c r="E4" s="136"/>
      <c r="F4" s="144" t="s">
        <v>369</v>
      </c>
      <c r="G4" s="145" t="s">
        <v>370</v>
      </c>
      <c r="H4" s="145" t="s">
        <v>371</v>
      </c>
      <c r="I4" s="145" t="s">
        <v>372</v>
      </c>
      <c r="J4" s="145" t="s">
        <v>284</v>
      </c>
      <c r="K4" s="145" t="s">
        <v>285</v>
      </c>
      <c r="L4" s="145" t="s">
        <v>373</v>
      </c>
      <c r="M4" s="145" t="s">
        <v>287</v>
      </c>
      <c r="N4" s="145" t="s">
        <v>288</v>
      </c>
      <c r="O4" s="145" t="s">
        <v>374</v>
      </c>
      <c r="P4" s="145" t="s">
        <v>430</v>
      </c>
      <c r="Q4" s="256" t="s">
        <v>431</v>
      </c>
      <c r="R4" s="145" t="s">
        <v>377</v>
      </c>
      <c r="S4" s="140"/>
      <c r="T4" s="145" t="s">
        <v>432</v>
      </c>
      <c r="U4" s="141" t="s">
        <v>433</v>
      </c>
      <c r="V4" s="141" t="s">
        <v>379</v>
      </c>
      <c r="W4" s="142" t="s">
        <v>380</v>
      </c>
      <c r="X4" s="143"/>
      <c r="Y4" s="137" t="s">
        <v>434</v>
      </c>
      <c r="Z4" s="138" t="s">
        <v>435</v>
      </c>
      <c r="AA4" s="141" t="s">
        <v>436</v>
      </c>
      <c r="AB4" s="142" t="s">
        <v>437</v>
      </c>
      <c r="AC4" s="143"/>
      <c r="AD4" s="144" t="s">
        <v>384</v>
      </c>
      <c r="AE4" s="145" t="s">
        <v>385</v>
      </c>
      <c r="AF4" s="145" t="s">
        <v>386</v>
      </c>
      <c r="AG4" s="145" t="s">
        <v>387</v>
      </c>
      <c r="AH4" s="140" t="s">
        <v>388</v>
      </c>
      <c r="AI4" s="142" t="s">
        <v>389</v>
      </c>
      <c r="AJ4" s="143"/>
      <c r="AK4" s="146" t="s">
        <v>438</v>
      </c>
      <c r="AL4" s="143"/>
      <c r="AM4" s="147" t="s">
        <v>391</v>
      </c>
      <c r="AN4" s="143"/>
      <c r="AO4" s="148" t="s">
        <v>439</v>
      </c>
      <c r="AP4" s="143"/>
      <c r="AQ4" s="149" t="s">
        <v>393</v>
      </c>
      <c r="AR4" s="150" t="s">
        <v>394</v>
      </c>
      <c r="AS4" s="150" t="s">
        <v>395</v>
      </c>
      <c r="AT4" s="150" t="s">
        <v>396</v>
      </c>
      <c r="AU4" s="152" t="s">
        <v>289</v>
      </c>
      <c r="AV4" s="149" t="s">
        <v>397</v>
      </c>
      <c r="AW4" s="150" t="s">
        <v>398</v>
      </c>
      <c r="AX4" s="257" t="s">
        <v>399</v>
      </c>
      <c r="AY4" s="150" t="s">
        <v>400</v>
      </c>
      <c r="AZ4" s="257" t="s">
        <v>401</v>
      </c>
      <c r="BA4" s="152" t="s">
        <v>402</v>
      </c>
      <c r="BB4" s="258" t="s">
        <v>403</v>
      </c>
      <c r="BC4" s="152" t="s">
        <v>290</v>
      </c>
      <c r="BD4" s="153"/>
      <c r="BE4" s="153" t="s">
        <v>440</v>
      </c>
      <c r="BF4" s="259" t="s">
        <v>441</v>
      </c>
      <c r="BG4" s="156" t="s">
        <v>442</v>
      </c>
      <c r="BH4" s="153"/>
      <c r="BI4" s="154" t="s">
        <v>409</v>
      </c>
      <c r="BJ4" s="153"/>
      <c r="BK4" s="157" t="s">
        <v>410</v>
      </c>
      <c r="BL4" s="157" t="s">
        <v>411</v>
      </c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</row>
    <row r="5" spans="1:158" x14ac:dyDescent="0.2">
      <c r="A5" s="187" t="s">
        <v>328</v>
      </c>
      <c r="B5" s="188"/>
      <c r="C5" s="188">
        <v>6907</v>
      </c>
      <c r="D5" s="189" t="s">
        <v>4</v>
      </c>
      <c r="E5" s="162"/>
      <c r="F5" s="163">
        <v>3399665.8568010535</v>
      </c>
      <c r="G5" s="164">
        <v>300662.13343977189</v>
      </c>
      <c r="H5" s="164">
        <v>97255.55839993633</v>
      </c>
      <c r="I5" s="164">
        <v>303968.627200171</v>
      </c>
      <c r="J5" s="164">
        <v>0</v>
      </c>
      <c r="K5" s="164">
        <v>332150.85972281487</v>
      </c>
      <c r="L5" s="164">
        <v>44327.091199838978</v>
      </c>
      <c r="M5" s="260">
        <v>110017.59999999999</v>
      </c>
      <c r="N5" s="164">
        <v>0</v>
      </c>
      <c r="O5" s="165">
        <v>48620.67891462001</v>
      </c>
      <c r="P5" s="166"/>
      <c r="Q5" s="166"/>
      <c r="R5" s="164">
        <v>0</v>
      </c>
      <c r="S5" s="164"/>
      <c r="T5" s="164">
        <v>0</v>
      </c>
      <c r="U5" s="168">
        <v>43955.615605364554</v>
      </c>
      <c r="V5" s="168">
        <v>0</v>
      </c>
      <c r="W5" s="169">
        <v>4680624.0212835697</v>
      </c>
      <c r="X5" s="170"/>
      <c r="Y5" s="261"/>
      <c r="Z5" s="166"/>
      <c r="AA5" s="167"/>
      <c r="AB5" s="169">
        <v>0</v>
      </c>
      <c r="AC5" s="170"/>
      <c r="AD5" s="163">
        <v>69418.541076659661</v>
      </c>
      <c r="AE5" s="262"/>
      <c r="AF5" s="164">
        <v>0</v>
      </c>
      <c r="AG5" s="262"/>
      <c r="AH5" s="164"/>
      <c r="AI5" s="169">
        <v>69418.541076659661</v>
      </c>
      <c r="AJ5" s="170"/>
      <c r="AK5" s="172">
        <v>4750042.562360229</v>
      </c>
      <c r="AL5" s="170"/>
      <c r="AM5" s="173">
        <v>375145.12239902077</v>
      </c>
      <c r="AN5" s="170"/>
      <c r="AO5" s="174">
        <v>644349.25281856372</v>
      </c>
      <c r="AP5" s="170"/>
      <c r="AQ5" s="175">
        <v>4706381.4751319606</v>
      </c>
      <c r="AR5" s="170">
        <v>0</v>
      </c>
      <c r="AS5" s="170">
        <v>69418.541076659661</v>
      </c>
      <c r="AT5" s="167"/>
      <c r="AU5" s="177">
        <v>375145.12239902077</v>
      </c>
      <c r="AV5" s="170">
        <v>0</v>
      </c>
      <c r="AW5" s="170">
        <v>0</v>
      </c>
      <c r="AX5" s="193">
        <v>0</v>
      </c>
      <c r="AY5" s="170">
        <v>0</v>
      </c>
      <c r="AZ5" s="193">
        <v>0</v>
      </c>
      <c r="BA5" s="177">
        <v>0</v>
      </c>
      <c r="BB5" s="178">
        <v>5150945.1386076408</v>
      </c>
      <c r="BC5" s="179">
        <v>2.7648638933897018E-10</v>
      </c>
      <c r="BE5" s="128">
        <v>5150945.1386076408</v>
      </c>
      <c r="BG5" s="263">
        <v>5150945.1386076408</v>
      </c>
      <c r="BI5" s="128">
        <v>4680624.0212835697</v>
      </c>
      <c r="BK5" s="183">
        <v>0</v>
      </c>
      <c r="BL5" s="184">
        <v>0</v>
      </c>
    </row>
    <row r="6" spans="1:158" x14ac:dyDescent="0.2">
      <c r="A6" s="187" t="s">
        <v>328</v>
      </c>
      <c r="B6" s="188"/>
      <c r="C6" s="188">
        <v>4064</v>
      </c>
      <c r="D6" s="161" t="s">
        <v>243</v>
      </c>
      <c r="E6" s="162"/>
      <c r="F6" s="163">
        <v>5609669.3990113735</v>
      </c>
      <c r="G6" s="164">
        <v>175187.80674658855</v>
      </c>
      <c r="H6" s="164">
        <v>48847.814399968098</v>
      </c>
      <c r="I6" s="164">
        <v>116683.66640006575</v>
      </c>
      <c r="J6" s="164">
        <v>0</v>
      </c>
      <c r="K6" s="164">
        <v>368614.15578365413</v>
      </c>
      <c r="L6" s="164">
        <v>12494.195115009179</v>
      </c>
      <c r="M6" s="186">
        <v>110017.59999999999</v>
      </c>
      <c r="N6" s="164">
        <v>0</v>
      </c>
      <c r="O6" s="165">
        <v>61809.301518350003</v>
      </c>
      <c r="P6" s="164">
        <v>956411.63636968716</v>
      </c>
      <c r="Q6" s="166"/>
      <c r="R6" s="164">
        <v>0</v>
      </c>
      <c r="S6" s="164"/>
      <c r="T6" s="164">
        <v>172885.36254334063</v>
      </c>
      <c r="U6" s="168">
        <v>0</v>
      </c>
      <c r="V6" s="168">
        <v>0</v>
      </c>
      <c r="W6" s="169">
        <v>7632620.9378880374</v>
      </c>
      <c r="X6" s="170"/>
      <c r="Y6" s="261"/>
      <c r="Z6" s="166"/>
      <c r="AA6" s="167"/>
      <c r="AB6" s="169">
        <v>0</v>
      </c>
      <c r="AC6" s="170"/>
      <c r="AD6" s="163">
        <v>61648.903842486259</v>
      </c>
      <c r="AE6" s="262"/>
      <c r="AF6" s="164">
        <v>0</v>
      </c>
      <c r="AG6" s="262"/>
      <c r="AH6" s="164"/>
      <c r="AI6" s="169">
        <v>61648.903842486259</v>
      </c>
      <c r="AJ6" s="170"/>
      <c r="AK6" s="172">
        <v>7694269.8417305239</v>
      </c>
      <c r="AL6" s="170"/>
      <c r="AM6" s="173">
        <v>246013.22886297377</v>
      </c>
      <c r="AN6" s="170"/>
      <c r="AO6" s="174">
        <v>765979.24398351775</v>
      </c>
      <c r="AP6" s="170"/>
      <c r="AQ6" s="175">
        <v>7632620.9378880374</v>
      </c>
      <c r="AR6" s="170">
        <v>0</v>
      </c>
      <c r="AS6" s="170">
        <v>61648.903842486259</v>
      </c>
      <c r="AT6" s="167"/>
      <c r="AU6" s="177">
        <v>246013.22886297377</v>
      </c>
      <c r="AV6" s="170">
        <v>0</v>
      </c>
      <c r="AW6" s="170">
        <v>0</v>
      </c>
      <c r="AX6" s="193">
        <v>0</v>
      </c>
      <c r="AY6" s="170">
        <v>0</v>
      </c>
      <c r="AZ6" s="193">
        <v>0</v>
      </c>
      <c r="BA6" s="177">
        <v>0</v>
      </c>
      <c r="BB6" s="178">
        <v>7940283.0705934977</v>
      </c>
      <c r="BC6" s="179">
        <v>8.7311491370201111E-11</v>
      </c>
      <c r="BE6" s="128">
        <v>7940283.0705934977</v>
      </c>
      <c r="BG6" s="263">
        <v>7940283.0705934977</v>
      </c>
      <c r="BI6" s="128">
        <v>7632620.9378880374</v>
      </c>
      <c r="BK6" s="183">
        <v>0</v>
      </c>
      <c r="BL6" s="184">
        <v>0</v>
      </c>
    </row>
    <row r="7" spans="1:158" x14ac:dyDescent="0.2">
      <c r="A7" s="187" t="s">
        <v>328</v>
      </c>
      <c r="B7" s="188"/>
      <c r="C7" s="188">
        <v>4025</v>
      </c>
      <c r="D7" s="161" t="s">
        <v>246</v>
      </c>
      <c r="E7" s="162"/>
      <c r="F7" s="163">
        <v>2130768.8668287918</v>
      </c>
      <c r="G7" s="164">
        <v>172319.22585827654</v>
      </c>
      <c r="H7" s="164">
        <v>47527.603199968828</v>
      </c>
      <c r="I7" s="164">
        <v>205857.93200011589</v>
      </c>
      <c r="J7" s="164">
        <v>0</v>
      </c>
      <c r="K7" s="164">
        <v>294763.36556069041</v>
      </c>
      <c r="L7" s="164">
        <v>44747.651837408637</v>
      </c>
      <c r="M7" s="186">
        <v>110017.59999999999</v>
      </c>
      <c r="N7" s="164">
        <v>0</v>
      </c>
      <c r="O7" s="165">
        <v>27525.111358092006</v>
      </c>
      <c r="P7" s="166"/>
      <c r="Q7" s="166"/>
      <c r="R7" s="164">
        <v>0</v>
      </c>
      <c r="S7" s="164"/>
      <c r="T7" s="164">
        <v>0</v>
      </c>
      <c r="U7" s="168">
        <v>351042.32214182662</v>
      </c>
      <c r="V7" s="168">
        <v>0</v>
      </c>
      <c r="W7" s="169">
        <v>3384569.6787851714</v>
      </c>
      <c r="X7" s="170"/>
      <c r="Y7" s="261"/>
      <c r="Z7" s="166"/>
      <c r="AA7" s="167"/>
      <c r="AB7" s="169">
        <v>0</v>
      </c>
      <c r="AC7" s="170"/>
      <c r="AD7" s="163">
        <v>24051.247684914779</v>
      </c>
      <c r="AE7" s="262"/>
      <c r="AF7" s="164">
        <v>0</v>
      </c>
      <c r="AG7" s="262"/>
      <c r="AH7" s="164"/>
      <c r="AI7" s="169">
        <v>24051.247684914779</v>
      </c>
      <c r="AJ7" s="170"/>
      <c r="AK7" s="172">
        <v>3408620.926470086</v>
      </c>
      <c r="AL7" s="170"/>
      <c r="AM7" s="173">
        <v>205213.63228699553</v>
      </c>
      <c r="AN7" s="170"/>
      <c r="AO7" s="174">
        <v>490376.46604452067</v>
      </c>
      <c r="AP7" s="170"/>
      <c r="AQ7" s="175">
        <v>3884569.6787851714</v>
      </c>
      <c r="AR7" s="170">
        <v>0</v>
      </c>
      <c r="AS7" s="170">
        <v>24051.247684914779</v>
      </c>
      <c r="AT7" s="167"/>
      <c r="AU7" s="177">
        <v>205213.63228699553</v>
      </c>
      <c r="AV7" s="170">
        <v>0</v>
      </c>
      <c r="AW7" s="170">
        <v>0</v>
      </c>
      <c r="AX7" s="193">
        <v>0</v>
      </c>
      <c r="AY7" s="170">
        <v>0</v>
      </c>
      <c r="AZ7" s="193">
        <v>0</v>
      </c>
      <c r="BA7" s="177">
        <v>0</v>
      </c>
      <c r="BB7" s="178">
        <v>4113834.5587570816</v>
      </c>
      <c r="BC7" s="179">
        <v>0</v>
      </c>
      <c r="BE7" s="128">
        <v>4113834.5587570816</v>
      </c>
      <c r="BG7" s="263">
        <v>4113834.5587570816</v>
      </c>
      <c r="BI7" s="128">
        <v>3384569.6787851714</v>
      </c>
      <c r="BK7" s="183">
        <v>0</v>
      </c>
      <c r="BL7" s="184">
        <v>0</v>
      </c>
    </row>
    <row r="8" spans="1:158" x14ac:dyDescent="0.2">
      <c r="A8" s="187" t="s">
        <v>328</v>
      </c>
      <c r="B8" s="188"/>
      <c r="C8" s="188">
        <v>4041</v>
      </c>
      <c r="D8" s="161" t="s">
        <v>247</v>
      </c>
      <c r="E8" s="162"/>
      <c r="F8" s="163">
        <v>3824818.8700490724</v>
      </c>
      <c r="G8" s="164">
        <v>284584.83885711076</v>
      </c>
      <c r="H8" s="164">
        <v>91974.713599939918</v>
      </c>
      <c r="I8" s="164">
        <v>364483.30800020543</v>
      </c>
      <c r="J8" s="164">
        <v>0</v>
      </c>
      <c r="K8" s="164">
        <v>390900.35960274382</v>
      </c>
      <c r="L8" s="164">
        <v>54023.642399803859</v>
      </c>
      <c r="M8" s="186">
        <v>110017.59999999999</v>
      </c>
      <c r="N8" s="164">
        <v>0</v>
      </c>
      <c r="O8" s="165">
        <v>26712</v>
      </c>
      <c r="P8" s="166"/>
      <c r="Q8" s="166"/>
      <c r="R8" s="164">
        <v>0</v>
      </c>
      <c r="S8" s="164"/>
      <c r="T8" s="164">
        <v>0</v>
      </c>
      <c r="U8" s="168">
        <v>77113.587654404342</v>
      </c>
      <c r="V8" s="168">
        <v>0</v>
      </c>
      <c r="W8" s="169">
        <v>5224628.9201632794</v>
      </c>
      <c r="X8" s="170"/>
      <c r="Y8" s="261"/>
      <c r="Z8" s="166"/>
      <c r="AA8" s="167"/>
      <c r="AB8" s="169">
        <v>0</v>
      </c>
      <c r="AC8" s="170"/>
      <c r="AD8" s="163">
        <v>60686.739817553804</v>
      </c>
      <c r="AE8" s="262"/>
      <c r="AF8" s="164">
        <v>0</v>
      </c>
      <c r="AG8" s="262"/>
      <c r="AH8" s="164"/>
      <c r="AI8" s="169">
        <v>60686.739817553804</v>
      </c>
      <c r="AJ8" s="170"/>
      <c r="AK8" s="172">
        <v>5285315.6599808335</v>
      </c>
      <c r="AL8" s="170"/>
      <c r="AM8" s="173">
        <v>333116.27408993576</v>
      </c>
      <c r="AN8" s="170"/>
      <c r="AO8" s="174">
        <v>739230.52244693832</v>
      </c>
      <c r="AP8" s="170"/>
      <c r="AQ8" s="175">
        <v>5224628.9201632794</v>
      </c>
      <c r="AR8" s="170">
        <v>0</v>
      </c>
      <c r="AS8" s="170">
        <v>60686.739817553804</v>
      </c>
      <c r="AT8" s="167"/>
      <c r="AU8" s="177">
        <v>333116.27408993576</v>
      </c>
      <c r="AV8" s="170">
        <v>0</v>
      </c>
      <c r="AW8" s="170">
        <v>0</v>
      </c>
      <c r="AX8" s="193">
        <v>0</v>
      </c>
      <c r="AY8" s="170">
        <v>0</v>
      </c>
      <c r="AZ8" s="193">
        <v>0</v>
      </c>
      <c r="BA8" s="177">
        <v>0</v>
      </c>
      <c r="BB8" s="178">
        <v>5618431.9340707697</v>
      </c>
      <c r="BC8" s="179">
        <v>4.0745362639427185E-10</v>
      </c>
      <c r="BE8" s="128">
        <v>5618431.9340707697</v>
      </c>
      <c r="BG8" s="263">
        <v>5618431.9340707697</v>
      </c>
      <c r="BI8" s="128">
        <v>5224628.9201632794</v>
      </c>
      <c r="BK8" s="183">
        <v>0</v>
      </c>
      <c r="BL8" s="184">
        <v>0</v>
      </c>
    </row>
    <row r="9" spans="1:158" x14ac:dyDescent="0.2">
      <c r="A9" s="159" t="s">
        <v>327</v>
      </c>
      <c r="B9" s="160" t="s">
        <v>248</v>
      </c>
      <c r="C9" s="160">
        <v>5400</v>
      </c>
      <c r="D9" s="161" t="s">
        <v>249</v>
      </c>
      <c r="E9" s="162"/>
      <c r="F9" s="163">
        <v>6061023.603769511</v>
      </c>
      <c r="G9" s="164">
        <v>257269.64150739572</v>
      </c>
      <c r="H9" s="164">
        <v>58529.363199961743</v>
      </c>
      <c r="I9" s="164">
        <v>216134.57600012151</v>
      </c>
      <c r="J9" s="164">
        <v>0</v>
      </c>
      <c r="K9" s="164">
        <v>425277.76203930279</v>
      </c>
      <c r="L9" s="164">
        <v>4155.6647999849047</v>
      </c>
      <c r="M9" s="186">
        <v>110017.59999999999</v>
      </c>
      <c r="N9" s="164">
        <v>30341.48548716223</v>
      </c>
      <c r="O9" s="165">
        <v>35381.291875574003</v>
      </c>
      <c r="P9" s="166"/>
      <c r="Q9" s="166"/>
      <c r="R9" s="164">
        <v>-10046.186366545902</v>
      </c>
      <c r="S9" s="164"/>
      <c r="T9" s="164">
        <v>14791.788683723888</v>
      </c>
      <c r="U9" s="168">
        <v>0</v>
      </c>
      <c r="V9" s="168">
        <v>0</v>
      </c>
      <c r="W9" s="169">
        <v>7202876.59099619</v>
      </c>
      <c r="X9" s="170"/>
      <c r="Y9" s="264">
        <v>1344240.335327103</v>
      </c>
      <c r="Z9" s="265">
        <v>24018.39</v>
      </c>
      <c r="AA9" s="167"/>
      <c r="AB9" s="169">
        <v>1368258.7253271029</v>
      </c>
      <c r="AC9" s="170"/>
      <c r="AD9" s="163">
        <v>77125.044814120483</v>
      </c>
      <c r="AE9" s="262"/>
      <c r="AF9" s="164">
        <v>0</v>
      </c>
      <c r="AG9" s="262"/>
      <c r="AH9" s="164"/>
      <c r="AI9" s="169">
        <v>77125.044814120483</v>
      </c>
      <c r="AJ9" s="170"/>
      <c r="AK9" s="172">
        <v>8648260.3611374144</v>
      </c>
      <c r="AL9" s="170"/>
      <c r="AM9" s="173">
        <v>320392.96999999997</v>
      </c>
      <c r="AN9" s="170"/>
      <c r="AO9" s="174">
        <v>879383.44201325253</v>
      </c>
      <c r="AP9" s="170"/>
      <c r="AQ9" s="175">
        <v>7214970.2773627359</v>
      </c>
      <c r="AR9" s="170">
        <v>1368258.7253271029</v>
      </c>
      <c r="AS9" s="170">
        <v>77125.044814120483</v>
      </c>
      <c r="AT9" s="167"/>
      <c r="AU9" s="177">
        <v>320392.96999999997</v>
      </c>
      <c r="AV9" s="170">
        <v>5873.382199949936</v>
      </c>
      <c r="AW9" s="170">
        <v>1957.7940666499785</v>
      </c>
      <c r="AX9" s="193">
        <v>0</v>
      </c>
      <c r="AY9" s="170">
        <v>531.56936533767293</v>
      </c>
      <c r="AZ9" s="193">
        <v>0</v>
      </c>
      <c r="BA9" s="177">
        <v>1683.4407346083146</v>
      </c>
      <c r="BB9" s="178">
        <v>8970700.831137415</v>
      </c>
      <c r="BC9" s="179">
        <v>6.9849193096160889E-10</v>
      </c>
      <c r="BE9" s="128">
        <v>8980747.0175039601</v>
      </c>
      <c r="BG9" s="263">
        <v>8980747.0175039601</v>
      </c>
      <c r="BI9" s="128">
        <v>7212922.7773627359</v>
      </c>
      <c r="BK9" s="183">
        <v>10105.853540743899</v>
      </c>
      <c r="BL9" s="184">
        <v>-59.667174197997156</v>
      </c>
    </row>
    <row r="10" spans="1:158" x14ac:dyDescent="0.2">
      <c r="A10" s="187" t="s">
        <v>328</v>
      </c>
      <c r="B10" s="188"/>
      <c r="C10" s="188">
        <v>6906</v>
      </c>
      <c r="D10" s="189" t="s">
        <v>5</v>
      </c>
      <c r="E10" s="162"/>
      <c r="F10" s="163">
        <v>4672913.5428050645</v>
      </c>
      <c r="G10" s="164">
        <v>411832.20114877861</v>
      </c>
      <c r="H10" s="164">
        <v>139942.38719990829</v>
      </c>
      <c r="I10" s="164">
        <v>537035.91200030246</v>
      </c>
      <c r="J10" s="164">
        <v>0</v>
      </c>
      <c r="K10" s="164">
        <v>548995.63573329896</v>
      </c>
      <c r="L10" s="164">
        <v>38248.005843339364</v>
      </c>
      <c r="M10" s="186">
        <v>110017.59999999999</v>
      </c>
      <c r="N10" s="164">
        <v>0</v>
      </c>
      <c r="O10" s="165">
        <v>56949.604338452002</v>
      </c>
      <c r="P10" s="166"/>
      <c r="Q10" s="166"/>
      <c r="R10" s="164">
        <v>0</v>
      </c>
      <c r="S10" s="164"/>
      <c r="T10" s="164">
        <v>0</v>
      </c>
      <c r="U10" s="168">
        <v>0</v>
      </c>
      <c r="V10" s="168">
        <v>0</v>
      </c>
      <c r="W10" s="169">
        <v>6515934.8890691437</v>
      </c>
      <c r="X10" s="170"/>
      <c r="Y10" s="261"/>
      <c r="Z10" s="166"/>
      <c r="AA10" s="167"/>
      <c r="AB10" s="169">
        <v>0</v>
      </c>
      <c r="AC10" s="170"/>
      <c r="AD10" s="163">
        <v>110664.31322930842</v>
      </c>
      <c r="AE10" s="262"/>
      <c r="AF10" s="164">
        <v>0</v>
      </c>
      <c r="AG10" s="262"/>
      <c r="AH10" s="164"/>
      <c r="AI10" s="169">
        <v>110664.31322930842</v>
      </c>
      <c r="AJ10" s="170"/>
      <c r="AK10" s="172">
        <v>6626599.2022984521</v>
      </c>
      <c r="AL10" s="170"/>
      <c r="AM10" s="173">
        <v>484020.93913043477</v>
      </c>
      <c r="AN10" s="170"/>
      <c r="AO10" s="174">
        <v>1001479.054509017</v>
      </c>
      <c r="AP10" s="170"/>
      <c r="AQ10" s="175">
        <v>6515934.8890691437</v>
      </c>
      <c r="AR10" s="170">
        <v>0</v>
      </c>
      <c r="AS10" s="170">
        <v>110664.31322930842</v>
      </c>
      <c r="AT10" s="167"/>
      <c r="AU10" s="177">
        <v>484020.93913043477</v>
      </c>
      <c r="AV10" s="170">
        <v>0</v>
      </c>
      <c r="AW10" s="170">
        <v>0</v>
      </c>
      <c r="AX10" s="193">
        <v>0</v>
      </c>
      <c r="AY10" s="170">
        <v>0</v>
      </c>
      <c r="AZ10" s="193">
        <v>0</v>
      </c>
      <c r="BA10" s="177">
        <v>0</v>
      </c>
      <c r="BB10" s="178">
        <v>7110620.1414288869</v>
      </c>
      <c r="BC10" s="179">
        <v>0</v>
      </c>
      <c r="BE10" s="128">
        <v>7110620.1414288869</v>
      </c>
      <c r="BG10" s="263">
        <v>7110620.1414288869</v>
      </c>
      <c r="BI10" s="128">
        <v>6515934.8890691437</v>
      </c>
      <c r="BK10" s="183">
        <v>0</v>
      </c>
      <c r="BL10" s="184">
        <v>0</v>
      </c>
    </row>
    <row r="11" spans="1:158" x14ac:dyDescent="0.2">
      <c r="A11" s="187" t="s">
        <v>329</v>
      </c>
      <c r="B11" s="188"/>
      <c r="C11" s="188">
        <v>6102</v>
      </c>
      <c r="D11" s="189" t="s">
        <v>6</v>
      </c>
      <c r="E11" s="162"/>
      <c r="F11" s="163">
        <v>2304703.6917537712</v>
      </c>
      <c r="G11" s="164">
        <v>112080.85559998735</v>
      </c>
      <c r="H11" s="164">
        <v>39606.335999974181</v>
      </c>
      <c r="I11" s="164">
        <v>183544.36240010342</v>
      </c>
      <c r="J11" s="164">
        <v>0</v>
      </c>
      <c r="K11" s="164">
        <v>162957.86958611693</v>
      </c>
      <c r="L11" s="164">
        <v>5743.4782244764019</v>
      </c>
      <c r="M11" s="186">
        <v>110017.59999999999</v>
      </c>
      <c r="N11" s="164">
        <v>0</v>
      </c>
      <c r="O11" s="165">
        <v>33768</v>
      </c>
      <c r="P11" s="166"/>
      <c r="Q11" s="166"/>
      <c r="R11" s="164">
        <v>0</v>
      </c>
      <c r="S11" s="164"/>
      <c r="T11" s="164">
        <v>0</v>
      </c>
      <c r="U11" s="168">
        <v>62585.704248937313</v>
      </c>
      <c r="V11" s="168">
        <v>0</v>
      </c>
      <c r="W11" s="169">
        <v>3015007.8978133667</v>
      </c>
      <c r="X11" s="170"/>
      <c r="Y11" s="261"/>
      <c r="Z11" s="166"/>
      <c r="AA11" s="167"/>
      <c r="AB11" s="169">
        <v>0</v>
      </c>
      <c r="AC11" s="170"/>
      <c r="AD11" s="163">
        <v>81287.237620340427</v>
      </c>
      <c r="AE11" s="262"/>
      <c r="AF11" s="164">
        <v>0</v>
      </c>
      <c r="AG11" s="262"/>
      <c r="AH11" s="164"/>
      <c r="AI11" s="169">
        <v>81287.237620340427</v>
      </c>
      <c r="AJ11" s="170"/>
      <c r="AK11" s="172">
        <v>3096295.1354337074</v>
      </c>
      <c r="AL11" s="170"/>
      <c r="AM11" s="173">
        <v>142364.62162162163</v>
      </c>
      <c r="AN11" s="170"/>
      <c r="AO11" s="174">
        <v>358285.60115230456</v>
      </c>
      <c r="AP11" s="170"/>
      <c r="AQ11" s="175">
        <v>3030462.370122401</v>
      </c>
      <c r="AR11" s="170">
        <v>0</v>
      </c>
      <c r="AS11" s="170">
        <v>81287.237620340427</v>
      </c>
      <c r="AT11" s="167"/>
      <c r="AU11" s="177">
        <v>142364.62162162163</v>
      </c>
      <c r="AV11" s="170">
        <v>0</v>
      </c>
      <c r="AW11" s="170">
        <v>0</v>
      </c>
      <c r="AX11" s="193">
        <v>0</v>
      </c>
      <c r="AY11" s="170">
        <v>0</v>
      </c>
      <c r="AZ11" s="193">
        <v>0</v>
      </c>
      <c r="BA11" s="177">
        <v>0</v>
      </c>
      <c r="BB11" s="178">
        <v>3254114.2293643635</v>
      </c>
      <c r="BC11" s="179">
        <v>2.1827872842550278E-11</v>
      </c>
      <c r="BE11" s="128">
        <v>3254114.2293643635</v>
      </c>
      <c r="BG11" s="263">
        <v>3254114.2293643635</v>
      </c>
      <c r="BI11" s="128">
        <v>3015007.8978133667</v>
      </c>
      <c r="BK11" s="183">
        <v>0</v>
      </c>
      <c r="BL11" s="184">
        <v>0</v>
      </c>
    </row>
    <row r="12" spans="1:158" x14ac:dyDescent="0.2">
      <c r="A12" s="187" t="s">
        <v>328</v>
      </c>
      <c r="B12" s="188"/>
      <c r="C12" s="188">
        <v>4029</v>
      </c>
      <c r="D12" s="161" t="s">
        <v>352</v>
      </c>
      <c r="E12" s="162"/>
      <c r="F12" s="163">
        <v>5408000.1372644641</v>
      </c>
      <c r="G12" s="164">
        <v>464540.66224190773</v>
      </c>
      <c r="H12" s="164">
        <v>147423.58399990347</v>
      </c>
      <c r="I12" s="164">
        <v>499649.93120028113</v>
      </c>
      <c r="J12" s="164">
        <v>0</v>
      </c>
      <c r="K12" s="164">
        <v>578916.48380627332</v>
      </c>
      <c r="L12" s="164">
        <v>34630.539999874221</v>
      </c>
      <c r="M12" s="186">
        <v>110017.59999999999</v>
      </c>
      <c r="N12" s="164">
        <v>0</v>
      </c>
      <c r="O12" s="165">
        <v>56220.820016846003</v>
      </c>
      <c r="P12" s="164">
        <v>853138.87990642153</v>
      </c>
      <c r="Q12" s="166"/>
      <c r="R12" s="164">
        <v>0</v>
      </c>
      <c r="S12" s="164"/>
      <c r="T12" s="164">
        <v>0</v>
      </c>
      <c r="U12" s="168">
        <v>0</v>
      </c>
      <c r="V12" s="168">
        <v>0</v>
      </c>
      <c r="W12" s="169">
        <v>8152538.638435971</v>
      </c>
      <c r="X12" s="170"/>
      <c r="Y12" s="261"/>
      <c r="Z12" s="166"/>
      <c r="AA12" s="167"/>
      <c r="AB12" s="169">
        <v>0</v>
      </c>
      <c r="AC12" s="170"/>
      <c r="AD12" s="163">
        <v>61396.614105928289</v>
      </c>
      <c r="AE12" s="262"/>
      <c r="AF12" s="164">
        <v>0</v>
      </c>
      <c r="AG12" s="262"/>
      <c r="AH12" s="164"/>
      <c r="AI12" s="169">
        <v>61396.614105928289</v>
      </c>
      <c r="AJ12" s="170"/>
      <c r="AK12" s="172">
        <v>8213935.2525418997</v>
      </c>
      <c r="AL12" s="170"/>
      <c r="AM12" s="173">
        <v>552799.46808510646</v>
      </c>
      <c r="AN12" s="170"/>
      <c r="AO12" s="174">
        <v>1076499.1462465248</v>
      </c>
      <c r="AP12" s="170"/>
      <c r="AQ12" s="175">
        <v>8178296.0922843618</v>
      </c>
      <c r="AR12" s="170">
        <v>0</v>
      </c>
      <c r="AS12" s="170">
        <v>61396.614105928289</v>
      </c>
      <c r="AT12" s="167"/>
      <c r="AU12" s="177">
        <v>552799.46808510646</v>
      </c>
      <c r="AV12" s="170">
        <v>0</v>
      </c>
      <c r="AW12" s="170">
        <v>0</v>
      </c>
      <c r="AX12" s="193">
        <v>0</v>
      </c>
      <c r="AY12" s="170">
        <v>0</v>
      </c>
      <c r="AZ12" s="193">
        <v>0</v>
      </c>
      <c r="BA12" s="177">
        <v>0</v>
      </c>
      <c r="BB12" s="178">
        <v>8792492.1744753979</v>
      </c>
      <c r="BC12" s="179">
        <v>1.0259100235998631E-9</v>
      </c>
      <c r="BE12" s="128">
        <v>8792492.1744753979</v>
      </c>
      <c r="BG12" s="263">
        <v>8792492.1744753979</v>
      </c>
      <c r="BI12" s="128">
        <v>8152538.638435971</v>
      </c>
      <c r="BK12" s="183">
        <v>0</v>
      </c>
      <c r="BL12" s="184">
        <v>0</v>
      </c>
    </row>
    <row r="13" spans="1:158" x14ac:dyDescent="0.2">
      <c r="A13" s="159" t="s">
        <v>327</v>
      </c>
      <c r="B13" s="160" t="s">
        <v>252</v>
      </c>
      <c r="C13" s="160">
        <v>4100</v>
      </c>
      <c r="D13" s="161" t="s">
        <v>253</v>
      </c>
      <c r="E13" s="162"/>
      <c r="F13" s="163">
        <v>5519283.9397755023</v>
      </c>
      <c r="G13" s="164">
        <v>494851.29927785823</v>
      </c>
      <c r="H13" s="164">
        <v>140822.52799990785</v>
      </c>
      <c r="I13" s="164">
        <v>562790.03200031701</v>
      </c>
      <c r="J13" s="164">
        <v>0</v>
      </c>
      <c r="K13" s="164">
        <v>676778.43836075254</v>
      </c>
      <c r="L13" s="164">
        <v>123465.89025024963</v>
      </c>
      <c r="M13" s="186">
        <v>110017.59999999999</v>
      </c>
      <c r="N13" s="164">
        <v>0</v>
      </c>
      <c r="O13" s="165">
        <v>244440</v>
      </c>
      <c r="P13" s="166"/>
      <c r="Q13" s="166"/>
      <c r="R13" s="164">
        <v>-10893.138880965649</v>
      </c>
      <c r="S13" s="164"/>
      <c r="T13" s="164">
        <v>0</v>
      </c>
      <c r="U13" s="168">
        <v>232517.47998057771</v>
      </c>
      <c r="V13" s="168">
        <v>0</v>
      </c>
      <c r="W13" s="169">
        <v>8094074.0687641995</v>
      </c>
      <c r="X13" s="170"/>
      <c r="Y13" s="264">
        <v>200223.4</v>
      </c>
      <c r="Z13" s="265">
        <v>8989.9</v>
      </c>
      <c r="AA13" s="167"/>
      <c r="AB13" s="169">
        <v>209213.3</v>
      </c>
      <c r="AC13" s="170"/>
      <c r="AD13" s="163">
        <v>31817.846840299357</v>
      </c>
      <c r="AE13" s="262"/>
      <c r="AF13" s="164">
        <v>0</v>
      </c>
      <c r="AG13" s="262"/>
      <c r="AH13" s="164"/>
      <c r="AI13" s="169">
        <v>31817.846840299357</v>
      </c>
      <c r="AJ13" s="170"/>
      <c r="AK13" s="172">
        <v>8335105.215604499</v>
      </c>
      <c r="AL13" s="170"/>
      <c r="AM13" s="173">
        <v>585761.08396946569</v>
      </c>
      <c r="AN13" s="170"/>
      <c r="AO13" s="174">
        <v>1195869.0370224584</v>
      </c>
      <c r="AP13" s="170"/>
      <c r="AQ13" s="175">
        <v>8104967.2076451648</v>
      </c>
      <c r="AR13" s="170">
        <v>209213.3</v>
      </c>
      <c r="AS13" s="170">
        <v>31817.846840299357</v>
      </c>
      <c r="AT13" s="167"/>
      <c r="AU13" s="177">
        <v>585761.08396946569</v>
      </c>
      <c r="AV13" s="170">
        <v>5376.3733636882225</v>
      </c>
      <c r="AW13" s="170">
        <v>1792.124454562741</v>
      </c>
      <c r="AX13" s="193">
        <v>0</v>
      </c>
      <c r="AY13" s="170">
        <v>486.58767290480063</v>
      </c>
      <c r="AZ13" s="193">
        <v>0</v>
      </c>
      <c r="BA13" s="177">
        <v>3238.0533898098852</v>
      </c>
      <c r="BB13" s="178">
        <v>8920866.2995739635</v>
      </c>
      <c r="BC13" s="179">
        <v>-1.1641532182693481E-9</v>
      </c>
      <c r="BE13" s="128">
        <v>8931759.4384549297</v>
      </c>
      <c r="BG13" s="263">
        <v>8931759.4384549297</v>
      </c>
      <c r="BI13" s="128">
        <v>8104967.2076451648</v>
      </c>
      <c r="BK13" s="183">
        <v>10440.569730523899</v>
      </c>
      <c r="BL13" s="184">
        <v>452.56915044175003</v>
      </c>
    </row>
    <row r="14" spans="1:158" x14ac:dyDescent="0.2">
      <c r="A14" s="187" t="s">
        <v>328</v>
      </c>
      <c r="B14" s="188"/>
      <c r="C14" s="188">
        <v>6908</v>
      </c>
      <c r="D14" s="189" t="s">
        <v>7</v>
      </c>
      <c r="E14" s="162"/>
      <c r="F14" s="163">
        <v>4878850.4872824941</v>
      </c>
      <c r="G14" s="164">
        <v>407684.33244257967</v>
      </c>
      <c r="H14" s="164">
        <v>113978.23359992528</v>
      </c>
      <c r="I14" s="164">
        <v>451062.15840025357</v>
      </c>
      <c r="J14" s="164">
        <v>0</v>
      </c>
      <c r="K14" s="164">
        <v>518818.80468607647</v>
      </c>
      <c r="L14" s="164">
        <v>25122.565185791173</v>
      </c>
      <c r="M14" s="186">
        <v>110017.59999999999</v>
      </c>
      <c r="N14" s="164">
        <v>0</v>
      </c>
      <c r="O14" s="165">
        <v>57062.185486876013</v>
      </c>
      <c r="P14" s="166"/>
      <c r="Q14" s="166"/>
      <c r="R14" s="164">
        <v>0</v>
      </c>
      <c r="S14" s="164"/>
      <c r="T14" s="164">
        <v>0</v>
      </c>
      <c r="U14" s="168">
        <v>263477.44203337654</v>
      </c>
      <c r="V14" s="168">
        <v>0</v>
      </c>
      <c r="W14" s="169">
        <v>6826073.8091173721</v>
      </c>
      <c r="X14" s="170"/>
      <c r="Y14" s="261"/>
      <c r="Z14" s="166"/>
      <c r="AA14" s="167"/>
      <c r="AB14" s="169">
        <v>0</v>
      </c>
      <c r="AC14" s="170"/>
      <c r="AD14" s="163">
        <v>119326.3101402609</v>
      </c>
      <c r="AE14" s="262"/>
      <c r="AF14" s="164">
        <v>0</v>
      </c>
      <c r="AG14" s="262"/>
      <c r="AH14" s="164"/>
      <c r="AI14" s="169">
        <v>119326.3101402609</v>
      </c>
      <c r="AJ14" s="170"/>
      <c r="AK14" s="172">
        <v>6945400.1192576326</v>
      </c>
      <c r="AL14" s="170"/>
      <c r="AM14" s="173">
        <v>477877.70762711862</v>
      </c>
      <c r="AN14" s="170"/>
      <c r="AO14" s="174">
        <v>964681.2923126074</v>
      </c>
      <c r="AP14" s="170"/>
      <c r="AQ14" s="175">
        <v>6826073.8091173721</v>
      </c>
      <c r="AR14" s="170">
        <v>0</v>
      </c>
      <c r="AS14" s="170">
        <v>119326.3101402609</v>
      </c>
      <c r="AT14" s="167"/>
      <c r="AU14" s="177">
        <v>477877.70762711862</v>
      </c>
      <c r="AV14" s="170">
        <v>0</v>
      </c>
      <c r="AW14" s="170">
        <v>0</v>
      </c>
      <c r="AX14" s="193">
        <v>0</v>
      </c>
      <c r="AY14" s="170">
        <v>0</v>
      </c>
      <c r="AZ14" s="193">
        <v>0</v>
      </c>
      <c r="BA14" s="177">
        <v>0</v>
      </c>
      <c r="BB14" s="178">
        <v>7423277.8268847512</v>
      </c>
      <c r="BC14" s="179">
        <v>-5.8207660913467407E-11</v>
      </c>
      <c r="BE14" s="128">
        <v>7423277.8268847512</v>
      </c>
      <c r="BG14" s="263">
        <v>7423277.8268847512</v>
      </c>
      <c r="BI14" s="128">
        <v>6826073.8091173721</v>
      </c>
      <c r="BK14" s="183">
        <v>0</v>
      </c>
      <c r="BL14" s="184">
        <v>0</v>
      </c>
    </row>
    <row r="15" spans="1:158" x14ac:dyDescent="0.2">
      <c r="A15" s="187" t="s">
        <v>328</v>
      </c>
      <c r="B15" s="188"/>
      <c r="C15" s="188">
        <v>6905</v>
      </c>
      <c r="D15" s="161" t="s">
        <v>254</v>
      </c>
      <c r="E15" s="162"/>
      <c r="F15" s="163">
        <v>3451058.078188139</v>
      </c>
      <c r="G15" s="164">
        <v>196006.2785143998</v>
      </c>
      <c r="H15" s="164">
        <v>55888.940799963391</v>
      </c>
      <c r="I15" s="164">
        <v>308714.38640017406</v>
      </c>
      <c r="J15" s="164">
        <v>0</v>
      </c>
      <c r="K15" s="164">
        <v>227101.46621866987</v>
      </c>
      <c r="L15" s="164">
        <v>16821.020288244388</v>
      </c>
      <c r="M15" s="186">
        <v>110017.59999999999</v>
      </c>
      <c r="N15" s="164">
        <v>0</v>
      </c>
      <c r="O15" s="165">
        <v>50400</v>
      </c>
      <c r="P15" s="166"/>
      <c r="Q15" s="166"/>
      <c r="R15" s="164">
        <v>0</v>
      </c>
      <c r="S15" s="164"/>
      <c r="T15" s="164">
        <v>0</v>
      </c>
      <c r="U15" s="168">
        <v>70331.900393615477</v>
      </c>
      <c r="V15" s="168">
        <v>0</v>
      </c>
      <c r="W15" s="169">
        <v>4486339.6708032051</v>
      </c>
      <c r="X15" s="170"/>
      <c r="Y15" s="261"/>
      <c r="Z15" s="166"/>
      <c r="AA15" s="167"/>
      <c r="AB15" s="169">
        <v>0</v>
      </c>
      <c r="AC15" s="170"/>
      <c r="AD15" s="163">
        <v>82452.252344918612</v>
      </c>
      <c r="AE15" s="262"/>
      <c r="AF15" s="164">
        <v>0</v>
      </c>
      <c r="AG15" s="262"/>
      <c r="AH15" s="164"/>
      <c r="AI15" s="169">
        <v>82452.252344918612</v>
      </c>
      <c r="AJ15" s="170"/>
      <c r="AK15" s="172">
        <v>4568791.9231481235</v>
      </c>
      <c r="AL15" s="170"/>
      <c r="AM15" s="173">
        <v>246553.3412604043</v>
      </c>
      <c r="AN15" s="170"/>
      <c r="AO15" s="174">
        <v>528598.64132035919</v>
      </c>
      <c r="AP15" s="170"/>
      <c r="AQ15" s="175">
        <v>4486339.6708032051</v>
      </c>
      <c r="AR15" s="170">
        <v>0</v>
      </c>
      <c r="AS15" s="170">
        <v>82452.252344918612</v>
      </c>
      <c r="AT15" s="167"/>
      <c r="AU15" s="177">
        <v>246553.3412604043</v>
      </c>
      <c r="AV15" s="170">
        <v>0</v>
      </c>
      <c r="AW15" s="170">
        <v>0</v>
      </c>
      <c r="AX15" s="193">
        <v>0</v>
      </c>
      <c r="AY15" s="170">
        <v>0</v>
      </c>
      <c r="AZ15" s="193">
        <v>0</v>
      </c>
      <c r="BA15" s="177">
        <v>0</v>
      </c>
      <c r="BB15" s="178">
        <v>4815345.2644085279</v>
      </c>
      <c r="BC15" s="179">
        <v>2.9103830456733704E-11</v>
      </c>
      <c r="BE15" s="128">
        <v>4815345.2644085279</v>
      </c>
      <c r="BG15" s="263">
        <v>4815345.2644085279</v>
      </c>
      <c r="BI15" s="128">
        <v>4486339.6708032051</v>
      </c>
      <c r="BK15" s="183">
        <v>0</v>
      </c>
      <c r="BL15" s="184">
        <v>0</v>
      </c>
    </row>
    <row r="16" spans="1:158" x14ac:dyDescent="0.2">
      <c r="A16" s="187" t="s">
        <v>329</v>
      </c>
      <c r="B16" s="188"/>
      <c r="C16" s="188">
        <v>4024</v>
      </c>
      <c r="D16" s="161" t="s">
        <v>257</v>
      </c>
      <c r="E16" s="162"/>
      <c r="F16" s="163">
        <v>2339797.3058011299</v>
      </c>
      <c r="G16" s="164">
        <v>148177.4245076419</v>
      </c>
      <c r="H16" s="164">
        <v>49727.955199967553</v>
      </c>
      <c r="I16" s="164">
        <v>205592.88960011603</v>
      </c>
      <c r="J16" s="164">
        <v>0</v>
      </c>
      <c r="K16" s="164">
        <v>170265.61241587228</v>
      </c>
      <c r="L16" s="164">
        <v>20997.427592190899</v>
      </c>
      <c r="M16" s="186">
        <v>110017.59999999999</v>
      </c>
      <c r="N16" s="164">
        <v>0</v>
      </c>
      <c r="O16" s="165">
        <v>9525.6</v>
      </c>
      <c r="P16" s="166"/>
      <c r="Q16" s="166"/>
      <c r="R16" s="164">
        <v>0</v>
      </c>
      <c r="S16" s="164"/>
      <c r="T16" s="164">
        <v>0</v>
      </c>
      <c r="U16" s="168">
        <v>104445.03513884312</v>
      </c>
      <c r="V16" s="168">
        <v>0</v>
      </c>
      <c r="W16" s="169">
        <v>3158546.8502557618</v>
      </c>
      <c r="X16" s="170"/>
      <c r="Y16" s="261"/>
      <c r="Z16" s="166"/>
      <c r="AA16" s="167"/>
      <c r="AB16" s="169">
        <v>0</v>
      </c>
      <c r="AC16" s="170"/>
      <c r="AD16" s="163">
        <v>41492.912174782228</v>
      </c>
      <c r="AE16" s="262"/>
      <c r="AF16" s="164">
        <v>0</v>
      </c>
      <c r="AG16" s="262"/>
      <c r="AH16" s="164"/>
      <c r="AI16" s="169">
        <v>41492.912174782228</v>
      </c>
      <c r="AJ16" s="170"/>
      <c r="AK16" s="172">
        <v>3200039.762430544</v>
      </c>
      <c r="AL16" s="170"/>
      <c r="AM16" s="173">
        <v>175694.44444444444</v>
      </c>
      <c r="AN16" s="170"/>
      <c r="AO16" s="174">
        <v>376722.63318464463</v>
      </c>
      <c r="AP16" s="170"/>
      <c r="AQ16" s="175">
        <v>3158546.8502557618</v>
      </c>
      <c r="AR16" s="170">
        <v>0</v>
      </c>
      <c r="AS16" s="170">
        <v>41492.912174782228</v>
      </c>
      <c r="AT16" s="167"/>
      <c r="AU16" s="177">
        <v>175694.44444444444</v>
      </c>
      <c r="AV16" s="170">
        <v>0</v>
      </c>
      <c r="AW16" s="170">
        <v>0</v>
      </c>
      <c r="AX16" s="193">
        <v>0</v>
      </c>
      <c r="AY16" s="170">
        <v>0</v>
      </c>
      <c r="AZ16" s="193">
        <v>0</v>
      </c>
      <c r="BA16" s="177">
        <v>0</v>
      </c>
      <c r="BB16" s="178">
        <v>3375734.2068749885</v>
      </c>
      <c r="BC16" s="179">
        <v>5.8207660913467407E-11</v>
      </c>
      <c r="BE16" s="128">
        <v>3375734.2068749885</v>
      </c>
      <c r="BG16" s="263">
        <v>3375734.2068749885</v>
      </c>
      <c r="BI16" s="128">
        <v>3158546.8502557618</v>
      </c>
      <c r="BK16" s="183">
        <v>0</v>
      </c>
      <c r="BL16" s="184">
        <v>0</v>
      </c>
    </row>
    <row r="17" spans="1:64" x14ac:dyDescent="0.2">
      <c r="A17" s="187" t="s">
        <v>329</v>
      </c>
      <c r="B17" s="188"/>
      <c r="C17" s="188">
        <v>4010</v>
      </c>
      <c r="D17" s="161" t="s">
        <v>258</v>
      </c>
      <c r="E17" s="162"/>
      <c r="F17" s="163">
        <v>2345230.1749143717</v>
      </c>
      <c r="G17" s="164">
        <v>149412.45340493016</v>
      </c>
      <c r="H17" s="164">
        <v>34325.491199977645</v>
      </c>
      <c r="I17" s="164">
        <v>211848.8904001193</v>
      </c>
      <c r="J17" s="164">
        <v>0</v>
      </c>
      <c r="K17" s="164">
        <v>145559.36521365179</v>
      </c>
      <c r="L17" s="164">
        <v>26410.914965757704</v>
      </c>
      <c r="M17" s="186">
        <v>110017.59999999999</v>
      </c>
      <c r="N17" s="164">
        <v>0</v>
      </c>
      <c r="O17" s="165">
        <v>25903.415982716004</v>
      </c>
      <c r="P17" s="166"/>
      <c r="Q17" s="166"/>
      <c r="R17" s="164">
        <v>0</v>
      </c>
      <c r="S17" s="164"/>
      <c r="T17" s="164">
        <v>0</v>
      </c>
      <c r="U17" s="168">
        <v>97216.633550832048</v>
      </c>
      <c r="V17" s="168">
        <v>0</v>
      </c>
      <c r="W17" s="169">
        <v>3145924.9396323557</v>
      </c>
      <c r="X17" s="170"/>
      <c r="Y17" s="261"/>
      <c r="Z17" s="166"/>
      <c r="AA17" s="167"/>
      <c r="AB17" s="169">
        <v>0</v>
      </c>
      <c r="AC17" s="170"/>
      <c r="AD17" s="163">
        <v>20990.08174815185</v>
      </c>
      <c r="AE17" s="262"/>
      <c r="AF17" s="164">
        <v>0</v>
      </c>
      <c r="AG17" s="262"/>
      <c r="AH17" s="164"/>
      <c r="AI17" s="169">
        <v>20990.08174815185</v>
      </c>
      <c r="AJ17" s="170"/>
      <c r="AK17" s="172">
        <v>3166915.0213805074</v>
      </c>
      <c r="AL17" s="170"/>
      <c r="AM17" s="173">
        <v>196254.31578947359</v>
      </c>
      <c r="AN17" s="170"/>
      <c r="AO17" s="174">
        <v>352117.86734080187</v>
      </c>
      <c r="AP17" s="170"/>
      <c r="AQ17" s="175">
        <v>3145924.9396323557</v>
      </c>
      <c r="AR17" s="170">
        <v>0</v>
      </c>
      <c r="AS17" s="170">
        <v>20990.08174815185</v>
      </c>
      <c r="AT17" s="167"/>
      <c r="AU17" s="177">
        <v>196254.31578947359</v>
      </c>
      <c r="AV17" s="170">
        <v>0</v>
      </c>
      <c r="AW17" s="170">
        <v>0</v>
      </c>
      <c r="AX17" s="193">
        <v>0</v>
      </c>
      <c r="AY17" s="170">
        <v>0</v>
      </c>
      <c r="AZ17" s="193">
        <v>0</v>
      </c>
      <c r="BA17" s="177">
        <v>0</v>
      </c>
      <c r="BB17" s="178">
        <v>3363169.3371699811</v>
      </c>
      <c r="BC17" s="179">
        <v>1.1641532182693481E-10</v>
      </c>
      <c r="BE17" s="128">
        <v>3363169.3371699811</v>
      </c>
      <c r="BG17" s="263">
        <v>3363169.3371699811</v>
      </c>
      <c r="BH17" s="181"/>
      <c r="BI17" s="128">
        <v>3145924.9396323557</v>
      </c>
      <c r="BJ17" s="181"/>
      <c r="BK17" s="183">
        <v>0</v>
      </c>
      <c r="BL17" s="184">
        <v>0</v>
      </c>
    </row>
    <row r="18" spans="1:64" x14ac:dyDescent="0.2">
      <c r="A18" s="187" t="s">
        <v>328</v>
      </c>
      <c r="B18" s="188"/>
      <c r="C18" s="188">
        <v>4021</v>
      </c>
      <c r="D18" s="161" t="s">
        <v>250</v>
      </c>
      <c r="E18" s="162"/>
      <c r="F18" s="163">
        <v>3462677.937134888</v>
      </c>
      <c r="G18" s="164">
        <v>380780.10025477188</v>
      </c>
      <c r="H18" s="164">
        <v>115429.1558321302</v>
      </c>
      <c r="I18" s="164">
        <v>498595.65564195882</v>
      </c>
      <c r="J18" s="164">
        <v>0</v>
      </c>
      <c r="K18" s="164">
        <v>464660.41715361184</v>
      </c>
      <c r="L18" s="164">
        <v>20992.948997488031</v>
      </c>
      <c r="M18" s="186">
        <v>110017.59999999999</v>
      </c>
      <c r="N18" s="164">
        <v>0</v>
      </c>
      <c r="O18" s="165">
        <v>35026.137847945996</v>
      </c>
      <c r="P18" s="166"/>
      <c r="Q18" s="165">
        <v>0</v>
      </c>
      <c r="R18" s="164">
        <v>0</v>
      </c>
      <c r="S18" s="164"/>
      <c r="T18" s="164">
        <v>0</v>
      </c>
      <c r="U18" s="168">
        <v>0</v>
      </c>
      <c r="V18" s="168">
        <v>0</v>
      </c>
      <c r="W18" s="169">
        <v>5088179.9528627945</v>
      </c>
      <c r="X18" s="170"/>
      <c r="Y18" s="261"/>
      <c r="Z18" s="166"/>
      <c r="AA18" s="167"/>
      <c r="AB18" s="169">
        <v>0</v>
      </c>
      <c r="AC18" s="170"/>
      <c r="AD18" s="163">
        <v>61598.589129371314</v>
      </c>
      <c r="AE18" s="262"/>
      <c r="AF18" s="164">
        <v>0</v>
      </c>
      <c r="AG18" s="262"/>
      <c r="AH18" s="164"/>
      <c r="AI18" s="169">
        <v>61598.589129371314</v>
      </c>
      <c r="AJ18" s="170"/>
      <c r="AK18" s="172">
        <v>5149778.5419921661</v>
      </c>
      <c r="AL18" s="170"/>
      <c r="AM18" s="173">
        <v>378773.59375</v>
      </c>
      <c r="AN18" s="170"/>
      <c r="AO18" s="174">
        <v>828136.22863692523</v>
      </c>
      <c r="AP18" s="170"/>
      <c r="AQ18" s="175">
        <v>5088179.9528627945</v>
      </c>
      <c r="AR18" s="170">
        <v>0</v>
      </c>
      <c r="AS18" s="170">
        <v>61598.589129371314</v>
      </c>
      <c r="AT18" s="167"/>
      <c r="AU18" s="177">
        <v>378773.59375</v>
      </c>
      <c r="AV18" s="170">
        <v>0</v>
      </c>
      <c r="AW18" s="170">
        <v>0</v>
      </c>
      <c r="AX18" s="193">
        <v>0</v>
      </c>
      <c r="AY18" s="170">
        <v>0</v>
      </c>
      <c r="AZ18" s="193">
        <v>0</v>
      </c>
      <c r="BA18" s="177">
        <v>0</v>
      </c>
      <c r="BB18" s="178">
        <v>5528552.1357421661</v>
      </c>
      <c r="BC18" s="179">
        <v>0</v>
      </c>
      <c r="BE18" s="128">
        <v>5528552.1357421661</v>
      </c>
      <c r="BG18" s="263">
        <v>5528552.1357421661</v>
      </c>
      <c r="BH18" s="181"/>
      <c r="BI18" s="128">
        <v>5088179.9528627945</v>
      </c>
      <c r="BJ18" s="181"/>
      <c r="BK18" s="183">
        <v>0</v>
      </c>
      <c r="BL18" s="184">
        <v>0</v>
      </c>
    </row>
    <row r="19" spans="1:64" x14ac:dyDescent="0.2">
      <c r="A19" s="187" t="s">
        <v>328</v>
      </c>
      <c r="B19" s="188"/>
      <c r="C19" s="188">
        <v>4613</v>
      </c>
      <c r="D19" s="161" t="s">
        <v>260</v>
      </c>
      <c r="E19" s="162"/>
      <c r="F19" s="163">
        <v>2547303.5013145427</v>
      </c>
      <c r="G19" s="164">
        <v>176090.66999998013</v>
      </c>
      <c r="H19" s="164">
        <v>48407.743999968465</v>
      </c>
      <c r="I19" s="164">
        <v>247729.63040013963</v>
      </c>
      <c r="J19" s="164">
        <v>0</v>
      </c>
      <c r="K19" s="164">
        <v>205584.5520680401</v>
      </c>
      <c r="L19" s="164">
        <v>23548.767199914506</v>
      </c>
      <c r="M19" s="186">
        <v>110017.59999999999</v>
      </c>
      <c r="N19" s="164">
        <v>0</v>
      </c>
      <c r="O19" s="165">
        <v>32433.063634852002</v>
      </c>
      <c r="P19" s="166"/>
      <c r="Q19" s="166"/>
      <c r="R19" s="164">
        <v>0</v>
      </c>
      <c r="S19" s="164"/>
      <c r="T19" s="164">
        <v>0</v>
      </c>
      <c r="U19" s="168">
        <v>231965.00295878621</v>
      </c>
      <c r="V19" s="168">
        <v>0</v>
      </c>
      <c r="W19" s="169">
        <v>3623080.5315762237</v>
      </c>
      <c r="X19" s="170"/>
      <c r="Y19" s="261"/>
      <c r="Z19" s="166"/>
      <c r="AA19" s="167"/>
      <c r="AB19" s="169">
        <v>0</v>
      </c>
      <c r="AC19" s="170"/>
      <c r="AD19" s="163">
        <v>37321.481325599038</v>
      </c>
      <c r="AE19" s="262"/>
      <c r="AF19" s="164">
        <v>0</v>
      </c>
      <c r="AG19" s="262"/>
      <c r="AH19" s="164"/>
      <c r="AI19" s="169">
        <v>37321.481325599038</v>
      </c>
      <c r="AJ19" s="170"/>
      <c r="AK19" s="172">
        <v>3660402.0129018226</v>
      </c>
      <c r="AL19" s="170"/>
      <c r="AM19" s="173">
        <v>210165.07165605095</v>
      </c>
      <c r="AN19" s="170"/>
      <c r="AO19" s="174">
        <v>435855.25921791053</v>
      </c>
      <c r="AP19" s="170"/>
      <c r="AQ19" s="175">
        <v>3623080.5315762237</v>
      </c>
      <c r="AR19" s="170">
        <v>0</v>
      </c>
      <c r="AS19" s="170">
        <v>37321.481325599038</v>
      </c>
      <c r="AT19" s="167"/>
      <c r="AU19" s="177">
        <v>210165.07165605095</v>
      </c>
      <c r="AV19" s="170">
        <v>0</v>
      </c>
      <c r="AW19" s="170">
        <v>0</v>
      </c>
      <c r="AX19" s="193">
        <v>0</v>
      </c>
      <c r="AY19" s="170">
        <v>0</v>
      </c>
      <c r="AZ19" s="193">
        <v>0</v>
      </c>
      <c r="BA19" s="177">
        <v>0</v>
      </c>
      <c r="BB19" s="178">
        <v>3870567.0845578737</v>
      </c>
      <c r="BC19" s="179">
        <v>1.4551915228366852E-10</v>
      </c>
      <c r="BE19" s="128">
        <v>3870567.0845578737</v>
      </c>
      <c r="BG19" s="263">
        <v>3870567.0845578737</v>
      </c>
      <c r="BH19" s="181"/>
      <c r="BI19" s="128">
        <v>3623080.5315762237</v>
      </c>
      <c r="BJ19" s="181"/>
      <c r="BK19" s="183">
        <v>0</v>
      </c>
      <c r="BL19" s="184">
        <v>0</v>
      </c>
    </row>
    <row r="20" spans="1:64" x14ac:dyDescent="0.2">
      <c r="A20" s="187" t="s">
        <v>328</v>
      </c>
      <c r="B20" s="188"/>
      <c r="C20" s="188">
        <v>4101</v>
      </c>
      <c r="D20" s="161" t="s">
        <v>261</v>
      </c>
      <c r="E20" s="162"/>
      <c r="F20" s="163">
        <v>6097567.4498274531</v>
      </c>
      <c r="G20" s="164">
        <v>547212.4389055986</v>
      </c>
      <c r="H20" s="164">
        <v>196271.39839987157</v>
      </c>
      <c r="I20" s="164">
        <v>666906.51774616947</v>
      </c>
      <c r="J20" s="164">
        <v>0</v>
      </c>
      <c r="K20" s="164">
        <v>677680.00763270794</v>
      </c>
      <c r="L20" s="164">
        <v>194885.99446087223</v>
      </c>
      <c r="M20" s="186">
        <v>110017.59999999999</v>
      </c>
      <c r="N20" s="164">
        <v>0</v>
      </c>
      <c r="O20" s="165">
        <v>76004.090272711997</v>
      </c>
      <c r="P20" s="164">
        <v>1092043.9709058695</v>
      </c>
      <c r="Q20" s="166"/>
      <c r="R20" s="164">
        <v>0</v>
      </c>
      <c r="S20" s="164"/>
      <c r="T20" s="164">
        <v>0</v>
      </c>
      <c r="U20" s="168">
        <v>0</v>
      </c>
      <c r="V20" s="168">
        <v>0</v>
      </c>
      <c r="W20" s="169">
        <v>9658589.4681512546</v>
      </c>
      <c r="X20" s="170"/>
      <c r="Y20" s="261"/>
      <c r="Z20" s="166"/>
      <c r="AA20" s="167"/>
      <c r="AB20" s="169">
        <v>0</v>
      </c>
      <c r="AC20" s="170"/>
      <c r="AD20" s="163">
        <v>27696.250632971321</v>
      </c>
      <c r="AE20" s="262"/>
      <c r="AF20" s="164">
        <v>0</v>
      </c>
      <c r="AG20" s="262"/>
      <c r="AH20" s="164"/>
      <c r="AI20" s="169">
        <v>27696.250632971321</v>
      </c>
      <c r="AJ20" s="170"/>
      <c r="AK20" s="172">
        <v>9686285.7187842261</v>
      </c>
      <c r="AL20" s="170"/>
      <c r="AM20" s="173">
        <v>647600.21490933513</v>
      </c>
      <c r="AN20" s="170"/>
      <c r="AO20" s="174">
        <v>1264006.3234334395</v>
      </c>
      <c r="AP20" s="170"/>
      <c r="AQ20" s="175">
        <v>9674043.9404602889</v>
      </c>
      <c r="AR20" s="170">
        <v>0</v>
      </c>
      <c r="AS20" s="170">
        <v>27696.250632971321</v>
      </c>
      <c r="AT20" s="167"/>
      <c r="AU20" s="177">
        <v>647600.21490933513</v>
      </c>
      <c r="AV20" s="170">
        <v>0</v>
      </c>
      <c r="AW20" s="170">
        <v>0</v>
      </c>
      <c r="AX20" s="193">
        <v>0</v>
      </c>
      <c r="AY20" s="170">
        <v>0</v>
      </c>
      <c r="AZ20" s="193">
        <v>0</v>
      </c>
      <c r="BA20" s="177">
        <v>0</v>
      </c>
      <c r="BB20" s="178">
        <v>10349340.406002596</v>
      </c>
      <c r="BC20" s="179">
        <v>3.4015101846307516E-10</v>
      </c>
      <c r="BE20" s="128">
        <v>10349340.406002596</v>
      </c>
      <c r="BG20" s="263">
        <v>10349340.406002596</v>
      </c>
      <c r="BH20" s="181"/>
      <c r="BI20" s="128">
        <v>9658589.4681512546</v>
      </c>
      <c r="BJ20" s="181"/>
      <c r="BK20" s="183">
        <v>0</v>
      </c>
      <c r="BL20" s="184">
        <v>0</v>
      </c>
    </row>
    <row r="21" spans="1:64" x14ac:dyDescent="0.2">
      <c r="A21" s="187" t="s">
        <v>327</v>
      </c>
      <c r="B21" s="188" t="s">
        <v>262</v>
      </c>
      <c r="C21" s="188">
        <v>5401</v>
      </c>
      <c r="D21" s="161" t="s">
        <v>263</v>
      </c>
      <c r="E21" s="162"/>
      <c r="F21" s="163">
        <v>5405063.667519127</v>
      </c>
      <c r="G21" s="164">
        <v>455184.99586252536</v>
      </c>
      <c r="H21" s="164">
        <v>136861.89439991073</v>
      </c>
      <c r="I21" s="164">
        <v>424047.83680023917</v>
      </c>
      <c r="J21" s="164">
        <v>0</v>
      </c>
      <c r="K21" s="164">
        <v>615598.18845514092</v>
      </c>
      <c r="L21" s="164">
        <v>50321.666554479852</v>
      </c>
      <c r="M21" s="186">
        <v>110017.59999999999</v>
      </c>
      <c r="N21" s="164">
        <v>0</v>
      </c>
      <c r="O21" s="165">
        <v>60926.639218290016</v>
      </c>
      <c r="P21" s="164">
        <v>1138490.2852070911</v>
      </c>
      <c r="Q21" s="166"/>
      <c r="R21" s="164">
        <v>-10453.859702133219</v>
      </c>
      <c r="S21" s="164"/>
      <c r="T21" s="164">
        <v>0</v>
      </c>
      <c r="U21" s="168">
        <v>0</v>
      </c>
      <c r="V21" s="168">
        <v>0</v>
      </c>
      <c r="W21" s="169">
        <v>8386058.9143146714</v>
      </c>
      <c r="X21" s="170"/>
      <c r="Y21" s="264">
        <v>1246350.8153774682</v>
      </c>
      <c r="Z21" s="265">
        <v>34839.81</v>
      </c>
      <c r="AA21" s="167"/>
      <c r="AB21" s="169">
        <v>1281190.6253774683</v>
      </c>
      <c r="AC21" s="170"/>
      <c r="AD21" s="163">
        <v>38313.101180197795</v>
      </c>
      <c r="AE21" s="262"/>
      <c r="AF21" s="164">
        <v>0</v>
      </c>
      <c r="AG21" s="164">
        <v>308000</v>
      </c>
      <c r="AH21" s="164"/>
      <c r="AI21" s="169">
        <v>346313.10118019779</v>
      </c>
      <c r="AJ21" s="170"/>
      <c r="AK21" s="172">
        <v>10013562.640872337</v>
      </c>
      <c r="AL21" s="170"/>
      <c r="AM21" s="173">
        <v>533524.36405178974</v>
      </c>
      <c r="AN21" s="170"/>
      <c r="AO21" s="174">
        <v>1096470.6944507849</v>
      </c>
      <c r="AP21" s="170"/>
      <c r="AQ21" s="266">
        <v>8644512.774016805</v>
      </c>
      <c r="AR21" s="267">
        <v>1341190.6253774683</v>
      </c>
      <c r="AS21" s="170">
        <v>38313.101180197795</v>
      </c>
      <c r="AT21" s="167"/>
      <c r="AU21" s="177">
        <v>533524.36405178974</v>
      </c>
      <c r="AV21" s="170">
        <v>5250.148897336041</v>
      </c>
      <c r="AW21" s="170">
        <v>1750.0496324453468</v>
      </c>
      <c r="AX21" s="193">
        <v>0</v>
      </c>
      <c r="AY21" s="170">
        <v>475.16375101708707</v>
      </c>
      <c r="AZ21" s="193">
        <v>0</v>
      </c>
      <c r="BA21" s="177">
        <v>2978.4974213347446</v>
      </c>
      <c r="BB21" s="178">
        <v>10547087.004924128</v>
      </c>
      <c r="BC21" s="179">
        <v>1.1641532182693481E-9</v>
      </c>
      <c r="BE21" s="128">
        <v>10557540.86462626</v>
      </c>
      <c r="BG21" s="263">
        <v>10557540.86462626</v>
      </c>
      <c r="BH21" s="181"/>
      <c r="BI21" s="128">
        <v>8396512.774016805</v>
      </c>
      <c r="BJ21" s="181"/>
      <c r="BK21" s="183">
        <v>10168.006139106999</v>
      </c>
      <c r="BL21" s="184">
        <v>285.85356302621949</v>
      </c>
    </row>
    <row r="22" spans="1:64" x14ac:dyDescent="0.2">
      <c r="A22" s="187" t="s">
        <v>328</v>
      </c>
      <c r="B22" s="188"/>
      <c r="C22" s="188">
        <v>4502</v>
      </c>
      <c r="D22" s="161" t="s">
        <v>264</v>
      </c>
      <c r="E22" s="162"/>
      <c r="F22" s="163">
        <v>5467808.7050871868</v>
      </c>
      <c r="G22" s="164">
        <v>95542.581977475726</v>
      </c>
      <c r="H22" s="164">
        <v>19803.167999987076</v>
      </c>
      <c r="I22" s="164">
        <v>16442.630400009268</v>
      </c>
      <c r="J22" s="164">
        <v>0</v>
      </c>
      <c r="K22" s="164">
        <v>277781.39664036175</v>
      </c>
      <c r="L22" s="164">
        <v>5549.1134028009255</v>
      </c>
      <c r="M22" s="186">
        <v>110017.59999999999</v>
      </c>
      <c r="N22" s="164">
        <v>86454.274493863573</v>
      </c>
      <c r="O22" s="165">
        <v>26460</v>
      </c>
      <c r="P22" s="166"/>
      <c r="Q22" s="166"/>
      <c r="R22" s="164">
        <v>0</v>
      </c>
      <c r="S22" s="164"/>
      <c r="T22" s="164">
        <v>482254.80449217901</v>
      </c>
      <c r="U22" s="168">
        <v>0</v>
      </c>
      <c r="V22" s="168">
        <v>0</v>
      </c>
      <c r="W22" s="169">
        <v>6588114.2744938638</v>
      </c>
      <c r="X22" s="170"/>
      <c r="Y22" s="261"/>
      <c r="Z22" s="166"/>
      <c r="AA22" s="167"/>
      <c r="AB22" s="169">
        <v>0</v>
      </c>
      <c r="AC22" s="170"/>
      <c r="AD22" s="163">
        <v>77413.680605499656</v>
      </c>
      <c r="AE22" s="262"/>
      <c r="AF22" s="164">
        <v>8050.6675144728415</v>
      </c>
      <c r="AG22" s="262"/>
      <c r="AH22" s="164"/>
      <c r="AI22" s="169">
        <v>85464.348119972492</v>
      </c>
      <c r="AJ22" s="170"/>
      <c r="AK22" s="172">
        <v>6673578.6226138361</v>
      </c>
      <c r="AL22" s="170"/>
      <c r="AM22" s="173">
        <v>143646.00231303007</v>
      </c>
      <c r="AN22" s="170"/>
      <c r="AO22" s="174">
        <v>635966.65058262274</v>
      </c>
      <c r="AP22" s="170"/>
      <c r="AQ22" s="175">
        <v>6673437.3035535095</v>
      </c>
      <c r="AR22" s="170">
        <v>0</v>
      </c>
      <c r="AS22" s="170">
        <v>77413.680605499656</v>
      </c>
      <c r="AT22" s="167"/>
      <c r="AU22" s="177">
        <v>143646.00231303007</v>
      </c>
      <c r="AV22" s="170">
        <v>0</v>
      </c>
      <c r="AW22" s="170">
        <v>0</v>
      </c>
      <c r="AX22" s="193">
        <v>0</v>
      </c>
      <c r="AY22" s="170">
        <v>0</v>
      </c>
      <c r="AZ22" s="193">
        <v>0</v>
      </c>
      <c r="BA22" s="177">
        <v>0</v>
      </c>
      <c r="BB22" s="178">
        <v>6894496.9864720395</v>
      </c>
      <c r="BC22" s="179">
        <v>1.1204974725842476E-9</v>
      </c>
      <c r="BE22" s="128">
        <v>6894496.9864720395</v>
      </c>
      <c r="BG22" s="263">
        <v>6894496.9864720395</v>
      </c>
      <c r="BH22" s="181"/>
      <c r="BI22" s="128">
        <v>6588114.2744938638</v>
      </c>
      <c r="BJ22" s="181"/>
      <c r="BK22" s="183">
        <v>0</v>
      </c>
      <c r="BL22" s="184">
        <v>0</v>
      </c>
    </row>
    <row r="23" spans="1:64" x14ac:dyDescent="0.2">
      <c r="A23" s="187" t="s">
        <v>328</v>
      </c>
      <c r="B23" s="188"/>
      <c r="C23" s="188">
        <v>4616</v>
      </c>
      <c r="D23" s="161" t="s">
        <v>265</v>
      </c>
      <c r="E23" s="162"/>
      <c r="F23" s="163">
        <v>4882274.0349823209</v>
      </c>
      <c r="G23" s="164">
        <v>269625.44285810104</v>
      </c>
      <c r="H23" s="164">
        <v>71731.475199952984</v>
      </c>
      <c r="I23" s="164">
        <v>272443.58400015306</v>
      </c>
      <c r="J23" s="164">
        <v>0</v>
      </c>
      <c r="K23" s="164">
        <v>408165.14148635545</v>
      </c>
      <c r="L23" s="164">
        <v>1385.2215999949697</v>
      </c>
      <c r="M23" s="186">
        <v>110017.59999999999</v>
      </c>
      <c r="N23" s="164">
        <v>0</v>
      </c>
      <c r="O23" s="165">
        <v>38052</v>
      </c>
      <c r="P23" s="166"/>
      <c r="Q23" s="166"/>
      <c r="R23" s="164">
        <v>0</v>
      </c>
      <c r="S23" s="164"/>
      <c r="T23" s="164">
        <v>0</v>
      </c>
      <c r="U23" s="168">
        <v>43515.57333853934</v>
      </c>
      <c r="V23" s="168">
        <v>0</v>
      </c>
      <c r="W23" s="169">
        <v>6097210.0734654171</v>
      </c>
      <c r="X23" s="170"/>
      <c r="Y23" s="261"/>
      <c r="Z23" s="166"/>
      <c r="AA23" s="167"/>
      <c r="AB23" s="169">
        <v>0</v>
      </c>
      <c r="AC23" s="170"/>
      <c r="AD23" s="163">
        <v>54186.748302269079</v>
      </c>
      <c r="AE23" s="262"/>
      <c r="AF23" s="164">
        <v>0</v>
      </c>
      <c r="AG23" s="262"/>
      <c r="AH23" s="164"/>
      <c r="AI23" s="169">
        <v>54186.748302269079</v>
      </c>
      <c r="AJ23" s="170"/>
      <c r="AK23" s="172">
        <v>6151396.8217676859</v>
      </c>
      <c r="AL23" s="170"/>
      <c r="AM23" s="173">
        <v>319511.23813632439</v>
      </c>
      <c r="AN23" s="170"/>
      <c r="AO23" s="174">
        <v>801658.24431726686</v>
      </c>
      <c r="AP23" s="170"/>
      <c r="AQ23" s="175">
        <v>6135846.2542380029</v>
      </c>
      <c r="AR23" s="170">
        <v>0</v>
      </c>
      <c r="AS23" s="170">
        <v>54186.748302269079</v>
      </c>
      <c r="AT23" s="167"/>
      <c r="AU23" s="177">
        <v>319511.23813632439</v>
      </c>
      <c r="AV23" s="170">
        <v>0</v>
      </c>
      <c r="AW23" s="170">
        <v>0</v>
      </c>
      <c r="AX23" s="193">
        <v>0</v>
      </c>
      <c r="AY23" s="170">
        <v>0</v>
      </c>
      <c r="AZ23" s="193">
        <v>0</v>
      </c>
      <c r="BA23" s="177">
        <v>0</v>
      </c>
      <c r="BB23" s="178">
        <v>6509544.2406765958</v>
      </c>
      <c r="BC23" s="179">
        <v>-6.0390448197722435E-10</v>
      </c>
      <c r="BE23" s="128">
        <v>6509544.2406765958</v>
      </c>
      <c r="BG23" s="263">
        <v>6509544.2406765958</v>
      </c>
      <c r="BH23" s="181"/>
      <c r="BI23" s="128">
        <v>6097210.0734654171</v>
      </c>
      <c r="BJ23" s="181"/>
      <c r="BK23" s="183">
        <v>0</v>
      </c>
      <c r="BL23" s="184">
        <v>0</v>
      </c>
    </row>
    <row r="24" spans="1:64" x14ac:dyDescent="0.2">
      <c r="A24" s="187" t="s">
        <v>329</v>
      </c>
      <c r="B24" s="188"/>
      <c r="C24" s="188">
        <v>4004</v>
      </c>
      <c r="D24" s="161" t="s">
        <v>256</v>
      </c>
      <c r="E24" s="162"/>
      <c r="F24" s="163">
        <v>3368875.9312083856</v>
      </c>
      <c r="G24" s="164">
        <v>261599.30395750969</v>
      </c>
      <c r="H24" s="164">
        <v>72171.545599952995</v>
      </c>
      <c r="I24" s="164">
        <v>339784.35680019157</v>
      </c>
      <c r="J24" s="164">
        <v>0</v>
      </c>
      <c r="K24" s="164">
        <v>249071.11727769952</v>
      </c>
      <c r="L24" s="164">
        <v>21452.776464341536</v>
      </c>
      <c r="M24" s="186">
        <v>110017.59999999999</v>
      </c>
      <c r="N24" s="164">
        <v>0</v>
      </c>
      <c r="O24" s="165">
        <v>31318.682871848003</v>
      </c>
      <c r="P24" s="166"/>
      <c r="Q24" s="166"/>
      <c r="R24" s="164">
        <v>0</v>
      </c>
      <c r="S24" s="164"/>
      <c r="T24" s="164">
        <v>0</v>
      </c>
      <c r="U24" s="168">
        <v>50709.145382025279</v>
      </c>
      <c r="V24" s="168">
        <v>0</v>
      </c>
      <c r="W24" s="169">
        <v>4505000.4595619543</v>
      </c>
      <c r="X24" s="170"/>
      <c r="Y24" s="261"/>
      <c r="Z24" s="166"/>
      <c r="AA24" s="167"/>
      <c r="AB24" s="169">
        <v>0</v>
      </c>
      <c r="AC24" s="170"/>
      <c r="AD24" s="163">
        <v>25499.512253235091</v>
      </c>
      <c r="AE24" s="262"/>
      <c r="AF24" s="164">
        <v>0</v>
      </c>
      <c r="AG24" s="262"/>
      <c r="AH24" s="164"/>
      <c r="AI24" s="169">
        <v>25499.512253235091</v>
      </c>
      <c r="AJ24" s="170"/>
      <c r="AK24" s="172">
        <v>4530499.9718151893</v>
      </c>
      <c r="AL24" s="170"/>
      <c r="AM24" s="173">
        <v>311412.3469387755</v>
      </c>
      <c r="AN24" s="170"/>
      <c r="AO24" s="174">
        <v>559687.99566001853</v>
      </c>
      <c r="AP24" s="170"/>
      <c r="AQ24" s="175">
        <v>4505000.4595619543</v>
      </c>
      <c r="AR24" s="170">
        <v>0</v>
      </c>
      <c r="AS24" s="170">
        <v>25499.512253235091</v>
      </c>
      <c r="AT24" s="167"/>
      <c r="AU24" s="177">
        <v>311412.3469387755</v>
      </c>
      <c r="AV24" s="170">
        <v>0</v>
      </c>
      <c r="AW24" s="170">
        <v>0</v>
      </c>
      <c r="AX24" s="193">
        <v>0</v>
      </c>
      <c r="AY24" s="170">
        <v>0</v>
      </c>
      <c r="AZ24" s="193">
        <v>0</v>
      </c>
      <c r="BA24" s="177">
        <v>0</v>
      </c>
      <c r="BB24" s="178">
        <v>4841912.3187539652</v>
      </c>
      <c r="BC24" s="179">
        <v>3.4924596548080444E-10</v>
      </c>
      <c r="BE24" s="128">
        <v>4841912.3187539652</v>
      </c>
      <c r="BG24" s="263">
        <v>4841912.3187539652</v>
      </c>
      <c r="BH24" s="181"/>
      <c r="BI24" s="128">
        <v>4505000.4595619543</v>
      </c>
      <c r="BJ24" s="181"/>
      <c r="BK24" s="183">
        <v>0</v>
      </c>
      <c r="BL24" s="184">
        <v>0</v>
      </c>
    </row>
    <row r="25" spans="1:64" x14ac:dyDescent="0.2">
      <c r="A25" s="187" t="s">
        <v>328</v>
      </c>
      <c r="B25" s="188"/>
      <c r="C25" s="188">
        <v>4027</v>
      </c>
      <c r="D25" s="161" t="s">
        <v>266</v>
      </c>
      <c r="E25" s="162"/>
      <c r="F25" s="163">
        <v>3491786.5936753694</v>
      </c>
      <c r="G25" s="164">
        <v>312702.97196559719</v>
      </c>
      <c r="H25" s="164">
        <v>101216.19199993381</v>
      </c>
      <c r="I25" s="164">
        <v>371729.46720020915</v>
      </c>
      <c r="J25" s="164">
        <v>0</v>
      </c>
      <c r="K25" s="164">
        <v>465305.11102258414</v>
      </c>
      <c r="L25" s="164">
        <v>129925.18221865813</v>
      </c>
      <c r="M25" s="186">
        <v>110017.59999999999</v>
      </c>
      <c r="N25" s="164">
        <v>0</v>
      </c>
      <c r="O25" s="165">
        <v>32965.394784882003</v>
      </c>
      <c r="P25" s="166"/>
      <c r="Q25" s="166"/>
      <c r="R25" s="164">
        <v>0</v>
      </c>
      <c r="S25" s="164"/>
      <c r="T25" s="164">
        <v>0</v>
      </c>
      <c r="U25" s="168">
        <v>30299.998973369598</v>
      </c>
      <c r="V25" s="168">
        <v>0</v>
      </c>
      <c r="W25" s="169">
        <v>5045948.5118406024</v>
      </c>
      <c r="X25" s="170"/>
      <c r="Y25" s="261"/>
      <c r="Z25" s="166"/>
      <c r="AA25" s="167"/>
      <c r="AB25" s="169">
        <v>0</v>
      </c>
      <c r="AC25" s="170"/>
      <c r="AD25" s="163">
        <v>49183.895854640396</v>
      </c>
      <c r="AE25" s="262"/>
      <c r="AF25" s="164">
        <v>0</v>
      </c>
      <c r="AG25" s="262"/>
      <c r="AH25" s="164"/>
      <c r="AI25" s="169">
        <v>49183.895854640396</v>
      </c>
      <c r="AJ25" s="170"/>
      <c r="AK25" s="172">
        <v>5095132.4076952431</v>
      </c>
      <c r="AL25" s="170"/>
      <c r="AM25" s="173">
        <v>379523.69407496968</v>
      </c>
      <c r="AN25" s="170"/>
      <c r="AO25" s="174">
        <v>797911.30686216161</v>
      </c>
      <c r="AP25" s="170"/>
      <c r="AQ25" s="175">
        <v>5045948.5118406024</v>
      </c>
      <c r="AR25" s="170">
        <v>0</v>
      </c>
      <c r="AS25" s="170">
        <v>49183.895854640396</v>
      </c>
      <c r="AT25" s="167"/>
      <c r="AU25" s="177">
        <v>379523.69407496968</v>
      </c>
      <c r="AV25" s="170">
        <v>0</v>
      </c>
      <c r="AW25" s="170">
        <v>0</v>
      </c>
      <c r="AX25" s="193">
        <v>0</v>
      </c>
      <c r="AY25" s="170">
        <v>0</v>
      </c>
      <c r="AZ25" s="193">
        <v>0</v>
      </c>
      <c r="BA25" s="177">
        <v>0</v>
      </c>
      <c r="BB25" s="178">
        <v>5474656.1017702129</v>
      </c>
      <c r="BC25" s="179">
        <v>5.8207660913467407E-11</v>
      </c>
      <c r="BE25" s="128">
        <v>5474656.1017702129</v>
      </c>
      <c r="BG25" s="263">
        <v>5474656.1017702129</v>
      </c>
      <c r="BH25" s="181"/>
      <c r="BI25" s="128">
        <v>5045948.5118406024</v>
      </c>
      <c r="BJ25" s="181"/>
      <c r="BK25" s="183">
        <v>0</v>
      </c>
      <c r="BL25" s="184">
        <v>0</v>
      </c>
    </row>
    <row r="26" spans="1:64" x14ac:dyDescent="0.2">
      <c r="A26" s="187" t="s">
        <v>328</v>
      </c>
      <c r="B26" s="188"/>
      <c r="C26" s="188">
        <v>4032</v>
      </c>
      <c r="D26" s="161" t="s">
        <v>244</v>
      </c>
      <c r="E26" s="162"/>
      <c r="F26" s="163">
        <v>5573327.5852800626</v>
      </c>
      <c r="G26" s="164">
        <v>431716.72376121732</v>
      </c>
      <c r="H26" s="164">
        <v>143022.87999990649</v>
      </c>
      <c r="I26" s="164">
        <v>438155.09360024659</v>
      </c>
      <c r="J26" s="164">
        <v>0</v>
      </c>
      <c r="K26" s="164">
        <v>604547.19324881141</v>
      </c>
      <c r="L26" s="164">
        <v>6926.1079999748536</v>
      </c>
      <c r="M26" s="186">
        <v>110017.59999999999</v>
      </c>
      <c r="N26" s="164">
        <v>0</v>
      </c>
      <c r="O26" s="165">
        <v>30996</v>
      </c>
      <c r="P26" s="166"/>
      <c r="Q26" s="166"/>
      <c r="R26" s="164">
        <v>0</v>
      </c>
      <c r="S26" s="164"/>
      <c r="T26" s="164">
        <v>0</v>
      </c>
      <c r="U26" s="168">
        <v>31665.840349459089</v>
      </c>
      <c r="V26" s="168">
        <v>0</v>
      </c>
      <c r="W26" s="169">
        <v>7370375.0242396779</v>
      </c>
      <c r="X26" s="170"/>
      <c r="Y26" s="261"/>
      <c r="Z26" s="166"/>
      <c r="AA26" s="167"/>
      <c r="AB26" s="169">
        <v>0</v>
      </c>
      <c r="AC26" s="170"/>
      <c r="AD26" s="163">
        <v>33045.917390897834</v>
      </c>
      <c r="AE26" s="262"/>
      <c r="AF26" s="164">
        <v>0</v>
      </c>
      <c r="AG26" s="262"/>
      <c r="AH26" s="164"/>
      <c r="AI26" s="169">
        <v>33045.917390897834</v>
      </c>
      <c r="AJ26" s="170"/>
      <c r="AK26" s="172">
        <v>7403420.9416305758</v>
      </c>
      <c r="AL26" s="170"/>
      <c r="AM26" s="173">
        <v>505598.12593703147</v>
      </c>
      <c r="AN26" s="170"/>
      <c r="AO26" s="174">
        <v>1096931.8908412952</v>
      </c>
      <c r="AP26" s="170"/>
      <c r="AQ26" s="175">
        <v>7370375.0242396779</v>
      </c>
      <c r="AR26" s="170">
        <v>0</v>
      </c>
      <c r="AS26" s="170">
        <v>33045.917390897834</v>
      </c>
      <c r="AT26" s="167"/>
      <c r="AU26" s="177">
        <v>505598.12593703147</v>
      </c>
      <c r="AV26" s="170">
        <v>0</v>
      </c>
      <c r="AW26" s="170">
        <v>0</v>
      </c>
      <c r="AX26" s="193">
        <v>0</v>
      </c>
      <c r="AY26" s="170">
        <v>0</v>
      </c>
      <c r="AZ26" s="193">
        <v>0</v>
      </c>
      <c r="BA26" s="177">
        <v>0</v>
      </c>
      <c r="BB26" s="178">
        <v>7909019.0675676074</v>
      </c>
      <c r="BC26" s="179">
        <v>1.1641532182693481E-10</v>
      </c>
      <c r="BE26" s="128">
        <v>7909019.0675676074</v>
      </c>
      <c r="BG26" s="263">
        <v>7909019.0675676074</v>
      </c>
      <c r="BH26" s="181"/>
      <c r="BI26" s="128">
        <v>7370375.0242396779</v>
      </c>
      <c r="BJ26" s="181"/>
      <c r="BK26" s="183">
        <v>0</v>
      </c>
      <c r="BL26" s="184">
        <v>0</v>
      </c>
    </row>
    <row r="27" spans="1:64" x14ac:dyDescent="0.2">
      <c r="A27" s="187" t="s">
        <v>328</v>
      </c>
      <c r="B27" s="188"/>
      <c r="C27" s="188">
        <v>4019</v>
      </c>
      <c r="D27" s="161" t="s">
        <v>267</v>
      </c>
      <c r="E27" s="162"/>
      <c r="F27" s="163">
        <v>3263072.0053876489</v>
      </c>
      <c r="G27" s="164">
        <v>306314.02811101946</v>
      </c>
      <c r="H27" s="164">
        <v>96815.487999936726</v>
      </c>
      <c r="I27" s="164">
        <v>335501.41478123615</v>
      </c>
      <c r="J27" s="164">
        <v>0</v>
      </c>
      <c r="K27" s="164">
        <v>435283.91931445192</v>
      </c>
      <c r="L27" s="164">
        <v>66490.636799758533</v>
      </c>
      <c r="M27" s="186">
        <v>110017.59999999999</v>
      </c>
      <c r="N27" s="164">
        <v>0</v>
      </c>
      <c r="O27" s="165">
        <v>30054.487496472</v>
      </c>
      <c r="P27" s="166"/>
      <c r="Q27" s="166"/>
      <c r="R27" s="164">
        <v>0</v>
      </c>
      <c r="S27" s="164"/>
      <c r="T27" s="164">
        <v>0</v>
      </c>
      <c r="U27" s="168">
        <v>58395.739268335514</v>
      </c>
      <c r="V27" s="168">
        <v>0</v>
      </c>
      <c r="W27" s="169">
        <v>4701945.3191588586</v>
      </c>
      <c r="X27" s="170"/>
      <c r="Y27" s="261"/>
      <c r="Z27" s="166"/>
      <c r="AA27" s="167"/>
      <c r="AB27" s="169">
        <v>0</v>
      </c>
      <c r="AC27" s="170"/>
      <c r="AD27" s="163">
        <v>35234.337151409236</v>
      </c>
      <c r="AE27" s="262"/>
      <c r="AF27" s="164">
        <v>0</v>
      </c>
      <c r="AG27" s="262"/>
      <c r="AH27" s="164"/>
      <c r="AI27" s="169">
        <v>35234.337151409236</v>
      </c>
      <c r="AJ27" s="170"/>
      <c r="AK27" s="172">
        <v>4737179.6563102677</v>
      </c>
      <c r="AL27" s="170"/>
      <c r="AM27" s="173">
        <v>357413.47730138706</v>
      </c>
      <c r="AN27" s="170"/>
      <c r="AO27" s="174">
        <v>745484.08817009442</v>
      </c>
      <c r="AP27" s="170"/>
      <c r="AQ27" s="175">
        <v>4721263.4095451515</v>
      </c>
      <c r="AR27" s="170">
        <v>0</v>
      </c>
      <c r="AS27" s="170">
        <v>35234.337151409236</v>
      </c>
      <c r="AT27" s="167"/>
      <c r="AU27" s="177">
        <v>357413.47730138706</v>
      </c>
      <c r="AV27" s="170">
        <v>0</v>
      </c>
      <c r="AW27" s="170">
        <v>0</v>
      </c>
      <c r="AX27" s="193">
        <v>0</v>
      </c>
      <c r="AY27" s="170">
        <v>0</v>
      </c>
      <c r="AZ27" s="193">
        <v>0</v>
      </c>
      <c r="BA27" s="177">
        <v>0</v>
      </c>
      <c r="BB27" s="178">
        <v>5113911.2239979478</v>
      </c>
      <c r="BC27" s="179">
        <v>-1.0186340659856796E-10</v>
      </c>
      <c r="BE27" s="128">
        <v>5113911.2239979478</v>
      </c>
      <c r="BG27" s="263">
        <v>5113911.2239979478</v>
      </c>
      <c r="BH27" s="181"/>
      <c r="BI27" s="128">
        <v>4701945.3191588586</v>
      </c>
      <c r="BJ27" s="181"/>
      <c r="BK27" s="183">
        <v>0</v>
      </c>
      <c r="BL27" s="184">
        <v>0</v>
      </c>
    </row>
    <row r="28" spans="1:64" x14ac:dyDescent="0.2">
      <c r="A28" s="187" t="s">
        <v>329</v>
      </c>
      <c r="B28" s="188"/>
      <c r="C28" s="188">
        <v>4013</v>
      </c>
      <c r="D28" s="161" t="s">
        <v>268</v>
      </c>
      <c r="E28" s="162"/>
      <c r="F28" s="163">
        <v>1480836.8948186534</v>
      </c>
      <c r="G28" s="164">
        <v>142432.53258331725</v>
      </c>
      <c r="H28" s="164">
        <v>44447.110399970901</v>
      </c>
      <c r="I28" s="164">
        <v>152539.40240008602</v>
      </c>
      <c r="J28" s="164">
        <v>18200.779592111699</v>
      </c>
      <c r="K28" s="164">
        <v>205803.48049509735</v>
      </c>
      <c r="L28" s="164">
        <v>47097.534399828983</v>
      </c>
      <c r="M28" s="186">
        <v>110017.59999999999</v>
      </c>
      <c r="N28" s="164">
        <v>0</v>
      </c>
      <c r="O28" s="165">
        <v>12126.961613652002</v>
      </c>
      <c r="P28" s="166"/>
      <c r="Q28" s="166"/>
      <c r="R28" s="164">
        <v>0</v>
      </c>
      <c r="S28" s="164"/>
      <c r="T28" s="164">
        <v>0</v>
      </c>
      <c r="U28" s="168">
        <v>2684.9849105959293</v>
      </c>
      <c r="V28" s="168">
        <v>0</v>
      </c>
      <c r="W28" s="169">
        <v>2216187.2812133133</v>
      </c>
      <c r="X28" s="170"/>
      <c r="Y28" s="261"/>
      <c r="Z28" s="166"/>
      <c r="AA28" s="167"/>
      <c r="AB28" s="169">
        <v>0</v>
      </c>
      <c r="AC28" s="170"/>
      <c r="AD28" s="163">
        <v>26583.133272922369</v>
      </c>
      <c r="AE28" s="262"/>
      <c r="AF28" s="164">
        <v>623.26960856587391</v>
      </c>
      <c r="AG28" s="262"/>
      <c r="AH28" s="164"/>
      <c r="AI28" s="169">
        <v>27206.402881488244</v>
      </c>
      <c r="AJ28" s="170"/>
      <c r="AK28" s="172">
        <v>2243393.6840948015</v>
      </c>
      <c r="AL28" s="170"/>
      <c r="AM28" s="173">
        <v>168433.87096774194</v>
      </c>
      <c r="AN28" s="170"/>
      <c r="AO28" s="174">
        <v>347031.48372751533</v>
      </c>
      <c r="AP28" s="170"/>
      <c r="AQ28" s="175">
        <v>2216810.5508218794</v>
      </c>
      <c r="AR28" s="170">
        <v>0</v>
      </c>
      <c r="AS28" s="170">
        <v>26583.133272922369</v>
      </c>
      <c r="AT28" s="167"/>
      <c r="AU28" s="177">
        <v>168433.87096774194</v>
      </c>
      <c r="AV28" s="170">
        <v>0</v>
      </c>
      <c r="AW28" s="170">
        <v>0</v>
      </c>
      <c r="AX28" s="193">
        <v>0</v>
      </c>
      <c r="AY28" s="170">
        <v>0</v>
      </c>
      <c r="AZ28" s="193">
        <v>0</v>
      </c>
      <c r="BA28" s="177">
        <v>0</v>
      </c>
      <c r="BB28" s="178">
        <v>2411827.5550625441</v>
      </c>
      <c r="BC28" s="179">
        <v>5.8207660913467407E-10</v>
      </c>
      <c r="BE28" s="128">
        <v>2411827.5550625441</v>
      </c>
      <c r="BG28" s="263">
        <v>2411827.5550625441</v>
      </c>
      <c r="BH28" s="181"/>
      <c r="BI28" s="128">
        <v>2216187.2812133133</v>
      </c>
      <c r="BJ28" s="181"/>
      <c r="BK28" s="183">
        <v>0</v>
      </c>
      <c r="BL28" s="184">
        <v>0</v>
      </c>
    </row>
    <row r="29" spans="1:64" x14ac:dyDescent="0.2">
      <c r="A29" s="159" t="s">
        <v>327</v>
      </c>
      <c r="B29" s="160" t="s">
        <v>269</v>
      </c>
      <c r="C29" s="160">
        <v>4112</v>
      </c>
      <c r="D29" s="161" t="s">
        <v>270</v>
      </c>
      <c r="E29" s="162"/>
      <c r="F29" s="163">
        <v>3785742.6188990548</v>
      </c>
      <c r="G29" s="164">
        <v>154172.26383873541</v>
      </c>
      <c r="H29" s="164">
        <v>42246.758399972328</v>
      </c>
      <c r="I29" s="164">
        <v>115593.49200006507</v>
      </c>
      <c r="J29" s="164">
        <v>0</v>
      </c>
      <c r="K29" s="164">
        <v>315203.6721283159</v>
      </c>
      <c r="L29" s="164">
        <v>1385.221599994971</v>
      </c>
      <c r="M29" s="186">
        <v>110017.59999999999</v>
      </c>
      <c r="N29" s="164">
        <v>0</v>
      </c>
      <c r="O29" s="165">
        <v>36908.466298638006</v>
      </c>
      <c r="P29" s="166"/>
      <c r="Q29" s="166"/>
      <c r="R29" s="164">
        <v>-6248.8791639825058</v>
      </c>
      <c r="S29" s="164"/>
      <c r="T29" s="164">
        <v>0</v>
      </c>
      <c r="U29" s="168">
        <v>7176.0076356390491</v>
      </c>
      <c r="V29" s="168">
        <v>0</v>
      </c>
      <c r="W29" s="169">
        <v>4562197.2216364332</v>
      </c>
      <c r="X29" s="170"/>
      <c r="Y29" s="264">
        <v>400336.8237037037</v>
      </c>
      <c r="Z29" s="265">
        <v>9194.0399999999991</v>
      </c>
      <c r="AA29" s="167"/>
      <c r="AB29" s="169">
        <v>409530.86370370368</v>
      </c>
      <c r="AC29" s="170"/>
      <c r="AD29" s="163">
        <v>80342.118969566363</v>
      </c>
      <c r="AE29" s="164">
        <v>72000</v>
      </c>
      <c r="AF29" s="164">
        <v>0</v>
      </c>
      <c r="AG29" s="262"/>
      <c r="AH29" s="164"/>
      <c r="AI29" s="169">
        <v>152342.11896956636</v>
      </c>
      <c r="AJ29" s="170"/>
      <c r="AK29" s="172">
        <v>5124070.2043097029</v>
      </c>
      <c r="AL29" s="170"/>
      <c r="AM29" s="173">
        <v>186253.40000000002</v>
      </c>
      <c r="AN29" s="170"/>
      <c r="AO29" s="174">
        <v>595033.47973486292</v>
      </c>
      <c r="AP29" s="170"/>
      <c r="AQ29" s="266">
        <v>4622446.1008004155</v>
      </c>
      <c r="AR29" s="267">
        <v>427530.86370370368</v>
      </c>
      <c r="AS29" s="170">
        <v>80342.118969566363</v>
      </c>
      <c r="AT29" s="167"/>
      <c r="AU29" s="177">
        <v>186253.40000000002</v>
      </c>
      <c r="AV29" s="170">
        <v>3680.2320970807859</v>
      </c>
      <c r="AW29" s="170">
        <v>1226.7440323602618</v>
      </c>
      <c r="AX29" s="193">
        <v>0</v>
      </c>
      <c r="AY29" s="170">
        <v>333.07872253864929</v>
      </c>
      <c r="AZ29" s="193">
        <v>0</v>
      </c>
      <c r="BA29" s="177">
        <v>1008.8243120028083</v>
      </c>
      <c r="BB29" s="178">
        <v>5310323.6043097032</v>
      </c>
      <c r="BC29" s="179">
        <v>3.4924596548080444E-10</v>
      </c>
      <c r="BE29" s="128">
        <v>5316572.4834736856</v>
      </c>
      <c r="BF29" s="182">
        <v>151127.4213666553</v>
      </c>
      <c r="BG29" s="263">
        <v>5467699.9048403408</v>
      </c>
      <c r="BH29" s="181"/>
      <c r="BI29" s="128">
        <v>4568446.1008004155</v>
      </c>
      <c r="BJ29" s="181"/>
      <c r="BK29" s="183">
        <v>6048.4991932802404</v>
      </c>
      <c r="BL29" s="184">
        <v>200.37997070226538</v>
      </c>
    </row>
    <row r="30" spans="1:64" x14ac:dyDescent="0.2">
      <c r="A30" s="187" t="s">
        <v>328</v>
      </c>
      <c r="B30" s="188"/>
      <c r="C30" s="188">
        <v>4039</v>
      </c>
      <c r="D30" s="161" t="s">
        <v>271</v>
      </c>
      <c r="E30" s="162"/>
      <c r="F30" s="163">
        <v>3587128.8459228827</v>
      </c>
      <c r="G30" s="164">
        <v>254300.85111861536</v>
      </c>
      <c r="H30" s="164">
        <v>61609.855999959836</v>
      </c>
      <c r="I30" s="164">
        <v>206483.03200011636</v>
      </c>
      <c r="J30" s="164">
        <v>0</v>
      </c>
      <c r="K30" s="164">
        <v>362316.18584517081</v>
      </c>
      <c r="L30" s="164">
        <v>34867.735479325391</v>
      </c>
      <c r="M30" s="186">
        <v>110017.59999999999</v>
      </c>
      <c r="N30" s="164">
        <v>0</v>
      </c>
      <c r="O30" s="165">
        <v>26111.415982716004</v>
      </c>
      <c r="P30" s="166"/>
      <c r="Q30" s="166"/>
      <c r="R30" s="164">
        <v>0</v>
      </c>
      <c r="S30" s="164"/>
      <c r="T30" s="164">
        <v>0</v>
      </c>
      <c r="U30" s="168">
        <v>0</v>
      </c>
      <c r="V30" s="168">
        <v>0</v>
      </c>
      <c r="W30" s="169">
        <v>4642835.5223487858</v>
      </c>
      <c r="X30" s="170"/>
      <c r="Y30" s="261"/>
      <c r="Z30" s="166"/>
      <c r="AA30" s="167"/>
      <c r="AB30" s="169">
        <v>0</v>
      </c>
      <c r="AC30" s="170"/>
      <c r="AD30" s="163">
        <v>48945.500523126851</v>
      </c>
      <c r="AE30" s="262"/>
      <c r="AF30" s="164">
        <v>0</v>
      </c>
      <c r="AG30" s="262"/>
      <c r="AH30" s="164"/>
      <c r="AI30" s="169">
        <v>48945.500523126851</v>
      </c>
      <c r="AJ30" s="170"/>
      <c r="AK30" s="172">
        <v>4691781.0228719125</v>
      </c>
      <c r="AL30" s="170"/>
      <c r="AM30" s="173">
        <v>309203.33333333337</v>
      </c>
      <c r="AN30" s="170"/>
      <c r="AO30" s="174">
        <v>659252.13684924948</v>
      </c>
      <c r="AP30" s="170"/>
      <c r="AQ30" s="175">
        <v>4642835.5223487858</v>
      </c>
      <c r="AR30" s="170">
        <v>0</v>
      </c>
      <c r="AS30" s="170">
        <v>48945.500523126851</v>
      </c>
      <c r="AT30" s="167"/>
      <c r="AU30" s="177">
        <v>309203.33333333337</v>
      </c>
      <c r="AV30" s="170">
        <v>0</v>
      </c>
      <c r="AW30" s="170">
        <v>0</v>
      </c>
      <c r="AX30" s="193">
        <v>0</v>
      </c>
      <c r="AY30" s="170">
        <v>0</v>
      </c>
      <c r="AZ30" s="193">
        <v>0</v>
      </c>
      <c r="BA30" s="177">
        <v>0</v>
      </c>
      <c r="BB30" s="178">
        <v>5000984.3562052455</v>
      </c>
      <c r="BC30" s="179">
        <v>-3.4924596548080444E-10</v>
      </c>
      <c r="BE30" s="128">
        <v>5000984.3562052455</v>
      </c>
      <c r="BG30" s="263">
        <v>5000984.3562052455</v>
      </c>
      <c r="BH30" s="181"/>
      <c r="BI30" s="128">
        <v>4642835.5223487858</v>
      </c>
      <c r="BJ30" s="181"/>
      <c r="BK30" s="183">
        <v>0</v>
      </c>
      <c r="BL30" s="184">
        <v>0</v>
      </c>
    </row>
    <row r="31" spans="1:64" x14ac:dyDescent="0.2">
      <c r="A31" s="187" t="s">
        <v>328</v>
      </c>
      <c r="B31" s="188"/>
      <c r="C31" s="188">
        <v>4006</v>
      </c>
      <c r="D31" s="161" t="s">
        <v>255</v>
      </c>
      <c r="E31" s="162"/>
      <c r="F31" s="163">
        <v>2697057.4579957067</v>
      </c>
      <c r="G31" s="164">
        <v>225712.39391997457</v>
      </c>
      <c r="H31" s="164">
        <v>80972.953599947083</v>
      </c>
      <c r="I31" s="164">
        <v>211125.55229421885</v>
      </c>
      <c r="J31" s="164">
        <v>0</v>
      </c>
      <c r="K31" s="164">
        <v>324303.13399246364</v>
      </c>
      <c r="L31" s="164">
        <v>45989.777520925505</v>
      </c>
      <c r="M31" s="186">
        <v>110017.59999999999</v>
      </c>
      <c r="N31" s="164">
        <v>0</v>
      </c>
      <c r="O31" s="165">
        <v>41766.700112454011</v>
      </c>
      <c r="P31" s="166"/>
      <c r="Q31" s="166"/>
      <c r="R31" s="164">
        <v>0</v>
      </c>
      <c r="S31" s="164"/>
      <c r="T31" s="164">
        <v>0</v>
      </c>
      <c r="U31" s="168">
        <v>177116.64229717385</v>
      </c>
      <c r="V31" s="168">
        <v>0</v>
      </c>
      <c r="W31" s="169">
        <v>3914062.2117328644</v>
      </c>
      <c r="X31" s="170"/>
      <c r="Y31" s="261"/>
      <c r="Z31" s="166"/>
      <c r="AA31" s="167"/>
      <c r="AB31" s="169">
        <v>0</v>
      </c>
      <c r="AC31" s="170"/>
      <c r="AD31" s="163">
        <v>10882.048381107092</v>
      </c>
      <c r="AE31" s="262"/>
      <c r="AF31" s="164">
        <v>0</v>
      </c>
      <c r="AG31" s="262"/>
      <c r="AH31" s="164"/>
      <c r="AI31" s="169">
        <v>10882.048381107092</v>
      </c>
      <c r="AJ31" s="170"/>
      <c r="AK31" s="172">
        <v>3924944.2601139713</v>
      </c>
      <c r="AL31" s="170"/>
      <c r="AM31" s="173">
        <v>260794.75792988314</v>
      </c>
      <c r="AN31" s="170"/>
      <c r="AO31" s="174">
        <v>565306.76963301911</v>
      </c>
      <c r="AP31" s="170"/>
      <c r="AQ31" s="175">
        <v>3914062.2117328644</v>
      </c>
      <c r="AR31" s="170">
        <v>0</v>
      </c>
      <c r="AS31" s="170">
        <v>10882.048381107092</v>
      </c>
      <c r="AT31" s="167"/>
      <c r="AU31" s="177">
        <v>260794.75792988314</v>
      </c>
      <c r="AV31" s="170">
        <v>0</v>
      </c>
      <c r="AW31" s="170">
        <v>0</v>
      </c>
      <c r="AX31" s="193">
        <v>0</v>
      </c>
      <c r="AY31" s="170">
        <v>0</v>
      </c>
      <c r="AZ31" s="193">
        <v>0</v>
      </c>
      <c r="BA31" s="177">
        <v>0</v>
      </c>
      <c r="BB31" s="178">
        <v>4185739.0180438543</v>
      </c>
      <c r="BC31" s="179">
        <v>-1.7462298274040222E-10</v>
      </c>
      <c r="BE31" s="128">
        <v>4185739.0180438543</v>
      </c>
      <c r="BG31" s="263">
        <v>4185739.0180438543</v>
      </c>
      <c r="BH31" s="181"/>
      <c r="BI31" s="128">
        <v>3914062.2117328644</v>
      </c>
      <c r="BJ31" s="181"/>
      <c r="BK31" s="183">
        <v>0</v>
      </c>
      <c r="BL31" s="184">
        <v>0</v>
      </c>
    </row>
    <row r="32" spans="1:64" x14ac:dyDescent="0.2">
      <c r="A32" s="159" t="s">
        <v>327</v>
      </c>
      <c r="B32" s="160" t="s">
        <v>272</v>
      </c>
      <c r="C32" s="160">
        <v>4023</v>
      </c>
      <c r="D32" s="161" t="s">
        <v>273</v>
      </c>
      <c r="E32" s="162"/>
      <c r="F32" s="163">
        <v>5966929.5512059517</v>
      </c>
      <c r="G32" s="164">
        <v>337666.06079353188</v>
      </c>
      <c r="H32" s="164">
        <v>79652.74239994766</v>
      </c>
      <c r="I32" s="164">
        <v>479176.65600026923</v>
      </c>
      <c r="J32" s="164">
        <v>0</v>
      </c>
      <c r="K32" s="164">
        <v>456524.32807806478</v>
      </c>
      <c r="L32" s="164">
        <v>22470.095331591936</v>
      </c>
      <c r="M32" s="186">
        <v>110017.59999999999</v>
      </c>
      <c r="N32" s="164">
        <v>134764.80637222182</v>
      </c>
      <c r="O32" s="165">
        <v>42399.06</v>
      </c>
      <c r="P32" s="166"/>
      <c r="Q32" s="166"/>
      <c r="R32" s="164">
        <v>-10443.08328976862</v>
      </c>
      <c r="S32" s="164"/>
      <c r="T32" s="164">
        <v>0</v>
      </c>
      <c r="U32" s="168">
        <v>152223.29695465602</v>
      </c>
      <c r="V32" s="168">
        <v>0</v>
      </c>
      <c r="W32" s="169">
        <v>7771381.1138464659</v>
      </c>
      <c r="X32" s="170"/>
      <c r="Y32" s="264">
        <v>1905958.715471698</v>
      </c>
      <c r="Z32" s="265">
        <v>40656</v>
      </c>
      <c r="AA32" s="167"/>
      <c r="AB32" s="169">
        <v>1946614.715471698</v>
      </c>
      <c r="AC32" s="170"/>
      <c r="AD32" s="163">
        <v>57381.055191385676</v>
      </c>
      <c r="AE32" s="262"/>
      <c r="AF32" s="164">
        <v>0</v>
      </c>
      <c r="AG32" s="262"/>
      <c r="AH32" s="164"/>
      <c r="AI32" s="169">
        <v>57381.055191385676</v>
      </c>
      <c r="AJ32" s="170"/>
      <c r="AK32" s="172">
        <v>9775376.8845095504</v>
      </c>
      <c r="AL32" s="170"/>
      <c r="AM32" s="173">
        <v>397850</v>
      </c>
      <c r="AN32" s="170"/>
      <c r="AO32" s="174">
        <v>965494.40430423641</v>
      </c>
      <c r="AP32" s="170"/>
      <c r="AQ32" s="175">
        <v>7781824.1971362345</v>
      </c>
      <c r="AR32" s="170">
        <v>1946614.715471698</v>
      </c>
      <c r="AS32" s="170">
        <v>57381.055191385676</v>
      </c>
      <c r="AT32" s="167"/>
      <c r="AU32" s="177">
        <v>397850</v>
      </c>
      <c r="AV32" s="170">
        <v>5782.6583647593052</v>
      </c>
      <c r="AW32" s="170">
        <v>1927.5527882531017</v>
      </c>
      <c r="AX32" s="193">
        <v>0</v>
      </c>
      <c r="AY32" s="170">
        <v>523.35842148087875</v>
      </c>
      <c r="AZ32" s="193">
        <v>0</v>
      </c>
      <c r="BA32" s="177">
        <v>2209.5137152753341</v>
      </c>
      <c r="BB32" s="178">
        <v>10173226.88450955</v>
      </c>
      <c r="BC32" s="179">
        <v>0</v>
      </c>
      <c r="BE32" s="128">
        <v>10183669.967799319</v>
      </c>
      <c r="BG32" s="263">
        <v>10183669.967799319</v>
      </c>
      <c r="BI32" s="128">
        <v>7781824.1971362345</v>
      </c>
      <c r="BK32" s="183">
        <v>10590.4219347858</v>
      </c>
      <c r="BL32" s="184">
        <v>-147.33864501718017</v>
      </c>
    </row>
    <row r="33" spans="1:158" x14ac:dyDescent="0.2">
      <c r="A33" s="159" t="s">
        <v>327</v>
      </c>
      <c r="B33" s="160" t="s">
        <v>274</v>
      </c>
      <c r="C33" s="160">
        <v>4610</v>
      </c>
      <c r="D33" s="161" t="s">
        <v>275</v>
      </c>
      <c r="E33" s="162"/>
      <c r="F33" s="163">
        <v>3200731.0324728503</v>
      </c>
      <c r="G33" s="164">
        <v>191868.17815460445</v>
      </c>
      <c r="H33" s="164">
        <v>53688.588799964753</v>
      </c>
      <c r="I33" s="164">
        <v>262336.96720014798</v>
      </c>
      <c r="J33" s="164">
        <v>0</v>
      </c>
      <c r="K33" s="164">
        <v>361064.67032627424</v>
      </c>
      <c r="L33" s="164">
        <v>22305.256249535381</v>
      </c>
      <c r="M33" s="186">
        <v>110017.59999999999</v>
      </c>
      <c r="N33" s="164">
        <v>0</v>
      </c>
      <c r="O33" s="165">
        <v>19674.204025860003</v>
      </c>
      <c r="P33" s="166"/>
      <c r="Q33" s="166"/>
      <c r="R33" s="164">
        <v>-5675.5547683673303</v>
      </c>
      <c r="S33" s="164"/>
      <c r="T33" s="164">
        <v>0</v>
      </c>
      <c r="U33" s="168">
        <v>0</v>
      </c>
      <c r="V33" s="168">
        <v>0</v>
      </c>
      <c r="W33" s="169">
        <v>4216010.9424608694</v>
      </c>
      <c r="X33" s="170"/>
      <c r="Y33" s="264">
        <v>583168.47517730505</v>
      </c>
      <c r="Z33" s="265">
        <v>15124.98</v>
      </c>
      <c r="AA33" s="167"/>
      <c r="AB33" s="169">
        <v>598293.45517730503</v>
      </c>
      <c r="AC33" s="170"/>
      <c r="AD33" s="163">
        <v>54895.962006535839</v>
      </c>
      <c r="AE33" s="164">
        <v>104000</v>
      </c>
      <c r="AF33" s="164">
        <v>0</v>
      </c>
      <c r="AG33" s="262"/>
      <c r="AH33" s="164"/>
      <c r="AI33" s="169">
        <v>158895.96200653585</v>
      </c>
      <c r="AJ33" s="170"/>
      <c r="AK33" s="172">
        <v>4973200.359644711</v>
      </c>
      <c r="AL33" s="170"/>
      <c r="AM33" s="173">
        <v>215831.13924050631</v>
      </c>
      <c r="AN33" s="170"/>
      <c r="AO33" s="174">
        <v>637304.31007326068</v>
      </c>
      <c r="AP33" s="170"/>
      <c r="AQ33" s="266">
        <v>4319686.4972292371</v>
      </c>
      <c r="AR33" s="267">
        <v>604293.45517730503</v>
      </c>
      <c r="AS33" s="170">
        <v>54895.962006535839</v>
      </c>
      <c r="AT33" s="167"/>
      <c r="AU33" s="177">
        <v>215831.13924050631</v>
      </c>
      <c r="AV33" s="170">
        <v>3104.3329693489591</v>
      </c>
      <c r="AW33" s="170">
        <v>1034.777656449653</v>
      </c>
      <c r="AX33" s="193">
        <v>0</v>
      </c>
      <c r="AY33" s="170">
        <v>280.95707892595607</v>
      </c>
      <c r="AZ33" s="193">
        <v>0</v>
      </c>
      <c r="BA33" s="177">
        <v>1255.487063642762</v>
      </c>
      <c r="BB33" s="178">
        <v>5189031.4988852162</v>
      </c>
      <c r="BC33" s="179">
        <v>-1.1350493878126144E-9</v>
      </c>
      <c r="BE33" s="128">
        <v>5194707.0536535839</v>
      </c>
      <c r="BF33" s="182">
        <v>171800.22508516989</v>
      </c>
      <c r="BG33" s="263">
        <v>5366507.2787387539</v>
      </c>
      <c r="BI33" s="128">
        <v>4221686.4972292371</v>
      </c>
      <c r="BK33" s="183">
        <v>5661.8782015740398</v>
      </c>
      <c r="BL33" s="184">
        <v>13.676566793290476</v>
      </c>
    </row>
    <row r="34" spans="1:158" x14ac:dyDescent="0.2">
      <c r="A34" s="187" t="s">
        <v>328</v>
      </c>
      <c r="B34" s="188"/>
      <c r="C34" s="188">
        <v>4040</v>
      </c>
      <c r="D34" s="161" t="s">
        <v>245</v>
      </c>
      <c r="E34" s="162"/>
      <c r="F34" s="163">
        <v>5268065.7514524627</v>
      </c>
      <c r="G34" s="164">
        <v>404628.19770753832</v>
      </c>
      <c r="H34" s="164">
        <v>117058.72639992327</v>
      </c>
      <c r="I34" s="164">
        <v>454362.68640025536</v>
      </c>
      <c r="J34" s="164">
        <v>0</v>
      </c>
      <c r="K34" s="164">
        <v>597396.53302355658</v>
      </c>
      <c r="L34" s="164">
        <v>30545.637294006749</v>
      </c>
      <c r="M34" s="186">
        <v>110017.59999999999</v>
      </c>
      <c r="N34" s="164">
        <v>0</v>
      </c>
      <c r="O34" s="165">
        <v>30240</v>
      </c>
      <c r="P34" s="166"/>
      <c r="Q34" s="166"/>
      <c r="R34" s="164">
        <v>0</v>
      </c>
      <c r="S34" s="164"/>
      <c r="T34" s="164">
        <v>0</v>
      </c>
      <c r="U34" s="168">
        <v>0</v>
      </c>
      <c r="V34" s="168">
        <v>0</v>
      </c>
      <c r="W34" s="169">
        <v>7012315.132277743</v>
      </c>
      <c r="X34" s="170"/>
      <c r="Y34" s="261"/>
      <c r="Z34" s="166"/>
      <c r="AA34" s="167"/>
      <c r="AB34" s="169">
        <v>0</v>
      </c>
      <c r="AC34" s="170"/>
      <c r="AD34" s="163">
        <v>91228.13259152422</v>
      </c>
      <c r="AE34" s="262"/>
      <c r="AF34" s="164">
        <v>0</v>
      </c>
      <c r="AG34" s="262"/>
      <c r="AH34" s="164"/>
      <c r="AI34" s="169">
        <v>91228.13259152422</v>
      </c>
      <c r="AJ34" s="170"/>
      <c r="AK34" s="172">
        <v>7103543.2648692671</v>
      </c>
      <c r="AL34" s="170"/>
      <c r="AM34" s="173">
        <v>477746.79487179476</v>
      </c>
      <c r="AN34" s="170"/>
      <c r="AO34" s="174">
        <v>1068332.4614460377</v>
      </c>
      <c r="AP34" s="170"/>
      <c r="AQ34" s="175">
        <v>7012315.132277743</v>
      </c>
      <c r="AR34" s="170">
        <v>0</v>
      </c>
      <c r="AS34" s="170">
        <v>91228.13259152422</v>
      </c>
      <c r="AT34" s="167"/>
      <c r="AU34" s="177">
        <v>477746.79487179476</v>
      </c>
      <c r="AV34" s="170">
        <v>0</v>
      </c>
      <c r="AW34" s="170">
        <v>0</v>
      </c>
      <c r="AX34" s="193">
        <v>0</v>
      </c>
      <c r="AY34" s="170">
        <v>0</v>
      </c>
      <c r="AZ34" s="193">
        <v>0</v>
      </c>
      <c r="BA34" s="177">
        <v>0</v>
      </c>
      <c r="BB34" s="178">
        <v>7581290.0597410621</v>
      </c>
      <c r="BC34" s="179">
        <v>2.3283064365386963E-10</v>
      </c>
      <c r="BE34" s="128">
        <v>7581290.0597410621</v>
      </c>
      <c r="BG34" s="263">
        <v>7581290.0597410621</v>
      </c>
      <c r="BI34" s="128">
        <v>7012315.132277743</v>
      </c>
      <c r="BK34" s="183">
        <v>0</v>
      </c>
      <c r="BL34" s="184">
        <v>0</v>
      </c>
    </row>
    <row r="35" spans="1:158" x14ac:dyDescent="0.2">
      <c r="A35" s="159" t="s">
        <v>327</v>
      </c>
      <c r="B35" s="160" t="s">
        <v>276</v>
      </c>
      <c r="C35" s="160">
        <v>4074</v>
      </c>
      <c r="D35" s="161" t="s">
        <v>277</v>
      </c>
      <c r="E35" s="162"/>
      <c r="F35" s="163">
        <v>5020877.2078091409</v>
      </c>
      <c r="G35" s="164">
        <v>305992.23848655674</v>
      </c>
      <c r="H35" s="164">
        <v>84053.446399945184</v>
      </c>
      <c r="I35" s="164">
        <v>267662.81920015073</v>
      </c>
      <c r="J35" s="164">
        <v>0</v>
      </c>
      <c r="K35" s="164">
        <v>494075.42384768178</v>
      </c>
      <c r="L35" s="164">
        <v>12507.537471174095</v>
      </c>
      <c r="M35" s="186">
        <v>110017.59999999999</v>
      </c>
      <c r="N35" s="164">
        <v>0</v>
      </c>
      <c r="O35" s="165">
        <v>267766.64633046999</v>
      </c>
      <c r="P35" s="164">
        <v>808612.15665105789</v>
      </c>
      <c r="Q35" s="166"/>
      <c r="R35" s="164">
        <v>-8932.8327480226053</v>
      </c>
      <c r="S35" s="164"/>
      <c r="T35" s="164">
        <v>0</v>
      </c>
      <c r="U35" s="168">
        <v>0</v>
      </c>
      <c r="V35" s="168">
        <v>0</v>
      </c>
      <c r="W35" s="169">
        <v>7362632.2434481541</v>
      </c>
      <c r="X35" s="170"/>
      <c r="Y35" s="264">
        <v>1007287.1311827956</v>
      </c>
      <c r="Z35" s="265">
        <v>30999.629999999997</v>
      </c>
      <c r="AA35" s="167"/>
      <c r="AB35" s="169">
        <v>1038286.7611827956</v>
      </c>
      <c r="AC35" s="170"/>
      <c r="AD35" s="163">
        <v>104971.18660281711</v>
      </c>
      <c r="AE35" s="164">
        <v>204000</v>
      </c>
      <c r="AF35" s="164">
        <v>0</v>
      </c>
      <c r="AG35" s="262"/>
      <c r="AH35" s="164"/>
      <c r="AI35" s="169">
        <v>308971.18660281709</v>
      </c>
      <c r="AJ35" s="170"/>
      <c r="AK35" s="172">
        <v>8709890.1912337672</v>
      </c>
      <c r="AL35" s="170"/>
      <c r="AM35" s="173">
        <v>384268.58407079644</v>
      </c>
      <c r="AN35" s="170"/>
      <c r="AO35" s="174">
        <v>900301.63534650079</v>
      </c>
      <c r="AP35" s="170"/>
      <c r="AQ35" s="266">
        <v>7564588.8261961769</v>
      </c>
      <c r="AR35" s="267">
        <v>1050286.7611827957</v>
      </c>
      <c r="AS35" s="170">
        <v>104971.18660281711</v>
      </c>
      <c r="AT35" s="167"/>
      <c r="AU35" s="177">
        <v>384268.58407079644</v>
      </c>
      <c r="AV35" s="170">
        <v>4867.5309837059913</v>
      </c>
      <c r="AW35" s="170">
        <v>1622.5103279019972</v>
      </c>
      <c r="AX35" s="193">
        <v>0</v>
      </c>
      <c r="AY35" s="170">
        <v>440.53498779495521</v>
      </c>
      <c r="AZ35" s="193">
        <v>0</v>
      </c>
      <c r="BA35" s="177">
        <v>2002.256448619662</v>
      </c>
      <c r="BB35" s="178">
        <v>9095182.5253045652</v>
      </c>
      <c r="BC35" s="179">
        <v>1.57160684466362E-9</v>
      </c>
      <c r="BE35" s="128">
        <v>9104115.3580525871</v>
      </c>
      <c r="BF35" s="182">
        <v>286264.22797399253</v>
      </c>
      <c r="BG35" s="263">
        <v>9390379.5860265791</v>
      </c>
      <c r="BI35" s="128">
        <v>7371565.0761961769</v>
      </c>
      <c r="BK35" s="183">
        <v>9001.2158491954106</v>
      </c>
      <c r="BL35" s="184">
        <v>-68.383101172805254</v>
      </c>
    </row>
    <row r="36" spans="1:158" x14ac:dyDescent="0.2">
      <c r="A36" s="187" t="s">
        <v>328</v>
      </c>
      <c r="B36" s="188"/>
      <c r="C36" s="188">
        <v>4028</v>
      </c>
      <c r="D36" s="161" t="s">
        <v>278</v>
      </c>
      <c r="E36" s="162"/>
      <c r="F36" s="163">
        <v>3531992.0254839393</v>
      </c>
      <c r="G36" s="164">
        <v>384319.80418276583</v>
      </c>
      <c r="H36" s="164">
        <v>92414.783999939697</v>
      </c>
      <c r="I36" s="164">
        <v>426903.29360024061</v>
      </c>
      <c r="J36" s="164">
        <v>0</v>
      </c>
      <c r="K36" s="164">
        <v>456080.93228300806</v>
      </c>
      <c r="L36" s="164">
        <v>69743.175684201487</v>
      </c>
      <c r="M36" s="186">
        <v>110017.59999999999</v>
      </c>
      <c r="N36" s="164">
        <v>0</v>
      </c>
      <c r="O36" s="165">
        <v>54222.16041612401</v>
      </c>
      <c r="P36" s="164">
        <v>855471.49709320371</v>
      </c>
      <c r="Q36" s="166"/>
      <c r="R36" s="164">
        <v>0</v>
      </c>
      <c r="S36" s="164"/>
      <c r="T36" s="164">
        <v>0</v>
      </c>
      <c r="U36" s="168">
        <v>0</v>
      </c>
      <c r="V36" s="168">
        <v>0</v>
      </c>
      <c r="W36" s="169">
        <v>5981165.2727434235</v>
      </c>
      <c r="X36" s="170"/>
      <c r="Y36" s="261"/>
      <c r="Z36" s="166"/>
      <c r="AA36" s="167"/>
      <c r="AB36" s="169">
        <v>0</v>
      </c>
      <c r="AC36" s="170"/>
      <c r="AD36" s="163">
        <v>33447.979276878788</v>
      </c>
      <c r="AE36" s="262"/>
      <c r="AF36" s="164">
        <v>0</v>
      </c>
      <c r="AG36" s="262"/>
      <c r="AH36" s="164"/>
      <c r="AI36" s="169">
        <v>33447.979276878788</v>
      </c>
      <c r="AJ36" s="170"/>
      <c r="AK36" s="172">
        <v>6014613.2520203022</v>
      </c>
      <c r="AL36" s="170"/>
      <c r="AM36" s="173">
        <v>447728.27442827442</v>
      </c>
      <c r="AN36" s="170"/>
      <c r="AO36" s="174">
        <v>808177.96307935193</v>
      </c>
      <c r="AP36" s="170"/>
      <c r="AQ36" s="175">
        <v>5981165.2727434235</v>
      </c>
      <c r="AR36" s="170">
        <v>0</v>
      </c>
      <c r="AS36" s="170">
        <v>33447.979276878788</v>
      </c>
      <c r="AT36" s="167"/>
      <c r="AU36" s="177">
        <v>447728.27442827442</v>
      </c>
      <c r="AV36" s="170">
        <v>0</v>
      </c>
      <c r="AW36" s="170">
        <v>0</v>
      </c>
      <c r="AX36" s="193">
        <v>0</v>
      </c>
      <c r="AY36" s="170">
        <v>0</v>
      </c>
      <c r="AZ36" s="193">
        <v>0</v>
      </c>
      <c r="BA36" s="177">
        <v>0</v>
      </c>
      <c r="BB36" s="178">
        <v>6462341.5264485767</v>
      </c>
      <c r="BC36" s="179">
        <v>5.8207660913467407E-11</v>
      </c>
      <c r="BE36" s="128">
        <v>6462341.5264485767</v>
      </c>
      <c r="BG36" s="263">
        <v>6462341.5264485767</v>
      </c>
      <c r="BI36" s="128">
        <v>5981165.2727434235</v>
      </c>
      <c r="BK36" s="183">
        <v>0</v>
      </c>
      <c r="BL36" s="184">
        <v>0</v>
      </c>
    </row>
    <row r="37" spans="1:158" x14ac:dyDescent="0.2">
      <c r="A37" s="187" t="s">
        <v>328</v>
      </c>
      <c r="B37" s="188"/>
      <c r="C37" s="188">
        <v>6909</v>
      </c>
      <c r="D37" s="161" t="s">
        <v>279</v>
      </c>
      <c r="E37" s="162"/>
      <c r="F37" s="163">
        <v>2463873.1546508367</v>
      </c>
      <c r="G37" s="164">
        <v>199914.53022742842</v>
      </c>
      <c r="H37" s="164">
        <v>58529.363199961823</v>
      </c>
      <c r="I37" s="164">
        <v>207978.27120011719</v>
      </c>
      <c r="J37" s="164">
        <v>0</v>
      </c>
      <c r="K37" s="164">
        <v>307825.43252389849</v>
      </c>
      <c r="L37" s="164">
        <v>30729.256461991907</v>
      </c>
      <c r="M37" s="186">
        <v>110017.59999999999</v>
      </c>
      <c r="N37" s="164">
        <v>0</v>
      </c>
      <c r="O37" s="165">
        <v>35013.137847945996</v>
      </c>
      <c r="P37" s="164">
        <v>643369.56701410294</v>
      </c>
      <c r="Q37" s="166"/>
      <c r="R37" s="164">
        <v>0</v>
      </c>
      <c r="S37" s="164"/>
      <c r="T37" s="164">
        <v>0</v>
      </c>
      <c r="U37" s="168">
        <v>269706.83241300611</v>
      </c>
      <c r="V37" s="168">
        <v>0</v>
      </c>
      <c r="W37" s="169">
        <v>4326957.1455392893</v>
      </c>
      <c r="X37" s="170"/>
      <c r="Y37" s="261"/>
      <c r="Z37" s="166"/>
      <c r="AA37" s="167"/>
      <c r="AB37" s="169">
        <v>0</v>
      </c>
      <c r="AC37" s="170"/>
      <c r="AD37" s="163">
        <v>61454.254362404805</v>
      </c>
      <c r="AE37" s="262"/>
      <c r="AF37" s="164">
        <v>0</v>
      </c>
      <c r="AG37" s="262"/>
      <c r="AH37" s="164"/>
      <c r="AI37" s="169">
        <v>61454.254362404805</v>
      </c>
      <c r="AJ37" s="170"/>
      <c r="AK37" s="172">
        <v>4388411.3999016937</v>
      </c>
      <c r="AL37" s="170"/>
      <c r="AM37" s="173">
        <v>237301.17263843649</v>
      </c>
      <c r="AN37" s="170"/>
      <c r="AO37" s="174">
        <v>528682.15624416422</v>
      </c>
      <c r="AP37" s="170"/>
      <c r="AQ37" s="175">
        <v>4326957.1455392893</v>
      </c>
      <c r="AR37" s="170">
        <v>0</v>
      </c>
      <c r="AS37" s="170">
        <v>61454.254362404805</v>
      </c>
      <c r="AT37" s="167"/>
      <c r="AU37" s="177">
        <v>237301.17263843649</v>
      </c>
      <c r="AV37" s="170">
        <v>0</v>
      </c>
      <c r="AW37" s="170">
        <v>0</v>
      </c>
      <c r="AX37" s="193">
        <v>0</v>
      </c>
      <c r="AY37" s="170">
        <v>0</v>
      </c>
      <c r="AZ37" s="193">
        <v>0</v>
      </c>
      <c r="BA37" s="177">
        <v>0</v>
      </c>
      <c r="BB37" s="178">
        <v>4625712.5725401305</v>
      </c>
      <c r="BC37" s="179">
        <v>2.9103830456733704E-10</v>
      </c>
      <c r="BE37" s="128">
        <v>4625712.5725401305</v>
      </c>
      <c r="BG37" s="263">
        <v>4625712.5725401305</v>
      </c>
      <c r="BI37" s="128">
        <v>4326957.1455392893</v>
      </c>
      <c r="BK37" s="183">
        <v>0</v>
      </c>
      <c r="BL37" s="184">
        <v>0</v>
      </c>
    </row>
    <row r="38" spans="1:158" x14ac:dyDescent="0.2">
      <c r="A38" s="187" t="s">
        <v>329</v>
      </c>
      <c r="B38" s="161"/>
      <c r="C38" s="268">
        <v>9998</v>
      </c>
      <c r="D38" s="269" t="s">
        <v>251</v>
      </c>
      <c r="E38" s="162"/>
      <c r="F38" s="163">
        <v>270453.26540810271</v>
      </c>
      <c r="G38" s="164">
        <v>19690.649999997775</v>
      </c>
      <c r="H38" s="164">
        <v>5413.0065175683594</v>
      </c>
      <c r="I38" s="164">
        <v>27701.396370622646</v>
      </c>
      <c r="J38" s="164">
        <v>0</v>
      </c>
      <c r="K38" s="164">
        <v>20051.6688090674</v>
      </c>
      <c r="L38" s="164">
        <v>2633.2487284249446</v>
      </c>
      <c r="M38" s="192">
        <v>64176.933333333327</v>
      </c>
      <c r="N38" s="164">
        <v>0</v>
      </c>
      <c r="O38" s="270">
        <v>15000</v>
      </c>
      <c r="P38" s="166"/>
      <c r="Q38" s="165"/>
      <c r="R38" s="164">
        <v>0</v>
      </c>
      <c r="S38" s="164"/>
      <c r="T38" s="164">
        <v>0</v>
      </c>
      <c r="U38" s="168">
        <v>0</v>
      </c>
      <c r="V38" s="168">
        <v>0</v>
      </c>
      <c r="W38" s="169">
        <v>425120.16916711716</v>
      </c>
      <c r="X38" s="170"/>
      <c r="Y38" s="261"/>
      <c r="Z38" s="166"/>
      <c r="AA38" s="167"/>
      <c r="AB38" s="169">
        <v>0</v>
      </c>
      <c r="AC38" s="170"/>
      <c r="AD38" s="163">
        <v>0</v>
      </c>
      <c r="AE38" s="262"/>
      <c r="AF38" s="164">
        <v>0</v>
      </c>
      <c r="AG38" s="262"/>
      <c r="AH38" s="164"/>
      <c r="AI38" s="169">
        <v>0</v>
      </c>
      <c r="AJ38" s="170"/>
      <c r="AK38" s="172">
        <v>425120.16916711716</v>
      </c>
      <c r="AL38" s="170"/>
      <c r="AM38" s="173">
        <v>0</v>
      </c>
      <c r="AN38" s="170"/>
      <c r="AO38" s="174">
        <v>44897.34096724914</v>
      </c>
      <c r="AP38" s="170"/>
      <c r="AQ38" s="175">
        <v>425120.16916711716</v>
      </c>
      <c r="AR38" s="170">
        <v>0</v>
      </c>
      <c r="AS38" s="170">
        <v>0</v>
      </c>
      <c r="AT38" s="167"/>
      <c r="AU38" s="177">
        <v>0</v>
      </c>
      <c r="AV38" s="170">
        <v>0</v>
      </c>
      <c r="AW38" s="170">
        <v>0</v>
      </c>
      <c r="AX38" s="193">
        <v>0</v>
      </c>
      <c r="AY38" s="170">
        <v>0</v>
      </c>
      <c r="AZ38" s="193">
        <v>0</v>
      </c>
      <c r="BA38" s="177">
        <v>0</v>
      </c>
      <c r="BB38" s="178">
        <v>425120.16916711716</v>
      </c>
      <c r="BC38" s="179">
        <v>0</v>
      </c>
      <c r="BE38" s="128">
        <v>425120.16916711716</v>
      </c>
      <c r="BG38" s="263">
        <v>425120.16916711716</v>
      </c>
      <c r="BI38" s="128">
        <v>425120.16916711716</v>
      </c>
      <c r="BK38" s="183">
        <v>0</v>
      </c>
      <c r="BL38" s="184">
        <v>0</v>
      </c>
    </row>
    <row r="39" spans="1:158" ht="12" thickBot="1" x14ac:dyDescent="0.25">
      <c r="A39" s="187" t="s">
        <v>329</v>
      </c>
      <c r="B39" s="161"/>
      <c r="C39" s="268">
        <v>9997</v>
      </c>
      <c r="D39" s="269" t="s">
        <v>259</v>
      </c>
      <c r="E39" s="162"/>
      <c r="F39" s="163">
        <v>270453.26540810271</v>
      </c>
      <c r="G39" s="164">
        <v>25511.897479710722</v>
      </c>
      <c r="H39" s="164">
        <v>8257.731282045881</v>
      </c>
      <c r="I39" s="164">
        <v>30327.578909107982</v>
      </c>
      <c r="J39" s="164">
        <v>0</v>
      </c>
      <c r="K39" s="164">
        <v>38334.072723217068</v>
      </c>
      <c r="L39" s="164">
        <v>10599.956591265814</v>
      </c>
      <c r="M39" s="192">
        <v>64176.933333333327</v>
      </c>
      <c r="N39" s="164">
        <v>0</v>
      </c>
      <c r="O39" s="270">
        <v>15000</v>
      </c>
      <c r="P39" s="166"/>
      <c r="Q39" s="165"/>
      <c r="R39" s="164">
        <v>0</v>
      </c>
      <c r="S39" s="164"/>
      <c r="T39" s="164">
        <v>0</v>
      </c>
      <c r="U39" s="168">
        <v>0</v>
      </c>
      <c r="V39" s="168">
        <v>0</v>
      </c>
      <c r="W39" s="169">
        <v>462661.43572678353</v>
      </c>
      <c r="X39" s="170"/>
      <c r="Y39" s="261"/>
      <c r="Z39" s="166"/>
      <c r="AA39" s="167"/>
      <c r="AB39" s="169">
        <v>0</v>
      </c>
      <c r="AC39" s="170"/>
      <c r="AD39" s="163">
        <v>0</v>
      </c>
      <c r="AE39" s="262"/>
      <c r="AF39" s="164">
        <v>0</v>
      </c>
      <c r="AG39" s="262"/>
      <c r="AH39" s="164"/>
      <c r="AI39" s="169">
        <v>0</v>
      </c>
      <c r="AJ39" s="170"/>
      <c r="AK39" s="172">
        <v>462661.43572678353</v>
      </c>
      <c r="AL39" s="170"/>
      <c r="AM39" s="173">
        <v>0</v>
      </c>
      <c r="AN39" s="170"/>
      <c r="AO39" s="174">
        <v>64564.102106150291</v>
      </c>
      <c r="AP39" s="170"/>
      <c r="AQ39" s="236">
        <v>462661.43572678353</v>
      </c>
      <c r="AR39" s="237">
        <v>0</v>
      </c>
      <c r="AS39" s="237">
        <v>0</v>
      </c>
      <c r="AT39" s="271"/>
      <c r="AU39" s="272">
        <v>0</v>
      </c>
      <c r="AV39" s="170">
        <v>0</v>
      </c>
      <c r="AW39" s="170">
        <v>0</v>
      </c>
      <c r="AX39" s="193">
        <v>0</v>
      </c>
      <c r="AY39" s="170">
        <v>0</v>
      </c>
      <c r="AZ39" s="193">
        <v>0</v>
      </c>
      <c r="BA39" s="177">
        <v>0</v>
      </c>
      <c r="BB39" s="178">
        <v>462661.43572678353</v>
      </c>
      <c r="BC39" s="179">
        <v>0</v>
      </c>
      <c r="BE39" s="128">
        <v>462661.43572678353</v>
      </c>
      <c r="BG39" s="263">
        <v>462661.43572678353</v>
      </c>
      <c r="BI39" s="128">
        <v>462661.43572678353</v>
      </c>
      <c r="BK39" s="183">
        <v>0</v>
      </c>
      <c r="BL39" s="184">
        <v>0</v>
      </c>
    </row>
    <row r="40" spans="1:158" ht="12" hidden="1" thickBot="1" x14ac:dyDescent="0.25">
      <c r="A40" s="161"/>
      <c r="B40" s="161"/>
      <c r="C40" s="273"/>
      <c r="D40" s="161"/>
      <c r="E40" s="162"/>
      <c r="F40" s="163"/>
      <c r="G40" s="164"/>
      <c r="H40" s="164"/>
      <c r="I40" s="164"/>
      <c r="J40" s="164"/>
      <c r="K40" s="164"/>
      <c r="L40" s="164"/>
      <c r="M40" s="186"/>
      <c r="N40" s="164"/>
      <c r="O40" s="186"/>
      <c r="P40" s="164"/>
      <c r="Q40" s="166"/>
      <c r="R40" s="164"/>
      <c r="S40" s="164"/>
      <c r="T40" s="164"/>
      <c r="U40" s="274"/>
      <c r="V40" s="274"/>
      <c r="W40" s="169"/>
      <c r="X40" s="170"/>
      <c r="Y40" s="275"/>
      <c r="Z40" s="276"/>
      <c r="AA40" s="167"/>
      <c r="AB40" s="169"/>
      <c r="AC40" s="170"/>
      <c r="AD40" s="163"/>
      <c r="AE40" s="164"/>
      <c r="AF40" s="164"/>
      <c r="AG40" s="164"/>
      <c r="AH40" s="164"/>
      <c r="AI40" s="169"/>
      <c r="AJ40" s="170"/>
      <c r="AK40" s="172"/>
      <c r="AL40" s="170"/>
      <c r="AM40" s="173"/>
      <c r="AN40" s="170"/>
      <c r="AO40" s="174"/>
      <c r="AP40" s="170"/>
      <c r="AQ40" s="175"/>
      <c r="AR40" s="170"/>
      <c r="AS40" s="170"/>
      <c r="AT40" s="167"/>
      <c r="AU40" s="170"/>
      <c r="AV40" s="175"/>
      <c r="AW40" s="170"/>
      <c r="AX40" s="170"/>
      <c r="AY40" s="170"/>
      <c r="AZ40" s="170"/>
      <c r="BA40" s="177"/>
      <c r="BB40" s="178"/>
      <c r="BC40" s="179"/>
      <c r="BG40" s="180"/>
    </row>
    <row r="41" spans="1:158" ht="12" hidden="1" thickBot="1" x14ac:dyDescent="0.25">
      <c r="A41" s="161"/>
      <c r="B41" s="161"/>
      <c r="C41" s="273"/>
      <c r="D41" s="161"/>
      <c r="E41" s="162"/>
      <c r="F41" s="163"/>
      <c r="G41" s="164"/>
      <c r="H41" s="164"/>
      <c r="I41" s="164"/>
      <c r="J41" s="164"/>
      <c r="K41" s="164"/>
      <c r="L41" s="164"/>
      <c r="M41" s="186"/>
      <c r="N41" s="164"/>
      <c r="O41" s="186"/>
      <c r="P41" s="164"/>
      <c r="Q41" s="166"/>
      <c r="R41" s="164"/>
      <c r="S41" s="164"/>
      <c r="T41" s="164"/>
      <c r="U41" s="274"/>
      <c r="V41" s="274"/>
      <c r="W41" s="169"/>
      <c r="X41" s="170"/>
      <c r="Y41" s="275"/>
      <c r="Z41" s="276"/>
      <c r="AA41" s="167"/>
      <c r="AB41" s="169"/>
      <c r="AC41" s="170"/>
      <c r="AD41" s="163"/>
      <c r="AE41" s="164"/>
      <c r="AF41" s="164"/>
      <c r="AG41" s="164"/>
      <c r="AH41" s="164"/>
      <c r="AI41" s="169"/>
      <c r="AJ41" s="170"/>
      <c r="AK41" s="172"/>
      <c r="AL41" s="170"/>
      <c r="AM41" s="173"/>
      <c r="AN41" s="170"/>
      <c r="AO41" s="174"/>
      <c r="AP41" s="170"/>
      <c r="AQ41" s="175"/>
      <c r="AR41" s="170"/>
      <c r="AS41" s="170"/>
      <c r="AT41" s="167"/>
      <c r="AU41" s="170"/>
      <c r="AV41" s="175"/>
      <c r="AW41" s="170"/>
      <c r="AX41" s="170"/>
      <c r="AY41" s="170"/>
      <c r="AZ41" s="170"/>
      <c r="BA41" s="177"/>
      <c r="BB41" s="178"/>
      <c r="BC41" s="179"/>
      <c r="BG41" s="180"/>
    </row>
    <row r="42" spans="1:158" ht="12" hidden="1" thickBot="1" x14ac:dyDescent="0.25">
      <c r="A42" s="161"/>
      <c r="B42" s="161"/>
      <c r="C42" s="273"/>
      <c r="D42" s="161"/>
      <c r="E42" s="162"/>
      <c r="F42" s="163"/>
      <c r="G42" s="164"/>
      <c r="H42" s="164"/>
      <c r="I42" s="164"/>
      <c r="J42" s="164"/>
      <c r="K42" s="164"/>
      <c r="L42" s="164"/>
      <c r="M42" s="186"/>
      <c r="N42" s="164"/>
      <c r="O42" s="186"/>
      <c r="P42" s="164"/>
      <c r="Q42" s="166"/>
      <c r="R42" s="164"/>
      <c r="S42" s="164"/>
      <c r="T42" s="164"/>
      <c r="U42" s="274"/>
      <c r="V42" s="274"/>
      <c r="W42" s="169"/>
      <c r="X42" s="170"/>
      <c r="Y42" s="275"/>
      <c r="Z42" s="276"/>
      <c r="AA42" s="167"/>
      <c r="AB42" s="169"/>
      <c r="AC42" s="170"/>
      <c r="AD42" s="163"/>
      <c r="AE42" s="164"/>
      <c r="AF42" s="164"/>
      <c r="AG42" s="164"/>
      <c r="AH42" s="164"/>
      <c r="AI42" s="169"/>
      <c r="AJ42" s="170"/>
      <c r="AK42" s="172"/>
      <c r="AL42" s="170"/>
      <c r="AM42" s="173"/>
      <c r="AN42" s="170"/>
      <c r="AO42" s="174"/>
      <c r="AP42" s="170"/>
      <c r="AQ42" s="175"/>
      <c r="AR42" s="170"/>
      <c r="AS42" s="170"/>
      <c r="AT42" s="167"/>
      <c r="AU42" s="170"/>
      <c r="AV42" s="175"/>
      <c r="AW42" s="170"/>
      <c r="AX42" s="170"/>
      <c r="AY42" s="170"/>
      <c r="AZ42" s="170"/>
      <c r="BA42" s="177"/>
      <c r="BB42" s="178"/>
      <c r="BC42" s="179"/>
      <c r="BG42" s="180"/>
    </row>
    <row r="43" spans="1:158" s="105" customFormat="1" ht="12" thickBot="1" x14ac:dyDescent="0.25">
      <c r="C43" s="98" t="s">
        <v>416</v>
      </c>
      <c r="D43" s="74" t="s">
        <v>327</v>
      </c>
      <c r="E43" s="170">
        <v>7</v>
      </c>
      <c r="F43" s="194">
        <v>34959651.621451139</v>
      </c>
      <c r="G43" s="195">
        <v>2197004.6779212076</v>
      </c>
      <c r="H43" s="195">
        <v>595855.32159961027</v>
      </c>
      <c r="I43" s="195">
        <v>2327742.3792013107</v>
      </c>
      <c r="J43" s="195">
        <v>0</v>
      </c>
      <c r="K43" s="195">
        <v>3344522.4832355329</v>
      </c>
      <c r="L43" s="195">
        <v>236611.3322570108</v>
      </c>
      <c r="M43" s="195">
        <v>770123.2</v>
      </c>
      <c r="N43" s="195">
        <v>165106.29185938404</v>
      </c>
      <c r="O43" s="195">
        <v>707496.30774883204</v>
      </c>
      <c r="P43" s="195">
        <v>1947102.4418581491</v>
      </c>
      <c r="Q43" s="195">
        <v>0</v>
      </c>
      <c r="R43" s="195">
        <v>-62693.53491978583</v>
      </c>
      <c r="S43" s="195">
        <v>0</v>
      </c>
      <c r="T43" s="195">
        <v>14791.788683723888</v>
      </c>
      <c r="U43" s="195">
        <v>391916.78457087278</v>
      </c>
      <c r="V43" s="195">
        <v>0</v>
      </c>
      <c r="W43" s="196">
        <v>47595231.095466986</v>
      </c>
      <c r="X43" s="170"/>
      <c r="Y43" s="194">
        <v>6687565.6962400731</v>
      </c>
      <c r="Z43" s="195">
        <v>163822.75</v>
      </c>
      <c r="AA43" s="195">
        <v>0</v>
      </c>
      <c r="AB43" s="196">
        <v>6851388.4462400731</v>
      </c>
      <c r="AC43" s="99"/>
      <c r="AD43" s="194">
        <v>444846.31560492265</v>
      </c>
      <c r="AE43" s="195">
        <v>380000</v>
      </c>
      <c r="AF43" s="195">
        <v>0</v>
      </c>
      <c r="AG43" s="195">
        <v>308000</v>
      </c>
      <c r="AH43" s="195">
        <v>0</v>
      </c>
      <c r="AI43" s="196">
        <v>1132846.3156049226</v>
      </c>
      <c r="AJ43" s="99"/>
      <c r="AK43" s="197">
        <v>55579465.857311979</v>
      </c>
      <c r="AL43" s="99"/>
      <c r="AM43" s="198">
        <v>2623881.5413325583</v>
      </c>
      <c r="AN43" s="99"/>
      <c r="AO43" s="199">
        <v>6269857.002945357</v>
      </c>
      <c r="AP43" s="99"/>
      <c r="AQ43" s="200">
        <v>48252995.88038677</v>
      </c>
      <c r="AR43" s="201">
        <v>6947388.4462400731</v>
      </c>
      <c r="AS43" s="201">
        <v>444846.31560492265</v>
      </c>
      <c r="AT43" s="201">
        <v>0</v>
      </c>
      <c r="AU43" s="201">
        <v>2623881.5413325583</v>
      </c>
      <c r="AV43" s="200">
        <v>33934.658875869238</v>
      </c>
      <c r="AW43" s="201">
        <v>11311.55295862308</v>
      </c>
      <c r="AX43" s="201">
        <v>0</v>
      </c>
      <c r="AY43" s="201">
        <v>3071.25</v>
      </c>
      <c r="AZ43" s="201">
        <v>0</v>
      </c>
      <c r="BA43" s="202">
        <v>14376.07308529351</v>
      </c>
      <c r="BB43" s="201">
        <v>58206418.648644529</v>
      </c>
      <c r="BC43" s="202">
        <v>1.4842953532934189E-9</v>
      </c>
      <c r="BD43" s="103"/>
      <c r="BE43" s="203">
        <v>58269112.183564328</v>
      </c>
      <c r="BF43" s="203">
        <v>609191.87442581775</v>
      </c>
      <c r="BG43" s="277">
        <v>58878304.057990141</v>
      </c>
      <c r="BH43" s="103"/>
      <c r="BI43" s="103"/>
      <c r="BJ43" s="103"/>
      <c r="BK43" s="278">
        <v>62016.444589210289</v>
      </c>
      <c r="BL43" s="278">
        <v>677.09033057554279</v>
      </c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</row>
    <row r="44" spans="1:158" x14ac:dyDescent="0.2">
      <c r="C44" s="98" t="s">
        <v>416</v>
      </c>
      <c r="D44" s="75" t="s">
        <v>328</v>
      </c>
      <c r="E44" s="170">
        <v>21</v>
      </c>
      <c r="F44" s="194">
        <v>85709680.286425754</v>
      </c>
      <c r="G44" s="195">
        <v>6401678.2142394977</v>
      </c>
      <c r="H44" s="195">
        <v>1946122.0198309328</v>
      </c>
      <c r="I44" s="195">
        <v>7141812.7508666385</v>
      </c>
      <c r="J44" s="195">
        <v>0</v>
      </c>
      <c r="K44" s="195">
        <v>8847191.0873492435</v>
      </c>
      <c r="L44" s="195">
        <v>931994.26698922319</v>
      </c>
      <c r="M44" s="195">
        <v>2310369.600000001</v>
      </c>
      <c r="N44" s="195">
        <v>86454.274493863573</v>
      </c>
      <c r="O44" s="195">
        <v>874644.29002934007</v>
      </c>
      <c r="P44" s="195">
        <v>4400435.5512892846</v>
      </c>
      <c r="Q44" s="195">
        <v>0</v>
      </c>
      <c r="R44" s="195">
        <v>0</v>
      </c>
      <c r="S44" s="195">
        <v>0</v>
      </c>
      <c r="T44" s="195">
        <v>655140.16703551961</v>
      </c>
      <c r="U44" s="195">
        <v>1648586.4974272572</v>
      </c>
      <c r="V44" s="195">
        <v>0</v>
      </c>
      <c r="W44" s="169">
        <v>120954109.00597653</v>
      </c>
      <c r="X44" s="170"/>
      <c r="Y44" s="194">
        <v>0</v>
      </c>
      <c r="Z44" s="195">
        <v>0</v>
      </c>
      <c r="AA44" s="195">
        <v>0</v>
      </c>
      <c r="AB44" s="169">
        <v>0</v>
      </c>
      <c r="AD44" s="194">
        <v>1211283.7377697302</v>
      </c>
      <c r="AE44" s="195">
        <v>0</v>
      </c>
      <c r="AF44" s="195">
        <v>8050.6675144728415</v>
      </c>
      <c r="AG44" s="195">
        <v>0</v>
      </c>
      <c r="AH44" s="195">
        <v>0</v>
      </c>
      <c r="AI44" s="169">
        <v>1219334.4052842031</v>
      </c>
      <c r="AK44" s="172">
        <v>122173443.41126074</v>
      </c>
      <c r="AM44" s="173">
        <v>7595745.4650218412</v>
      </c>
      <c r="AO44" s="205">
        <v>16446895.098995589</v>
      </c>
      <c r="AQ44" s="194">
        <v>121664355.68620087</v>
      </c>
      <c r="AR44" s="195">
        <v>0</v>
      </c>
      <c r="AS44" s="195">
        <v>1211283.7377697302</v>
      </c>
      <c r="AT44" s="195">
        <v>0</v>
      </c>
      <c r="AU44" s="195">
        <v>7595745.4650218412</v>
      </c>
      <c r="AV44" s="194">
        <v>0</v>
      </c>
      <c r="AW44" s="195">
        <v>0</v>
      </c>
      <c r="AX44" s="195">
        <v>0</v>
      </c>
      <c r="AY44" s="195">
        <v>0</v>
      </c>
      <c r="AZ44" s="195">
        <v>0</v>
      </c>
      <c r="BA44" s="206">
        <v>0</v>
      </c>
      <c r="BB44" s="195">
        <v>130471384.88899247</v>
      </c>
      <c r="BC44" s="206">
        <v>2.9012880986556411E-9</v>
      </c>
      <c r="BE44" s="207">
        <v>130471384.88899247</v>
      </c>
      <c r="BF44" s="207">
        <v>0</v>
      </c>
      <c r="BG44" s="279">
        <v>130471384.88899247</v>
      </c>
      <c r="BK44" s="103"/>
      <c r="BL44" s="103"/>
    </row>
    <row r="45" spans="1:158" ht="12" thickBot="1" x14ac:dyDescent="0.25">
      <c r="C45" s="208" t="s">
        <v>416</v>
      </c>
      <c r="D45" s="76" t="s">
        <v>329</v>
      </c>
      <c r="E45" s="170">
        <v>7</v>
      </c>
      <c r="F45" s="194">
        <v>12380350.529312517</v>
      </c>
      <c r="G45" s="195">
        <v>858905.11753309495</v>
      </c>
      <c r="H45" s="195">
        <v>253949.17619945755</v>
      </c>
      <c r="I45" s="195">
        <v>1151338.8768803468</v>
      </c>
      <c r="J45" s="195">
        <v>18200.779592111699</v>
      </c>
      <c r="K45" s="195">
        <v>992043.18652072246</v>
      </c>
      <c r="L45" s="195">
        <v>134935.3369662863</v>
      </c>
      <c r="M45" s="195">
        <v>678441.8666666667</v>
      </c>
      <c r="N45" s="195">
        <v>0</v>
      </c>
      <c r="O45" s="195">
        <v>142642.660468216</v>
      </c>
      <c r="P45" s="195">
        <v>0</v>
      </c>
      <c r="Q45" s="195">
        <v>0</v>
      </c>
      <c r="R45" s="195">
        <v>0</v>
      </c>
      <c r="S45" s="195">
        <v>0</v>
      </c>
      <c r="T45" s="195">
        <v>0</v>
      </c>
      <c r="U45" s="195">
        <v>317641.50323123368</v>
      </c>
      <c r="V45" s="195">
        <v>0</v>
      </c>
      <c r="W45" s="209">
        <v>16928449.033370651</v>
      </c>
      <c r="X45" s="170"/>
      <c r="Y45" s="194">
        <v>0</v>
      </c>
      <c r="Z45" s="195">
        <v>0</v>
      </c>
      <c r="AA45" s="195">
        <v>0</v>
      </c>
      <c r="AB45" s="209">
        <v>0</v>
      </c>
      <c r="AD45" s="194">
        <v>195852.87706943197</v>
      </c>
      <c r="AE45" s="195">
        <v>0</v>
      </c>
      <c r="AF45" s="195">
        <v>623.26960856587391</v>
      </c>
      <c r="AG45" s="195">
        <v>0</v>
      </c>
      <c r="AH45" s="195">
        <v>0</v>
      </c>
      <c r="AI45" s="209">
        <v>196476.14667799784</v>
      </c>
      <c r="AK45" s="210">
        <v>17124925.180048648</v>
      </c>
      <c r="AM45" s="211">
        <v>994159.59976205707</v>
      </c>
      <c r="AO45" s="212">
        <v>2103307.0241386844</v>
      </c>
      <c r="AQ45" s="213">
        <v>16944526.77528825</v>
      </c>
      <c r="AR45" s="214">
        <v>0</v>
      </c>
      <c r="AS45" s="214">
        <v>195852.87706943197</v>
      </c>
      <c r="AT45" s="214">
        <v>0</v>
      </c>
      <c r="AU45" s="214">
        <v>994159.59976205707</v>
      </c>
      <c r="AV45" s="213">
        <v>0</v>
      </c>
      <c r="AW45" s="214">
        <v>0</v>
      </c>
      <c r="AX45" s="214">
        <v>0</v>
      </c>
      <c r="AY45" s="214">
        <v>0</v>
      </c>
      <c r="AZ45" s="214">
        <v>0</v>
      </c>
      <c r="BA45" s="215">
        <v>0</v>
      </c>
      <c r="BB45" s="214">
        <v>18134539.252119742</v>
      </c>
      <c r="BC45" s="215">
        <v>1.127773430198431E-9</v>
      </c>
      <c r="BE45" s="216">
        <v>18134539.252119742</v>
      </c>
      <c r="BF45" s="216">
        <v>0</v>
      </c>
      <c r="BG45" s="280">
        <v>18134539.252119742</v>
      </c>
      <c r="BK45" s="103"/>
      <c r="BL45" s="103"/>
    </row>
    <row r="46" spans="1:158" x14ac:dyDescent="0.2">
      <c r="C46" s="208"/>
      <c r="D46" s="76"/>
      <c r="E46" s="162"/>
      <c r="F46" s="194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7"/>
      <c r="Y46" s="175"/>
      <c r="Z46" s="170"/>
      <c r="AA46" s="170"/>
      <c r="AB46" s="177"/>
      <c r="AD46" s="175"/>
      <c r="AE46" s="170"/>
      <c r="AF46" s="170"/>
      <c r="AG46" s="170"/>
      <c r="AH46" s="170"/>
      <c r="AI46" s="177"/>
      <c r="AK46" s="224"/>
      <c r="AQ46" s="281"/>
      <c r="AR46" s="282"/>
      <c r="AS46" s="282"/>
      <c r="AT46" s="283"/>
      <c r="AU46" s="284"/>
      <c r="AV46" s="285"/>
      <c r="AW46" s="283"/>
      <c r="AX46" s="283"/>
      <c r="AY46" s="283"/>
      <c r="AZ46" s="283"/>
      <c r="BA46" s="286"/>
      <c r="BB46" s="281"/>
      <c r="BC46" s="284"/>
      <c r="BK46" s="103"/>
      <c r="BL46" s="103"/>
    </row>
    <row r="47" spans="1:158" s="219" customFormat="1" x14ac:dyDescent="0.2">
      <c r="A47" s="218"/>
      <c r="B47" s="218"/>
      <c r="C47" s="106" t="s">
        <v>417</v>
      </c>
      <c r="D47" s="287"/>
      <c r="E47" s="220">
        <v>35</v>
      </c>
      <c r="F47" s="194">
        <v>133049682.43718942</v>
      </c>
      <c r="G47" s="195">
        <v>9457588.0096938014</v>
      </c>
      <c r="H47" s="195">
        <v>2795926.5176300006</v>
      </c>
      <c r="I47" s="195">
        <v>10620894.006948296</v>
      </c>
      <c r="J47" s="195">
        <v>18200.779592111699</v>
      </c>
      <c r="K47" s="195">
        <v>13183756.757105498</v>
      </c>
      <c r="L47" s="195">
        <v>1303540.9362125201</v>
      </c>
      <c r="M47" s="195">
        <v>3758934.6666666674</v>
      </c>
      <c r="N47" s="195">
        <v>251560.56635324762</v>
      </c>
      <c r="O47" s="195">
        <v>1724783.2582463883</v>
      </c>
      <c r="P47" s="195">
        <v>6347537.9931474337</v>
      </c>
      <c r="Q47" s="195">
        <v>0</v>
      </c>
      <c r="R47" s="195">
        <v>-62693.53491978583</v>
      </c>
      <c r="S47" s="195">
        <v>0</v>
      </c>
      <c r="T47" s="195">
        <v>669931.9557192435</v>
      </c>
      <c r="U47" s="195">
        <v>2358144.7852293635</v>
      </c>
      <c r="V47" s="195">
        <v>0</v>
      </c>
      <c r="W47" s="206">
        <v>185477789.13481417</v>
      </c>
      <c r="X47" s="99"/>
      <c r="Y47" s="194">
        <v>6687565.6962400731</v>
      </c>
      <c r="Z47" s="195">
        <v>163822.75</v>
      </c>
      <c r="AA47" s="195">
        <v>0</v>
      </c>
      <c r="AB47" s="206">
        <v>6851388.4462400731</v>
      </c>
      <c r="AC47" s="99"/>
      <c r="AD47" s="194">
        <v>1851982.9304440848</v>
      </c>
      <c r="AE47" s="195">
        <v>380000</v>
      </c>
      <c r="AF47" s="195">
        <v>8673.9371230387151</v>
      </c>
      <c r="AG47" s="195">
        <v>308000</v>
      </c>
      <c r="AH47" s="195">
        <v>0</v>
      </c>
      <c r="AI47" s="206">
        <v>2548656.8675671238</v>
      </c>
      <c r="AJ47" s="99"/>
      <c r="AK47" s="207">
        <v>194877834.44862136</v>
      </c>
      <c r="AL47" s="99"/>
      <c r="AM47" s="195">
        <v>11213786.606116457</v>
      </c>
      <c r="AN47" s="99"/>
      <c r="AO47" s="195">
        <v>24820059.12607963</v>
      </c>
      <c r="AP47" s="99"/>
      <c r="AQ47" s="194">
        <v>186861878.34187588</v>
      </c>
      <c r="AR47" s="195">
        <v>6947388.4462400731</v>
      </c>
      <c r="AS47" s="195">
        <v>1851982.9304440848</v>
      </c>
      <c r="AT47" s="195">
        <v>0</v>
      </c>
      <c r="AU47" s="206">
        <v>11213786.606116457</v>
      </c>
      <c r="AV47" s="194">
        <v>33934.658875869238</v>
      </c>
      <c r="AW47" s="195">
        <v>11311.55295862308</v>
      </c>
      <c r="AX47" s="195">
        <v>0</v>
      </c>
      <c r="AY47" s="195">
        <v>3071.25</v>
      </c>
      <c r="AZ47" s="195">
        <v>0</v>
      </c>
      <c r="BA47" s="206">
        <v>14376.07308529351</v>
      </c>
      <c r="BB47" s="194">
        <v>206812342.78975675</v>
      </c>
      <c r="BC47" s="206">
        <v>5.513356882147491E-9</v>
      </c>
      <c r="BD47" s="113"/>
      <c r="BE47" s="99">
        <v>206875036.32467654</v>
      </c>
      <c r="BF47" s="99">
        <v>609191.87442581775</v>
      </c>
      <c r="BG47" s="99">
        <v>207484228.19910237</v>
      </c>
      <c r="BH47" s="113"/>
      <c r="BI47" s="113"/>
      <c r="BJ47" s="113"/>
      <c r="BK47" s="103"/>
      <c r="BL47" s="103"/>
    </row>
    <row r="48" spans="1:158" ht="12" thickBot="1" x14ac:dyDescent="0.25">
      <c r="A48" s="221" t="s">
        <v>418</v>
      </c>
      <c r="F48" s="175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7"/>
      <c r="Y48" s="175"/>
      <c r="Z48" s="170"/>
      <c r="AA48" s="170"/>
      <c r="AB48" s="288">
        <v>0</v>
      </c>
      <c r="AD48" s="223">
        <v>0</v>
      </c>
      <c r="AE48" s="223">
        <v>0</v>
      </c>
      <c r="AF48" s="223">
        <v>0</v>
      </c>
      <c r="AG48" s="223">
        <v>0</v>
      </c>
      <c r="AH48" s="170"/>
      <c r="AI48" s="177"/>
      <c r="AK48" s="224"/>
      <c r="AO48" s="289">
        <v>0</v>
      </c>
      <c r="AQ48" s="226"/>
      <c r="AR48" s="227"/>
      <c r="AS48" s="227"/>
      <c r="AT48" s="170"/>
      <c r="AU48" s="179"/>
      <c r="AV48" s="175"/>
      <c r="AW48" s="170"/>
      <c r="AX48" s="170"/>
      <c r="AY48" s="170"/>
      <c r="AZ48" s="170"/>
      <c r="BA48" s="228">
        <v>0</v>
      </c>
      <c r="BB48" s="226"/>
      <c r="BC48" s="290">
        <v>5.513356882147491E-9</v>
      </c>
      <c r="BD48" s="181"/>
      <c r="BE48" s="181"/>
      <c r="BF48" s="181"/>
      <c r="BG48" s="181"/>
      <c r="BH48" s="181"/>
      <c r="BI48" s="181"/>
      <c r="BJ48" s="181"/>
      <c r="BK48" s="181"/>
      <c r="BL48" s="181"/>
    </row>
    <row r="49" spans="1:64" ht="12" thickBot="1" x14ac:dyDescent="0.25">
      <c r="A49" s="221" t="s">
        <v>418</v>
      </c>
      <c r="D49" s="229" t="s">
        <v>419</v>
      </c>
      <c r="F49" s="223">
        <v>0</v>
      </c>
      <c r="G49" s="223">
        <v>0</v>
      </c>
      <c r="H49" s="223">
        <v>0</v>
      </c>
      <c r="I49" s="223">
        <v>0</v>
      </c>
      <c r="J49" s="223">
        <v>0</v>
      </c>
      <c r="K49" s="223">
        <v>0</v>
      </c>
      <c r="L49" s="223">
        <v>0</v>
      </c>
      <c r="M49" s="291"/>
      <c r="N49" s="223">
        <v>0</v>
      </c>
      <c r="O49" s="230"/>
      <c r="P49" s="223">
        <v>0</v>
      </c>
      <c r="Q49" s="291"/>
      <c r="R49" s="230">
        <v>0</v>
      </c>
      <c r="S49" s="291"/>
      <c r="T49" s="230">
        <v>0</v>
      </c>
      <c r="U49" s="230">
        <v>0</v>
      </c>
      <c r="V49" s="230">
        <v>0</v>
      </c>
      <c r="W49" s="292">
        <v>185477789.13481414</v>
      </c>
      <c r="Y49" s="232" t="s">
        <v>419</v>
      </c>
      <c r="Z49" s="170"/>
      <c r="AA49" s="170"/>
      <c r="AB49" s="293">
        <v>6851388.4462400731</v>
      </c>
      <c r="AD49" s="232" t="s">
        <v>419</v>
      </c>
      <c r="AE49" s="170"/>
      <c r="AF49" s="170"/>
      <c r="AG49" s="170"/>
      <c r="AH49" s="170"/>
      <c r="AI49" s="233"/>
      <c r="AK49" s="294">
        <v>192329177.58105421</v>
      </c>
      <c r="AQ49" s="243"/>
      <c r="AR49" s="244"/>
      <c r="AS49" s="244"/>
      <c r="AT49" s="237"/>
      <c r="AU49" s="245"/>
      <c r="AV49" s="236"/>
      <c r="AW49" s="237"/>
      <c r="AX49" s="237"/>
      <c r="AY49" s="237"/>
      <c r="AZ49" s="237"/>
      <c r="BA49" s="272"/>
      <c r="BB49" s="243"/>
      <c r="BC49" s="245"/>
      <c r="BD49" s="181"/>
      <c r="BE49" s="181"/>
      <c r="BF49" s="295">
        <v>0</v>
      </c>
      <c r="BG49" s="181"/>
      <c r="BH49" s="181"/>
      <c r="BI49" s="181"/>
      <c r="BJ49" s="181"/>
      <c r="BK49" s="181"/>
      <c r="BL49" s="181"/>
    </row>
    <row r="50" spans="1:64" ht="12" thickBot="1" x14ac:dyDescent="0.25">
      <c r="A50" s="221" t="s">
        <v>418</v>
      </c>
      <c r="D50" s="235" t="s">
        <v>420</v>
      </c>
      <c r="F50" s="23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38"/>
      <c r="W50" s="239">
        <v>0</v>
      </c>
      <c r="Y50" s="240" t="s">
        <v>420</v>
      </c>
      <c r="Z50" s="237"/>
      <c r="AA50" s="237"/>
      <c r="AB50" s="239">
        <v>0</v>
      </c>
      <c r="AD50" s="240"/>
      <c r="AE50" s="238"/>
      <c r="AF50" s="237"/>
      <c r="AG50" s="237"/>
      <c r="AH50" s="237"/>
      <c r="AI50" s="239">
        <v>2548656.8675671238</v>
      </c>
      <c r="AK50" s="239">
        <v>2548656.8675671518</v>
      </c>
      <c r="AM50" s="297">
        <v>0</v>
      </c>
      <c r="AV50" s="170"/>
      <c r="AW50" s="170"/>
      <c r="AX50" s="170"/>
      <c r="AY50" s="170"/>
      <c r="AZ50" s="170"/>
      <c r="BA50" s="170"/>
      <c r="BD50" s="181"/>
      <c r="BE50" s="181"/>
      <c r="BF50" s="181"/>
      <c r="BG50" s="181"/>
      <c r="BH50" s="181"/>
      <c r="BI50" s="181"/>
      <c r="BJ50" s="181"/>
      <c r="BK50" s="181"/>
      <c r="BL50" s="181"/>
    </row>
    <row r="51" spans="1:64" x14ac:dyDescent="0.2">
      <c r="V51" s="298"/>
      <c r="W51" s="298"/>
      <c r="AK51" s="100"/>
      <c r="AV51" s="170"/>
      <c r="AW51" s="170"/>
      <c r="AX51" s="170"/>
      <c r="AY51" s="170"/>
      <c r="AZ51" s="170"/>
      <c r="BA51" s="170"/>
      <c r="BD51" s="181"/>
      <c r="BE51" s="181"/>
      <c r="BF51" s="181"/>
      <c r="BG51" s="181"/>
      <c r="BH51" s="181"/>
      <c r="BI51" s="181"/>
      <c r="BJ51" s="181"/>
      <c r="BK51" s="181"/>
      <c r="BL51" s="181"/>
    </row>
    <row r="52" spans="1:64" x14ac:dyDescent="0.2">
      <c r="D52" s="204" t="s">
        <v>443</v>
      </c>
      <c r="F52" s="113">
        <v>5436339.0084277689</v>
      </c>
      <c r="H52" s="113">
        <v>1246043.544189997</v>
      </c>
      <c r="I52" s="113">
        <v>-3326731.456160007</v>
      </c>
      <c r="J52" s="113">
        <v>-766.34859999999753</v>
      </c>
      <c r="K52" s="113">
        <v>8895469.4642599486</v>
      </c>
      <c r="L52" s="113">
        <v>131013.16556200013</v>
      </c>
      <c r="M52" s="113">
        <v>-2016065.3333333326</v>
      </c>
      <c r="N52" s="113">
        <v>-3694.3347906980198</v>
      </c>
      <c r="O52" s="113">
        <v>91361.462070388021</v>
      </c>
      <c r="P52" s="113">
        <v>452177.64329153579</v>
      </c>
      <c r="Q52" s="113">
        <v>58570.800000000047</v>
      </c>
      <c r="R52" s="113">
        <v>303522.76124397386</v>
      </c>
      <c r="T52" s="248">
        <v>669931.9557192435</v>
      </c>
      <c r="U52" s="248">
        <v>477412.4343447818</v>
      </c>
      <c r="V52" s="248">
        <v>408681.21134970989</v>
      </c>
      <c r="W52" s="113">
        <v>12823265.97757531</v>
      </c>
      <c r="Y52" s="299" t="s">
        <v>444</v>
      </c>
      <c r="Z52" s="300"/>
      <c r="AA52" s="300"/>
      <c r="AB52" s="300"/>
      <c r="AC52" s="300"/>
      <c r="AD52" s="300"/>
      <c r="AE52" s="300"/>
      <c r="AV52" s="170"/>
      <c r="AW52" s="170"/>
      <c r="AX52" s="170"/>
      <c r="AY52" s="170"/>
      <c r="AZ52" s="170"/>
      <c r="BA52" s="170"/>
      <c r="BD52" s="181"/>
      <c r="BE52" s="181"/>
      <c r="BF52" s="181"/>
      <c r="BG52" s="181"/>
      <c r="BH52" s="181"/>
      <c r="BI52" s="181"/>
      <c r="BJ52" s="181"/>
      <c r="BK52" s="181"/>
      <c r="BL52" s="181"/>
    </row>
    <row r="53" spans="1:64" x14ac:dyDescent="0.2">
      <c r="D53" s="204" t="s">
        <v>445</v>
      </c>
      <c r="T53" s="250" t="s">
        <v>424</v>
      </c>
      <c r="U53" s="250"/>
      <c r="V53" s="250"/>
      <c r="W53" s="113">
        <v>2006021.322636551</v>
      </c>
      <c r="Y53" s="299" t="s">
        <v>446</v>
      </c>
      <c r="Z53" s="300"/>
      <c r="AA53" s="300"/>
      <c r="AB53" s="300"/>
      <c r="AC53" s="300"/>
      <c r="AD53" s="300"/>
      <c r="AE53" s="300"/>
      <c r="AV53" s="170"/>
      <c r="AW53" s="170"/>
      <c r="AX53" s="170"/>
      <c r="AY53" s="170"/>
      <c r="AZ53" s="170"/>
      <c r="BA53" s="170"/>
      <c r="BD53" s="181"/>
      <c r="BE53" s="181"/>
      <c r="BF53" s="181"/>
      <c r="BG53" s="181"/>
      <c r="BH53" s="181"/>
      <c r="BI53" s="181"/>
      <c r="BJ53" s="181"/>
      <c r="BK53" s="181"/>
      <c r="BL53" s="181"/>
    </row>
    <row r="54" spans="1:64" x14ac:dyDescent="0.2">
      <c r="D54" s="204" t="s">
        <v>447</v>
      </c>
      <c r="W54" s="249">
        <v>14829287.30021186</v>
      </c>
      <c r="Y54" s="299" t="s">
        <v>448</v>
      </c>
      <c r="Z54" s="300"/>
      <c r="AA54" s="300"/>
      <c r="AB54" s="300"/>
      <c r="AC54" s="300"/>
      <c r="AD54" s="300"/>
      <c r="AE54" s="300"/>
      <c r="AV54" s="170"/>
      <c r="AW54" s="170"/>
      <c r="AX54" s="170"/>
      <c r="AY54" s="170"/>
      <c r="AZ54" s="170"/>
      <c r="BA54" s="170"/>
      <c r="BD54" s="181"/>
      <c r="BE54" s="181"/>
      <c r="BF54" s="181"/>
      <c r="BG54" s="181"/>
      <c r="BH54" s="181"/>
      <c r="BI54" s="181"/>
      <c r="BJ54" s="181"/>
      <c r="BK54" s="181"/>
      <c r="BL54" s="181"/>
    </row>
    <row r="55" spans="1:64" x14ac:dyDescent="0.2">
      <c r="W55" s="234">
        <v>7097997.201624224</v>
      </c>
      <c r="Y55" s="299" t="s">
        <v>449</v>
      </c>
      <c r="Z55" s="300"/>
      <c r="AA55" s="300"/>
      <c r="AB55" s="300"/>
      <c r="AC55" s="300"/>
      <c r="AD55" s="300"/>
      <c r="AE55" s="300"/>
      <c r="AV55" s="170"/>
      <c r="AW55" s="170"/>
      <c r="AX55" s="170"/>
      <c r="AY55" s="170"/>
      <c r="AZ55" s="170"/>
      <c r="BA55" s="170"/>
      <c r="BD55" s="181"/>
      <c r="BE55" s="181"/>
      <c r="BF55" s="181"/>
      <c r="BG55" s="181"/>
      <c r="BH55" s="181"/>
      <c r="BI55" s="181"/>
      <c r="BJ55" s="181"/>
      <c r="BK55" s="181"/>
      <c r="BL55" s="181"/>
    </row>
    <row r="56" spans="1:64" x14ac:dyDescent="0.2">
      <c r="D56" s="204" t="s">
        <v>450</v>
      </c>
      <c r="W56" s="249">
        <v>12519743.216331337</v>
      </c>
      <c r="AV56" s="170"/>
      <c r="AW56" s="170"/>
      <c r="AX56" s="170"/>
      <c r="AY56" s="170"/>
      <c r="AZ56" s="170"/>
      <c r="BA56" s="170"/>
      <c r="BD56" s="181"/>
      <c r="BE56" s="181"/>
      <c r="BF56" s="181"/>
      <c r="BG56" s="181"/>
      <c r="BH56" s="181"/>
      <c r="BI56" s="181"/>
      <c r="BJ56" s="181"/>
      <c r="BK56" s="181"/>
      <c r="BL56" s="181"/>
    </row>
    <row r="57" spans="1:64" x14ac:dyDescent="0.2">
      <c r="D57" s="204" t="s">
        <v>451</v>
      </c>
      <c r="U57" s="113">
        <v>20</v>
      </c>
      <c r="V57" s="113">
        <v>0</v>
      </c>
      <c r="W57" s="301">
        <v>14284221.247469608</v>
      </c>
      <c r="AV57" s="170"/>
      <c r="AW57" s="170"/>
      <c r="AX57" s="170"/>
      <c r="AY57" s="170"/>
      <c r="AZ57" s="170"/>
      <c r="BA57" s="170"/>
      <c r="BD57" s="181"/>
      <c r="BE57" s="181"/>
      <c r="BF57" s="181"/>
      <c r="BG57" s="181"/>
      <c r="BH57" s="181"/>
      <c r="BI57" s="181"/>
      <c r="BJ57" s="181"/>
      <c r="BK57" s="181"/>
      <c r="BL57" s="181"/>
    </row>
    <row r="58" spans="1:64" x14ac:dyDescent="0.2">
      <c r="O58" s="234">
        <v>0</v>
      </c>
      <c r="AV58" s="170"/>
      <c r="AW58" s="170"/>
      <c r="AX58" s="170"/>
      <c r="AY58" s="170"/>
      <c r="AZ58" s="170"/>
      <c r="BA58" s="170"/>
      <c r="BD58" s="181"/>
      <c r="BE58" s="181"/>
      <c r="BF58" s="181"/>
      <c r="BG58" s="181"/>
      <c r="BH58" s="181"/>
      <c r="BI58" s="181"/>
      <c r="BJ58" s="181"/>
      <c r="BK58" s="181"/>
      <c r="BL58" s="181"/>
    </row>
    <row r="59" spans="1:64" x14ac:dyDescent="0.2">
      <c r="AV59" s="170"/>
      <c r="AW59" s="170"/>
      <c r="AX59" s="170"/>
      <c r="AY59" s="170"/>
      <c r="AZ59" s="170"/>
      <c r="BA59" s="170"/>
      <c r="BD59" s="181"/>
      <c r="BE59" s="181"/>
      <c r="BF59" s="181"/>
      <c r="BG59" s="181"/>
      <c r="BH59" s="181"/>
      <c r="BI59" s="181"/>
      <c r="BJ59" s="181"/>
      <c r="BK59" s="181"/>
      <c r="BL59" s="181"/>
    </row>
    <row r="60" spans="1:64" x14ac:dyDescent="0.2">
      <c r="AV60" s="170"/>
      <c r="AW60" s="170"/>
      <c r="AX60" s="170"/>
      <c r="AY60" s="170"/>
      <c r="AZ60" s="170"/>
      <c r="BA60" s="170"/>
      <c r="BD60" s="181"/>
      <c r="BE60" s="181"/>
      <c r="BF60" s="181"/>
      <c r="BG60" s="181"/>
      <c r="BH60" s="181"/>
      <c r="BI60" s="181"/>
      <c r="BJ60" s="181"/>
      <c r="BK60" s="181"/>
      <c r="BL60" s="181"/>
    </row>
    <row r="61" spans="1:64" x14ac:dyDescent="0.2">
      <c r="AV61" s="170"/>
      <c r="AW61" s="170"/>
      <c r="AX61" s="170"/>
      <c r="AY61" s="170"/>
      <c r="AZ61" s="170"/>
      <c r="BA61" s="170"/>
      <c r="BD61" s="181"/>
      <c r="BE61" s="181"/>
      <c r="BF61" s="181"/>
      <c r="BG61" s="181"/>
      <c r="BH61" s="181"/>
      <c r="BI61" s="181"/>
      <c r="BJ61" s="181"/>
      <c r="BK61" s="181"/>
      <c r="BL61" s="181"/>
    </row>
    <row r="62" spans="1:64" x14ac:dyDescent="0.2">
      <c r="AV62" s="170"/>
      <c r="AW62" s="170"/>
      <c r="AX62" s="170"/>
      <c r="AY62" s="170"/>
      <c r="AZ62" s="170"/>
      <c r="BA62" s="170"/>
      <c r="BD62" s="181"/>
      <c r="BE62" s="181"/>
      <c r="BF62" s="181"/>
      <c r="BG62" s="181"/>
      <c r="BH62" s="181"/>
      <c r="BI62" s="181"/>
      <c r="BJ62" s="181"/>
      <c r="BK62" s="181"/>
      <c r="BL62" s="181"/>
    </row>
    <row r="63" spans="1:64" x14ac:dyDescent="0.2">
      <c r="AV63" s="170"/>
      <c r="AW63" s="170"/>
      <c r="AX63" s="170"/>
      <c r="AY63" s="170"/>
      <c r="AZ63" s="170"/>
      <c r="BA63" s="170"/>
      <c r="BD63" s="181"/>
      <c r="BE63" s="181"/>
      <c r="BF63" s="181"/>
      <c r="BG63" s="181"/>
      <c r="BH63" s="181"/>
      <c r="BI63" s="181"/>
      <c r="BJ63" s="181"/>
      <c r="BK63" s="181"/>
      <c r="BL63" s="181"/>
    </row>
    <row r="64" spans="1:64" x14ac:dyDescent="0.2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70"/>
      <c r="AW64" s="170"/>
      <c r="AX64" s="170"/>
      <c r="AY64" s="170"/>
      <c r="AZ64" s="170"/>
      <c r="BA64" s="170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181"/>
    </row>
    <row r="65" spans="1:64" x14ac:dyDescent="0.2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81"/>
      <c r="AV65" s="170"/>
      <c r="AW65" s="170"/>
      <c r="AX65" s="170"/>
      <c r="AY65" s="170"/>
      <c r="AZ65" s="170"/>
      <c r="BA65" s="170"/>
      <c r="BB65" s="181"/>
      <c r="BC65" s="181"/>
      <c r="BD65" s="181"/>
      <c r="BE65" s="181"/>
      <c r="BF65" s="181"/>
      <c r="BG65" s="181"/>
      <c r="BH65" s="181"/>
      <c r="BI65" s="181"/>
      <c r="BJ65" s="181"/>
      <c r="BK65" s="181"/>
      <c r="BL65" s="181"/>
    </row>
    <row r="66" spans="1:64" x14ac:dyDescent="0.2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1"/>
      <c r="AT66" s="181"/>
      <c r="AU66" s="181"/>
      <c r="AV66" s="170"/>
      <c r="AW66" s="170"/>
      <c r="AX66" s="170"/>
      <c r="AY66" s="170"/>
      <c r="AZ66" s="170"/>
      <c r="BA66" s="170"/>
      <c r="BB66" s="181"/>
      <c r="BC66" s="181"/>
      <c r="BD66" s="181"/>
      <c r="BE66" s="181"/>
      <c r="BF66" s="181"/>
      <c r="BG66" s="181"/>
      <c r="BH66" s="181"/>
      <c r="BI66" s="181"/>
      <c r="BJ66" s="181"/>
      <c r="BK66" s="181"/>
      <c r="BL66" s="181"/>
    </row>
    <row r="67" spans="1:64" x14ac:dyDescent="0.2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70"/>
      <c r="AW67" s="170"/>
      <c r="AX67" s="170"/>
      <c r="AY67" s="170"/>
      <c r="AZ67" s="170"/>
      <c r="BA67" s="170"/>
      <c r="BB67" s="181"/>
      <c r="BC67" s="181"/>
      <c r="BD67" s="181"/>
      <c r="BE67" s="181"/>
      <c r="BF67" s="181"/>
      <c r="BG67" s="181"/>
      <c r="BH67" s="181"/>
      <c r="BI67" s="181"/>
      <c r="BJ67" s="181"/>
      <c r="BK67" s="181"/>
      <c r="BL67" s="181"/>
    </row>
    <row r="68" spans="1:64" x14ac:dyDescent="0.2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70"/>
      <c r="AW68" s="170"/>
      <c r="AX68" s="170"/>
      <c r="AY68" s="170"/>
      <c r="AZ68" s="170"/>
      <c r="BA68" s="170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</row>
    <row r="69" spans="1:64" x14ac:dyDescent="0.2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70"/>
      <c r="AW69" s="170"/>
      <c r="AX69" s="170"/>
      <c r="AY69" s="170"/>
      <c r="AZ69" s="170"/>
      <c r="BA69" s="170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</row>
    <row r="70" spans="1:64" x14ac:dyDescent="0.2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70"/>
      <c r="AW70" s="170"/>
      <c r="AX70" s="170"/>
      <c r="AY70" s="170"/>
      <c r="AZ70" s="170"/>
      <c r="BA70" s="170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</row>
    <row r="71" spans="1:64" x14ac:dyDescent="0.2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70"/>
      <c r="AW71" s="170"/>
      <c r="AX71" s="170"/>
      <c r="AY71" s="170"/>
      <c r="AZ71" s="170"/>
      <c r="BA71" s="170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</row>
    <row r="72" spans="1:64" x14ac:dyDescent="0.2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70"/>
      <c r="AW72" s="170"/>
      <c r="AX72" s="170"/>
      <c r="AY72" s="170"/>
      <c r="AZ72" s="170"/>
      <c r="BA72" s="170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</row>
    <row r="73" spans="1:64" x14ac:dyDescent="0.2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  <c r="AV73" s="170"/>
      <c r="AW73" s="170"/>
      <c r="AX73" s="170"/>
      <c r="AY73" s="170"/>
      <c r="AZ73" s="170"/>
      <c r="BA73" s="170"/>
      <c r="BB73" s="181"/>
      <c r="BC73" s="181"/>
      <c r="BD73" s="181"/>
      <c r="BE73" s="181"/>
      <c r="BF73" s="181"/>
      <c r="BG73" s="181"/>
      <c r="BH73" s="181"/>
      <c r="BI73" s="181"/>
      <c r="BJ73" s="181"/>
      <c r="BK73" s="181"/>
      <c r="BL73" s="181"/>
    </row>
    <row r="74" spans="1:64" x14ac:dyDescent="0.2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70"/>
      <c r="AW74" s="170"/>
      <c r="AX74" s="170"/>
      <c r="AY74" s="170"/>
      <c r="AZ74" s="170"/>
      <c r="BA74" s="170"/>
      <c r="BB74" s="181"/>
      <c r="BC74" s="181"/>
      <c r="BD74" s="181"/>
      <c r="BE74" s="181"/>
      <c r="BF74" s="181"/>
      <c r="BG74" s="181"/>
      <c r="BH74" s="181"/>
      <c r="BI74" s="181"/>
      <c r="BJ74" s="181"/>
      <c r="BK74" s="181"/>
      <c r="BL74" s="181"/>
    </row>
    <row r="75" spans="1:64" x14ac:dyDescent="0.2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81"/>
      <c r="AR75" s="181"/>
      <c r="AS75" s="181"/>
      <c r="AT75" s="181"/>
      <c r="AU75" s="181"/>
      <c r="AV75" s="170"/>
      <c r="AW75" s="170"/>
      <c r="AX75" s="170"/>
      <c r="AY75" s="170"/>
      <c r="AZ75" s="170"/>
      <c r="BA75" s="170"/>
      <c r="BB75" s="181"/>
      <c r="BC75" s="181"/>
      <c r="BD75" s="181"/>
      <c r="BE75" s="181"/>
      <c r="BF75" s="181"/>
      <c r="BG75" s="181"/>
      <c r="BH75" s="181"/>
      <c r="BI75" s="181"/>
      <c r="BJ75" s="181"/>
      <c r="BK75" s="181"/>
      <c r="BL75" s="181"/>
    </row>
    <row r="76" spans="1:64" x14ac:dyDescent="0.2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181"/>
      <c r="AR76" s="181"/>
      <c r="AS76" s="181"/>
      <c r="AT76" s="181"/>
      <c r="AU76" s="181"/>
      <c r="AV76" s="170"/>
      <c r="AW76" s="170"/>
      <c r="AX76" s="170"/>
      <c r="AY76" s="170"/>
      <c r="AZ76" s="170"/>
      <c r="BA76" s="170"/>
      <c r="BB76" s="181"/>
      <c r="BC76" s="181"/>
      <c r="BD76" s="181"/>
      <c r="BE76" s="181"/>
      <c r="BF76" s="181"/>
      <c r="BG76" s="181"/>
      <c r="BH76" s="181"/>
      <c r="BI76" s="181"/>
      <c r="BJ76" s="181"/>
      <c r="BK76" s="181"/>
      <c r="BL76" s="181"/>
    </row>
    <row r="77" spans="1:64" x14ac:dyDescent="0.2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  <c r="AP77" s="181"/>
      <c r="AQ77" s="181"/>
      <c r="AR77" s="181"/>
      <c r="AS77" s="181"/>
      <c r="AT77" s="181"/>
      <c r="AU77" s="181"/>
      <c r="AV77" s="170"/>
      <c r="AW77" s="170"/>
      <c r="AX77" s="170"/>
      <c r="AY77" s="170"/>
      <c r="AZ77" s="170"/>
      <c r="BA77" s="170"/>
      <c r="BB77" s="181"/>
      <c r="BC77" s="181"/>
      <c r="BD77" s="181"/>
      <c r="BE77" s="181"/>
      <c r="BF77" s="181"/>
      <c r="BG77" s="181"/>
      <c r="BH77" s="181"/>
      <c r="BI77" s="181"/>
      <c r="BJ77" s="181"/>
      <c r="BK77" s="181"/>
      <c r="BL77" s="181"/>
    </row>
    <row r="78" spans="1:64" x14ac:dyDescent="0.2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181"/>
      <c r="AS78" s="181"/>
      <c r="AT78" s="181"/>
      <c r="AU78" s="181"/>
      <c r="AV78" s="170"/>
      <c r="AW78" s="170"/>
      <c r="AX78" s="170"/>
      <c r="AY78" s="170"/>
      <c r="AZ78" s="170"/>
      <c r="BA78" s="170"/>
      <c r="BB78" s="181"/>
      <c r="BC78" s="181"/>
      <c r="BD78" s="181"/>
      <c r="BE78" s="181"/>
      <c r="BF78" s="181"/>
      <c r="BG78" s="181"/>
      <c r="BH78" s="181"/>
      <c r="BI78" s="181"/>
      <c r="BJ78" s="181"/>
      <c r="BK78" s="181"/>
      <c r="BL78" s="181"/>
    </row>
    <row r="79" spans="1:64" x14ac:dyDescent="0.2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  <c r="AQ79" s="181"/>
      <c r="AR79" s="181"/>
      <c r="AS79" s="181"/>
      <c r="AT79" s="181"/>
      <c r="AU79" s="181"/>
      <c r="AV79" s="170"/>
      <c r="AW79" s="170"/>
      <c r="AX79" s="170"/>
      <c r="AY79" s="170"/>
      <c r="AZ79" s="170"/>
      <c r="BA79" s="170"/>
      <c r="BB79" s="181"/>
      <c r="BC79" s="181"/>
      <c r="BD79" s="181"/>
      <c r="BE79" s="181"/>
      <c r="BF79" s="181"/>
      <c r="BG79" s="181"/>
      <c r="BH79" s="181"/>
      <c r="BI79" s="181"/>
      <c r="BJ79" s="181"/>
      <c r="BK79" s="181"/>
      <c r="BL79" s="181"/>
    </row>
    <row r="80" spans="1:64" x14ac:dyDescent="0.2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181"/>
      <c r="AS80" s="181"/>
      <c r="AT80" s="181"/>
      <c r="AU80" s="181"/>
      <c r="AV80" s="170"/>
      <c r="AW80" s="170"/>
      <c r="AX80" s="170"/>
      <c r="AY80" s="170"/>
      <c r="AZ80" s="170"/>
      <c r="BA80" s="170"/>
      <c r="BB80" s="181"/>
      <c r="BC80" s="181"/>
      <c r="BD80" s="181"/>
      <c r="BE80" s="181"/>
      <c r="BF80" s="181"/>
      <c r="BG80" s="181"/>
      <c r="BH80" s="181"/>
      <c r="BI80" s="181"/>
      <c r="BJ80" s="181"/>
      <c r="BK80" s="181"/>
      <c r="BL80" s="181"/>
    </row>
    <row r="81" spans="1:64" x14ac:dyDescent="0.2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  <c r="AQ81" s="181"/>
      <c r="AR81" s="181"/>
      <c r="AS81" s="181"/>
      <c r="AT81" s="181"/>
      <c r="AU81" s="181"/>
      <c r="AV81" s="170"/>
      <c r="AW81" s="170"/>
      <c r="AX81" s="170"/>
      <c r="AY81" s="170"/>
      <c r="AZ81" s="170"/>
      <c r="BA81" s="170"/>
      <c r="BB81" s="181"/>
      <c r="BC81" s="181"/>
      <c r="BD81" s="181"/>
      <c r="BE81" s="181"/>
      <c r="BF81" s="181"/>
      <c r="BG81" s="181"/>
      <c r="BH81" s="181"/>
      <c r="BI81" s="181"/>
      <c r="BJ81" s="181"/>
      <c r="BK81" s="181"/>
      <c r="BL81" s="181"/>
    </row>
    <row r="82" spans="1:64" x14ac:dyDescent="0.2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  <c r="AU82" s="181"/>
      <c r="AV82" s="170"/>
      <c r="AW82" s="170"/>
      <c r="AX82" s="170"/>
      <c r="AY82" s="170"/>
      <c r="AZ82" s="170"/>
      <c r="BA82" s="170"/>
      <c r="BB82" s="181"/>
      <c r="BC82" s="181"/>
      <c r="BD82" s="181"/>
      <c r="BE82" s="181"/>
      <c r="BF82" s="181"/>
      <c r="BG82" s="181"/>
      <c r="BH82" s="181"/>
      <c r="BI82" s="181"/>
      <c r="BJ82" s="181"/>
      <c r="BK82" s="181"/>
      <c r="BL82" s="181"/>
    </row>
    <row r="83" spans="1:64" x14ac:dyDescent="0.2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  <c r="AQ83" s="181"/>
      <c r="AR83" s="181"/>
      <c r="AS83" s="181"/>
      <c r="AT83" s="181"/>
      <c r="AU83" s="181"/>
      <c r="AV83" s="170"/>
      <c r="AW83" s="170"/>
      <c r="AX83" s="170"/>
      <c r="AY83" s="170"/>
      <c r="AZ83" s="170"/>
      <c r="BA83" s="170"/>
      <c r="BB83" s="181"/>
      <c r="BC83" s="181"/>
      <c r="BD83" s="181"/>
      <c r="BE83" s="181"/>
      <c r="BF83" s="181"/>
      <c r="BG83" s="181"/>
      <c r="BH83" s="181"/>
      <c r="BI83" s="181"/>
      <c r="BJ83" s="181"/>
      <c r="BK83" s="181"/>
      <c r="BL83" s="181"/>
    </row>
    <row r="84" spans="1:64" x14ac:dyDescent="0.2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1"/>
      <c r="AU84" s="181"/>
      <c r="AV84" s="170"/>
      <c r="AW84" s="170"/>
      <c r="AX84" s="170"/>
      <c r="AY84" s="170"/>
      <c r="AZ84" s="170"/>
      <c r="BA84" s="170"/>
      <c r="BB84" s="181"/>
      <c r="BC84" s="181"/>
      <c r="BD84" s="181"/>
      <c r="BE84" s="181"/>
      <c r="BF84" s="181"/>
      <c r="BG84" s="181"/>
      <c r="BH84" s="181"/>
      <c r="BI84" s="181"/>
      <c r="BJ84" s="181"/>
      <c r="BK84" s="181"/>
      <c r="BL84" s="181"/>
    </row>
    <row r="85" spans="1:64" x14ac:dyDescent="0.2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P85" s="181"/>
      <c r="AQ85" s="181"/>
      <c r="AR85" s="181"/>
      <c r="AS85" s="181"/>
      <c r="AT85" s="181"/>
      <c r="AU85" s="181"/>
      <c r="AV85" s="170"/>
      <c r="AW85" s="170"/>
      <c r="AX85" s="170"/>
      <c r="AY85" s="170"/>
      <c r="AZ85" s="170"/>
      <c r="BA85" s="170"/>
      <c r="BB85" s="181"/>
      <c r="BC85" s="181"/>
      <c r="BD85" s="181"/>
      <c r="BE85" s="181"/>
      <c r="BF85" s="181"/>
      <c r="BG85" s="181"/>
      <c r="BH85" s="181"/>
      <c r="BI85" s="181"/>
      <c r="BJ85" s="181"/>
      <c r="BK85" s="181"/>
      <c r="BL85" s="181"/>
    </row>
    <row r="86" spans="1:64" x14ac:dyDescent="0.2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  <c r="AN86" s="181"/>
      <c r="AO86" s="181"/>
      <c r="AP86" s="181"/>
      <c r="AQ86" s="181"/>
      <c r="AR86" s="181"/>
      <c r="AS86" s="181"/>
      <c r="AT86" s="181"/>
      <c r="AU86" s="181"/>
      <c r="AV86" s="170"/>
      <c r="AW86" s="170"/>
      <c r="AX86" s="170"/>
      <c r="AY86" s="170"/>
      <c r="AZ86" s="170"/>
      <c r="BA86" s="170"/>
      <c r="BB86" s="181"/>
      <c r="BC86" s="181"/>
      <c r="BD86" s="181"/>
      <c r="BE86" s="181"/>
      <c r="BF86" s="181"/>
      <c r="BG86" s="181"/>
      <c r="BH86" s="181"/>
      <c r="BI86" s="181"/>
      <c r="BJ86" s="181"/>
      <c r="BK86" s="181"/>
      <c r="BL86" s="181"/>
    </row>
    <row r="87" spans="1:64" x14ac:dyDescent="0.2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181"/>
      <c r="AL87" s="181"/>
      <c r="AM87" s="181"/>
      <c r="AN87" s="181"/>
      <c r="AO87" s="181"/>
      <c r="AP87" s="181"/>
      <c r="AQ87" s="181"/>
      <c r="AR87" s="181"/>
      <c r="AS87" s="181"/>
      <c r="AT87" s="181"/>
      <c r="AU87" s="181"/>
      <c r="AV87" s="170"/>
      <c r="AW87" s="170"/>
      <c r="AX87" s="170"/>
      <c r="AY87" s="170"/>
      <c r="AZ87" s="170"/>
      <c r="BA87" s="170"/>
      <c r="BB87" s="181"/>
      <c r="BC87" s="181"/>
      <c r="BD87" s="181"/>
      <c r="BE87" s="181"/>
      <c r="BF87" s="181"/>
      <c r="BG87" s="181"/>
      <c r="BH87" s="181"/>
      <c r="BI87" s="181"/>
      <c r="BJ87" s="181"/>
      <c r="BK87" s="181"/>
      <c r="BL87" s="181"/>
    </row>
    <row r="88" spans="1:64" x14ac:dyDescent="0.2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1"/>
      <c r="AI88" s="181"/>
      <c r="AJ88" s="181"/>
      <c r="AK88" s="181"/>
      <c r="AL88" s="181"/>
      <c r="AM88" s="181"/>
      <c r="AN88" s="181"/>
      <c r="AO88" s="181"/>
      <c r="AP88" s="181"/>
      <c r="AQ88" s="181"/>
      <c r="AR88" s="181"/>
      <c r="AS88" s="181"/>
      <c r="AT88" s="181"/>
      <c r="AU88" s="181"/>
      <c r="AV88" s="170"/>
      <c r="AW88" s="170"/>
      <c r="AX88" s="170"/>
      <c r="AY88" s="170"/>
      <c r="AZ88" s="170"/>
      <c r="BA88" s="170"/>
      <c r="BB88" s="181"/>
      <c r="BC88" s="181"/>
      <c r="BD88" s="181"/>
      <c r="BE88" s="181"/>
      <c r="BF88" s="181"/>
      <c r="BG88" s="181"/>
      <c r="BH88" s="181"/>
      <c r="BI88" s="181"/>
      <c r="BJ88" s="181"/>
      <c r="BK88" s="181"/>
      <c r="BL88" s="181"/>
    </row>
    <row r="89" spans="1:64" x14ac:dyDescent="0.2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  <c r="AF89" s="181"/>
      <c r="AG89" s="181"/>
      <c r="AH89" s="181"/>
      <c r="AI89" s="181"/>
      <c r="AJ89" s="181"/>
      <c r="AK89" s="181"/>
      <c r="AL89" s="181"/>
      <c r="AM89" s="181"/>
      <c r="AN89" s="181"/>
      <c r="AO89" s="181"/>
      <c r="AP89" s="181"/>
      <c r="AQ89" s="181"/>
      <c r="AR89" s="181"/>
      <c r="AS89" s="181"/>
      <c r="AT89" s="181"/>
      <c r="AU89" s="181"/>
      <c r="AV89" s="170"/>
      <c r="AW89" s="170"/>
      <c r="AX89" s="170"/>
      <c r="AY89" s="170"/>
      <c r="AZ89" s="170"/>
      <c r="BA89" s="170"/>
      <c r="BB89" s="181"/>
      <c r="BC89" s="181"/>
      <c r="BD89" s="181"/>
      <c r="BE89" s="181"/>
      <c r="BF89" s="181"/>
      <c r="BG89" s="181"/>
      <c r="BH89" s="181"/>
      <c r="BI89" s="181"/>
      <c r="BJ89" s="181"/>
      <c r="BK89" s="181"/>
      <c r="BL89" s="181"/>
    </row>
    <row r="90" spans="1:64" x14ac:dyDescent="0.2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81"/>
      <c r="AI90" s="181"/>
      <c r="AJ90" s="181"/>
      <c r="AK90" s="181"/>
      <c r="AL90" s="181"/>
      <c r="AM90" s="181"/>
      <c r="AN90" s="181"/>
      <c r="AO90" s="181"/>
      <c r="AP90" s="181"/>
      <c r="AQ90" s="181"/>
      <c r="AR90" s="181"/>
      <c r="AS90" s="181"/>
      <c r="AT90" s="181"/>
      <c r="AU90" s="181"/>
      <c r="AV90" s="170"/>
      <c r="AW90" s="170"/>
      <c r="AX90" s="170"/>
      <c r="AY90" s="170"/>
      <c r="AZ90" s="170"/>
      <c r="BA90" s="170"/>
      <c r="BB90" s="181"/>
      <c r="BC90" s="181"/>
      <c r="BD90" s="181"/>
      <c r="BE90" s="181"/>
      <c r="BF90" s="181"/>
      <c r="BG90" s="181"/>
      <c r="BH90" s="181"/>
      <c r="BI90" s="181"/>
      <c r="BJ90" s="181"/>
      <c r="BK90" s="181"/>
      <c r="BL90" s="181"/>
    </row>
    <row r="91" spans="1:64" x14ac:dyDescent="0.2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  <c r="AF91" s="181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  <c r="AU91" s="181"/>
      <c r="AV91" s="170"/>
      <c r="AW91" s="170"/>
      <c r="AX91" s="170"/>
      <c r="AY91" s="170"/>
      <c r="AZ91" s="170"/>
      <c r="BA91" s="170"/>
      <c r="BB91" s="181"/>
      <c r="BC91" s="181"/>
      <c r="BD91" s="181"/>
      <c r="BE91" s="181"/>
      <c r="BF91" s="181"/>
      <c r="BG91" s="181"/>
      <c r="BH91" s="181"/>
      <c r="BI91" s="181"/>
      <c r="BJ91" s="181"/>
      <c r="BK91" s="181"/>
      <c r="BL91" s="181"/>
    </row>
    <row r="92" spans="1:64" x14ac:dyDescent="0.2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  <c r="AH92" s="181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170"/>
      <c r="AW92" s="170"/>
      <c r="AX92" s="170"/>
      <c r="AY92" s="170"/>
      <c r="AZ92" s="170"/>
      <c r="BA92" s="170"/>
      <c r="BB92" s="181"/>
      <c r="BC92" s="181"/>
      <c r="BD92" s="181"/>
      <c r="BE92" s="181"/>
      <c r="BF92" s="181"/>
      <c r="BG92" s="181"/>
      <c r="BH92" s="181"/>
      <c r="BI92" s="181"/>
      <c r="BJ92" s="181"/>
      <c r="BK92" s="181"/>
      <c r="BL92" s="181"/>
    </row>
    <row r="93" spans="1:64" x14ac:dyDescent="0.2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1"/>
      <c r="AM93" s="181"/>
      <c r="AN93" s="181"/>
      <c r="AO93" s="181"/>
      <c r="AP93" s="181"/>
      <c r="AQ93" s="181"/>
      <c r="AR93" s="181"/>
      <c r="AS93" s="181"/>
      <c r="AT93" s="181"/>
      <c r="AU93" s="181"/>
      <c r="AV93" s="170"/>
      <c r="AW93" s="170"/>
      <c r="AX93" s="170"/>
      <c r="AY93" s="170"/>
      <c r="AZ93" s="170"/>
      <c r="BA93" s="170"/>
      <c r="BB93" s="181"/>
      <c r="BC93" s="181"/>
      <c r="BD93" s="181"/>
      <c r="BE93" s="181"/>
      <c r="BF93" s="181"/>
      <c r="BG93" s="181"/>
      <c r="BH93" s="181"/>
      <c r="BI93" s="181"/>
      <c r="BJ93" s="181"/>
      <c r="BK93" s="181"/>
      <c r="BL93" s="181"/>
    </row>
    <row r="94" spans="1:64" x14ac:dyDescent="0.2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/>
      <c r="AM94" s="181"/>
      <c r="AN94" s="181"/>
      <c r="AO94" s="181"/>
      <c r="AP94" s="181"/>
      <c r="AQ94" s="181"/>
      <c r="AR94" s="181"/>
      <c r="AS94" s="181"/>
      <c r="AT94" s="181"/>
      <c r="AU94" s="181"/>
      <c r="AV94" s="170"/>
      <c r="AW94" s="170"/>
      <c r="AX94" s="170"/>
      <c r="AY94" s="170"/>
      <c r="AZ94" s="170"/>
      <c r="BA94" s="170"/>
      <c r="BB94" s="181"/>
      <c r="BC94" s="181"/>
      <c r="BD94" s="181"/>
      <c r="BE94" s="181"/>
      <c r="BF94" s="181"/>
      <c r="BG94" s="181"/>
      <c r="BH94" s="181"/>
      <c r="BI94" s="181"/>
      <c r="BJ94" s="181"/>
      <c r="BK94" s="181"/>
      <c r="BL94" s="181"/>
    </row>
    <row r="95" spans="1:64" x14ac:dyDescent="0.2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  <c r="AN95" s="181"/>
      <c r="AO95" s="181"/>
      <c r="AP95" s="181"/>
      <c r="AQ95" s="181"/>
      <c r="AR95" s="181"/>
      <c r="AS95" s="181"/>
      <c r="AT95" s="181"/>
      <c r="AU95" s="181"/>
      <c r="AV95" s="170"/>
      <c r="AW95" s="170"/>
      <c r="AX95" s="170"/>
      <c r="AY95" s="170"/>
      <c r="AZ95" s="170"/>
      <c r="BA95" s="170"/>
      <c r="BB95" s="181"/>
      <c r="BC95" s="181"/>
      <c r="BD95" s="181"/>
      <c r="BE95" s="181"/>
      <c r="BF95" s="181"/>
      <c r="BG95" s="181"/>
      <c r="BH95" s="181"/>
      <c r="BI95" s="181"/>
      <c r="BJ95" s="181"/>
      <c r="BK95" s="181"/>
      <c r="BL95" s="181"/>
    </row>
    <row r="96" spans="1:64" x14ac:dyDescent="0.2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70"/>
      <c r="AW96" s="170"/>
      <c r="AX96" s="170"/>
      <c r="AY96" s="170"/>
      <c r="AZ96" s="170"/>
      <c r="BA96" s="170"/>
      <c r="BB96" s="181"/>
      <c r="BC96" s="181"/>
      <c r="BD96" s="181"/>
      <c r="BE96" s="181"/>
      <c r="BF96" s="181"/>
      <c r="BG96" s="181"/>
      <c r="BH96" s="181"/>
      <c r="BI96" s="181"/>
      <c r="BJ96" s="181"/>
      <c r="BK96" s="181"/>
      <c r="BL96" s="181"/>
    </row>
    <row r="97" spans="1:64" x14ac:dyDescent="0.2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1"/>
      <c r="AO97" s="181"/>
      <c r="AP97" s="181"/>
      <c r="AQ97" s="181"/>
      <c r="AR97" s="181"/>
      <c r="AS97" s="181"/>
      <c r="AT97" s="181"/>
      <c r="AU97" s="181"/>
      <c r="AV97" s="170"/>
      <c r="AW97" s="170"/>
      <c r="AX97" s="170"/>
      <c r="AY97" s="170"/>
      <c r="AZ97" s="170"/>
      <c r="BA97" s="170"/>
      <c r="BB97" s="181"/>
      <c r="BC97" s="181"/>
      <c r="BD97" s="181"/>
      <c r="BE97" s="181"/>
      <c r="BF97" s="181"/>
      <c r="BG97" s="181"/>
      <c r="BH97" s="181"/>
      <c r="BI97" s="181"/>
      <c r="BJ97" s="181"/>
      <c r="BK97" s="181"/>
      <c r="BL97" s="181"/>
    </row>
    <row r="98" spans="1:64" x14ac:dyDescent="0.2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  <c r="AQ98" s="181"/>
      <c r="AR98" s="181"/>
      <c r="AS98" s="181"/>
      <c r="AT98" s="181"/>
      <c r="AU98" s="181"/>
      <c r="AV98" s="170"/>
      <c r="AW98" s="170"/>
      <c r="AX98" s="170"/>
      <c r="AY98" s="170"/>
      <c r="AZ98" s="170"/>
      <c r="BA98" s="170"/>
      <c r="BB98" s="181"/>
      <c r="BC98" s="181"/>
      <c r="BD98" s="181"/>
      <c r="BE98" s="181"/>
      <c r="BF98" s="181"/>
      <c r="BG98" s="181"/>
      <c r="BH98" s="181"/>
      <c r="BI98" s="181"/>
      <c r="BJ98" s="181"/>
      <c r="BK98" s="181"/>
      <c r="BL98" s="181"/>
    </row>
    <row r="99" spans="1:64" x14ac:dyDescent="0.2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81"/>
      <c r="AJ99" s="181"/>
      <c r="AK99" s="181"/>
      <c r="AL99" s="181"/>
      <c r="AM99" s="181"/>
      <c r="AN99" s="181"/>
      <c r="AO99" s="181"/>
      <c r="AP99" s="181"/>
      <c r="AQ99" s="181"/>
      <c r="AR99" s="181"/>
      <c r="AS99" s="181"/>
      <c r="AT99" s="181"/>
      <c r="AU99" s="181"/>
      <c r="AV99" s="170"/>
      <c r="AW99" s="170"/>
      <c r="AX99" s="170"/>
      <c r="AY99" s="170"/>
      <c r="AZ99" s="170"/>
      <c r="BA99" s="170"/>
      <c r="BB99" s="181"/>
      <c r="BC99" s="181"/>
      <c r="BD99" s="181"/>
      <c r="BE99" s="181"/>
      <c r="BF99" s="181"/>
      <c r="BG99" s="181"/>
      <c r="BH99" s="181"/>
      <c r="BI99" s="181"/>
      <c r="BJ99" s="181"/>
      <c r="BK99" s="181"/>
      <c r="BL99" s="181"/>
    </row>
    <row r="100" spans="1:64" x14ac:dyDescent="0.2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  <c r="AS100" s="181"/>
      <c r="AT100" s="181"/>
      <c r="AU100" s="181"/>
      <c r="AV100" s="170"/>
      <c r="AW100" s="170"/>
      <c r="AX100" s="170"/>
      <c r="AY100" s="170"/>
      <c r="AZ100" s="170"/>
      <c r="BA100" s="170"/>
      <c r="BB100" s="181"/>
      <c r="BC100" s="181"/>
      <c r="BD100" s="181"/>
      <c r="BE100" s="181"/>
      <c r="BF100" s="181"/>
      <c r="BG100" s="181"/>
      <c r="BH100" s="181"/>
      <c r="BI100" s="181"/>
      <c r="BJ100" s="181"/>
      <c r="BK100" s="181"/>
      <c r="BL100" s="181"/>
    </row>
    <row r="101" spans="1:64" x14ac:dyDescent="0.2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  <c r="AI101" s="181"/>
      <c r="AJ101" s="181"/>
      <c r="AK101" s="181"/>
      <c r="AL101" s="181"/>
      <c r="AM101" s="181"/>
      <c r="AN101" s="181"/>
      <c r="AO101" s="181"/>
      <c r="AP101" s="181"/>
      <c r="AQ101" s="181"/>
      <c r="AR101" s="181"/>
      <c r="AS101" s="181"/>
      <c r="AT101" s="181"/>
      <c r="AU101" s="181"/>
      <c r="AV101" s="170"/>
      <c r="AW101" s="170"/>
      <c r="AX101" s="170"/>
      <c r="AY101" s="170"/>
      <c r="AZ101" s="170"/>
      <c r="BA101" s="170"/>
      <c r="BB101" s="181"/>
      <c r="BC101" s="181"/>
      <c r="BD101" s="181"/>
      <c r="BE101" s="181"/>
      <c r="BF101" s="181"/>
      <c r="BG101" s="181"/>
      <c r="BH101" s="181"/>
      <c r="BI101" s="181"/>
      <c r="BJ101" s="181"/>
      <c r="BK101" s="181"/>
      <c r="BL101" s="181"/>
    </row>
    <row r="102" spans="1:64" x14ac:dyDescent="0.2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81"/>
      <c r="AN102" s="181"/>
      <c r="AO102" s="181"/>
      <c r="AP102" s="181"/>
      <c r="AQ102" s="181"/>
      <c r="AR102" s="181"/>
      <c r="AS102" s="181"/>
      <c r="AT102" s="181"/>
      <c r="AU102" s="181"/>
      <c r="AV102" s="170"/>
      <c r="AW102" s="170"/>
      <c r="AX102" s="170"/>
      <c r="AY102" s="170"/>
      <c r="AZ102" s="170"/>
      <c r="BA102" s="170"/>
      <c r="BB102" s="181"/>
      <c r="BC102" s="181"/>
      <c r="BD102" s="181"/>
      <c r="BE102" s="181"/>
      <c r="BF102" s="181"/>
      <c r="BG102" s="181"/>
      <c r="BH102" s="181"/>
      <c r="BI102" s="181"/>
      <c r="BJ102" s="181"/>
      <c r="BK102" s="181"/>
      <c r="BL102" s="181"/>
    </row>
    <row r="103" spans="1:64" x14ac:dyDescent="0.2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81"/>
      <c r="AL103" s="181"/>
      <c r="AM103" s="181"/>
      <c r="AN103" s="181"/>
      <c r="AO103" s="181"/>
      <c r="AP103" s="181"/>
      <c r="AQ103" s="181"/>
      <c r="AR103" s="181"/>
      <c r="AS103" s="181"/>
      <c r="AT103" s="181"/>
      <c r="AU103" s="181"/>
      <c r="AV103" s="170"/>
      <c r="AW103" s="170"/>
      <c r="AX103" s="170"/>
      <c r="AY103" s="170"/>
      <c r="AZ103" s="170"/>
      <c r="BA103" s="170"/>
      <c r="BB103" s="181"/>
      <c r="BC103" s="181"/>
      <c r="BD103" s="181"/>
      <c r="BE103" s="181"/>
      <c r="BF103" s="181"/>
      <c r="BG103" s="181"/>
      <c r="BH103" s="181"/>
      <c r="BI103" s="181"/>
      <c r="BJ103" s="181"/>
      <c r="BK103" s="181"/>
      <c r="BL103" s="181"/>
    </row>
    <row r="104" spans="1:64" x14ac:dyDescent="0.2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  <c r="AN104" s="181"/>
      <c r="AO104" s="181"/>
      <c r="AP104" s="181"/>
      <c r="AQ104" s="181"/>
      <c r="AR104" s="181"/>
      <c r="AS104" s="181"/>
      <c r="AT104" s="181"/>
      <c r="AU104" s="181"/>
      <c r="AV104" s="170"/>
      <c r="AW104" s="170"/>
      <c r="AX104" s="170"/>
      <c r="AY104" s="170"/>
      <c r="AZ104" s="170"/>
      <c r="BA104" s="170"/>
      <c r="BB104" s="181"/>
      <c r="BC104" s="181"/>
      <c r="BD104" s="181"/>
      <c r="BE104" s="181"/>
      <c r="BF104" s="181"/>
      <c r="BG104" s="181"/>
      <c r="BH104" s="181"/>
      <c r="BI104" s="181"/>
      <c r="BJ104" s="181"/>
      <c r="BK104" s="181"/>
      <c r="BL104" s="181"/>
    </row>
    <row r="105" spans="1:64" x14ac:dyDescent="0.2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1"/>
      <c r="AQ105" s="181"/>
      <c r="AR105" s="181"/>
      <c r="AS105" s="181"/>
      <c r="AT105" s="181"/>
      <c r="AU105" s="181"/>
      <c r="AV105" s="170"/>
      <c r="AW105" s="170"/>
      <c r="AX105" s="170"/>
      <c r="AY105" s="170"/>
      <c r="AZ105" s="170"/>
      <c r="BA105" s="170"/>
      <c r="BB105" s="181"/>
      <c r="BC105" s="181"/>
      <c r="BD105" s="181"/>
      <c r="BE105" s="181"/>
      <c r="BF105" s="181"/>
      <c r="BG105" s="181"/>
      <c r="BH105" s="181"/>
      <c r="BI105" s="181"/>
      <c r="BJ105" s="181"/>
      <c r="BK105" s="181"/>
      <c r="BL105" s="181"/>
    </row>
    <row r="106" spans="1:64" x14ac:dyDescent="0.2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1"/>
      <c r="AI106" s="181"/>
      <c r="AJ106" s="181"/>
      <c r="AK106" s="181"/>
      <c r="AL106" s="181"/>
      <c r="AM106" s="181"/>
      <c r="AN106" s="181"/>
      <c r="AO106" s="181"/>
      <c r="AP106" s="181"/>
      <c r="AQ106" s="181"/>
      <c r="AR106" s="181"/>
      <c r="AS106" s="181"/>
      <c r="AT106" s="181"/>
      <c r="AU106" s="181"/>
      <c r="AV106" s="170"/>
      <c r="AW106" s="170"/>
      <c r="AX106" s="170"/>
      <c r="AY106" s="170"/>
      <c r="AZ106" s="170"/>
      <c r="BA106" s="170"/>
      <c r="BB106" s="181"/>
      <c r="BC106" s="181"/>
      <c r="BD106" s="181"/>
      <c r="BE106" s="181"/>
      <c r="BF106" s="181"/>
      <c r="BG106" s="181"/>
      <c r="BH106" s="181"/>
      <c r="BI106" s="181"/>
      <c r="BJ106" s="181"/>
      <c r="BK106" s="181"/>
      <c r="BL106" s="181"/>
    </row>
    <row r="107" spans="1:64" x14ac:dyDescent="0.2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181"/>
      <c r="AH107" s="181"/>
      <c r="AI107" s="181"/>
      <c r="AJ107" s="181"/>
      <c r="AK107" s="181"/>
      <c r="AL107" s="181"/>
      <c r="AM107" s="181"/>
      <c r="AN107" s="181"/>
      <c r="AO107" s="181"/>
      <c r="AP107" s="181"/>
      <c r="AQ107" s="181"/>
      <c r="AR107" s="181"/>
      <c r="AS107" s="181"/>
      <c r="AT107" s="181"/>
      <c r="AU107" s="181"/>
      <c r="AV107" s="170"/>
      <c r="AW107" s="170"/>
      <c r="AX107" s="170"/>
      <c r="AY107" s="170"/>
      <c r="AZ107" s="170"/>
      <c r="BA107" s="170"/>
      <c r="BB107" s="181"/>
      <c r="BC107" s="181"/>
      <c r="BD107" s="181"/>
      <c r="BE107" s="181"/>
      <c r="BF107" s="181"/>
      <c r="BG107" s="181"/>
      <c r="BH107" s="181"/>
      <c r="BI107" s="181"/>
      <c r="BJ107" s="181"/>
      <c r="BK107" s="181"/>
      <c r="BL107" s="181"/>
    </row>
    <row r="108" spans="1:64" x14ac:dyDescent="0.2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81"/>
      <c r="AL108" s="181"/>
      <c r="AM108" s="181"/>
      <c r="AN108" s="181"/>
      <c r="AO108" s="181"/>
      <c r="AP108" s="181"/>
      <c r="AQ108" s="181"/>
      <c r="AR108" s="181"/>
      <c r="AS108" s="181"/>
      <c r="AT108" s="181"/>
      <c r="AU108" s="181"/>
      <c r="AV108" s="170"/>
      <c r="AW108" s="170"/>
      <c r="AX108" s="170"/>
      <c r="AY108" s="170"/>
      <c r="AZ108" s="170"/>
      <c r="BA108" s="170"/>
      <c r="BB108" s="181"/>
      <c r="BC108" s="181"/>
      <c r="BD108" s="181"/>
      <c r="BE108" s="181"/>
      <c r="BF108" s="181"/>
      <c r="BG108" s="181"/>
      <c r="BH108" s="181"/>
      <c r="BI108" s="181"/>
      <c r="BJ108" s="181"/>
      <c r="BK108" s="181"/>
      <c r="BL108" s="181"/>
    </row>
    <row r="109" spans="1:64" x14ac:dyDescent="0.2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81"/>
      <c r="AN109" s="181"/>
      <c r="AO109" s="181"/>
      <c r="AP109" s="181"/>
      <c r="AQ109" s="181"/>
      <c r="AR109" s="181"/>
      <c r="AS109" s="181"/>
      <c r="AT109" s="181"/>
      <c r="AU109" s="181"/>
      <c r="AV109" s="170"/>
      <c r="AW109" s="170"/>
      <c r="AX109" s="170"/>
      <c r="AY109" s="170"/>
      <c r="AZ109" s="170"/>
      <c r="BA109" s="170"/>
      <c r="BB109" s="181"/>
      <c r="BC109" s="181"/>
      <c r="BD109" s="181"/>
      <c r="BE109" s="181"/>
      <c r="BF109" s="181"/>
      <c r="BG109" s="181"/>
      <c r="BH109" s="181"/>
      <c r="BI109" s="181"/>
      <c r="BJ109" s="181"/>
      <c r="BK109" s="181"/>
      <c r="BL109" s="181"/>
    </row>
    <row r="110" spans="1:64" x14ac:dyDescent="0.2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81"/>
      <c r="AI110" s="181"/>
      <c r="AJ110" s="181"/>
      <c r="AK110" s="181"/>
      <c r="AL110" s="181"/>
      <c r="AM110" s="181"/>
      <c r="AN110" s="181"/>
      <c r="AO110" s="181"/>
      <c r="AP110" s="181"/>
      <c r="AQ110" s="181"/>
      <c r="AR110" s="181"/>
      <c r="AS110" s="181"/>
      <c r="AT110" s="181"/>
      <c r="AU110" s="181"/>
      <c r="AV110" s="170"/>
      <c r="AW110" s="170"/>
      <c r="AX110" s="170"/>
      <c r="AY110" s="170"/>
      <c r="AZ110" s="170"/>
      <c r="BA110" s="170"/>
      <c r="BB110" s="181"/>
      <c r="BC110" s="181"/>
      <c r="BD110" s="181"/>
      <c r="BE110" s="181"/>
      <c r="BF110" s="181"/>
      <c r="BG110" s="181"/>
      <c r="BH110" s="181"/>
      <c r="BI110" s="181"/>
      <c r="BJ110" s="181"/>
      <c r="BK110" s="181"/>
      <c r="BL110" s="181"/>
    </row>
    <row r="111" spans="1:64" x14ac:dyDescent="0.2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1"/>
      <c r="AL111" s="181"/>
      <c r="AM111" s="181"/>
      <c r="AN111" s="181"/>
      <c r="AO111" s="181"/>
      <c r="AP111" s="181"/>
      <c r="AQ111" s="181"/>
      <c r="AR111" s="181"/>
      <c r="AS111" s="181"/>
      <c r="AT111" s="181"/>
      <c r="AU111" s="181"/>
      <c r="AV111" s="170"/>
      <c r="AW111" s="170"/>
      <c r="AX111" s="170"/>
      <c r="AY111" s="170"/>
      <c r="AZ111" s="170"/>
      <c r="BA111" s="170"/>
      <c r="BB111" s="181"/>
      <c r="BC111" s="181"/>
      <c r="BD111" s="181"/>
      <c r="BE111" s="181"/>
      <c r="BF111" s="181"/>
      <c r="BG111" s="181"/>
      <c r="BH111" s="181"/>
      <c r="BI111" s="181"/>
      <c r="BJ111" s="181"/>
      <c r="BK111" s="181"/>
      <c r="BL111" s="181"/>
    </row>
    <row r="112" spans="1:64" x14ac:dyDescent="0.2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81"/>
      <c r="AR112" s="181"/>
      <c r="AS112" s="181"/>
      <c r="AT112" s="181"/>
      <c r="AU112" s="181"/>
      <c r="AV112" s="170"/>
      <c r="AW112" s="170"/>
      <c r="AX112" s="170"/>
      <c r="AY112" s="170"/>
      <c r="AZ112" s="170"/>
      <c r="BA112" s="170"/>
      <c r="BB112" s="181"/>
      <c r="BC112" s="181"/>
      <c r="BD112" s="181"/>
      <c r="BE112" s="181"/>
      <c r="BF112" s="181"/>
      <c r="BG112" s="181"/>
      <c r="BH112" s="181"/>
      <c r="BI112" s="181"/>
      <c r="BJ112" s="181"/>
      <c r="BK112" s="181"/>
      <c r="BL112" s="181"/>
    </row>
    <row r="113" spans="1:64" x14ac:dyDescent="0.2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81"/>
      <c r="AI113" s="181"/>
      <c r="AJ113" s="181"/>
      <c r="AK113" s="181"/>
      <c r="AL113" s="181"/>
      <c r="AM113" s="181"/>
      <c r="AN113" s="181"/>
      <c r="AO113" s="181"/>
      <c r="AP113" s="181"/>
      <c r="AQ113" s="181"/>
      <c r="AR113" s="181"/>
      <c r="AS113" s="181"/>
      <c r="AT113" s="181"/>
      <c r="AU113" s="181"/>
      <c r="AV113" s="170"/>
      <c r="AW113" s="170"/>
      <c r="AX113" s="170"/>
      <c r="AY113" s="170"/>
      <c r="AZ113" s="170"/>
      <c r="BA113" s="170"/>
      <c r="BB113" s="181"/>
      <c r="BC113" s="181"/>
      <c r="BD113" s="181"/>
      <c r="BE113" s="181"/>
      <c r="BF113" s="181"/>
      <c r="BG113" s="181"/>
      <c r="BH113" s="181"/>
      <c r="BI113" s="181"/>
      <c r="BJ113" s="181"/>
      <c r="BK113" s="181"/>
      <c r="BL113" s="181"/>
    </row>
    <row r="114" spans="1:64" x14ac:dyDescent="0.2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181"/>
      <c r="AM114" s="181"/>
      <c r="AN114" s="181"/>
      <c r="AO114" s="181"/>
      <c r="AP114" s="181"/>
      <c r="AQ114" s="181"/>
      <c r="AR114" s="181"/>
      <c r="AS114" s="181"/>
      <c r="AT114" s="181"/>
      <c r="AU114" s="181"/>
      <c r="AV114" s="170"/>
      <c r="AW114" s="170"/>
      <c r="AX114" s="170"/>
      <c r="AY114" s="170"/>
      <c r="AZ114" s="170"/>
      <c r="BA114" s="170"/>
      <c r="BB114" s="181"/>
      <c r="BC114" s="181"/>
      <c r="BD114" s="181"/>
      <c r="BE114" s="181"/>
      <c r="BF114" s="181"/>
      <c r="BG114" s="181"/>
      <c r="BH114" s="181"/>
      <c r="BI114" s="181"/>
      <c r="BJ114" s="181"/>
      <c r="BK114" s="181"/>
      <c r="BL114" s="181"/>
    </row>
    <row r="115" spans="1:64" x14ac:dyDescent="0.2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  <c r="AI115" s="181"/>
      <c r="AJ115" s="181"/>
      <c r="AK115" s="181"/>
      <c r="AL115" s="181"/>
      <c r="AM115" s="181"/>
      <c r="AN115" s="181"/>
      <c r="AO115" s="181"/>
      <c r="AP115" s="181"/>
      <c r="AQ115" s="181"/>
      <c r="AR115" s="181"/>
      <c r="AS115" s="181"/>
      <c r="AT115" s="181"/>
      <c r="AU115" s="181"/>
      <c r="AV115" s="170"/>
      <c r="AW115" s="170"/>
      <c r="AX115" s="170"/>
      <c r="AY115" s="170"/>
      <c r="AZ115" s="170"/>
      <c r="BA115" s="170"/>
      <c r="BB115" s="181"/>
      <c r="BC115" s="181"/>
      <c r="BD115" s="181"/>
      <c r="BE115" s="181"/>
      <c r="BF115" s="181"/>
      <c r="BG115" s="181"/>
      <c r="BH115" s="181"/>
      <c r="BI115" s="181"/>
      <c r="BJ115" s="181"/>
      <c r="BK115" s="181"/>
      <c r="BL115" s="181"/>
    </row>
    <row r="116" spans="1:64" x14ac:dyDescent="0.2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  <c r="AJ116" s="181"/>
      <c r="AK116" s="181"/>
      <c r="AL116" s="181"/>
      <c r="AM116" s="181"/>
      <c r="AN116" s="181"/>
      <c r="AO116" s="181"/>
      <c r="AP116" s="181"/>
      <c r="AQ116" s="181"/>
      <c r="AR116" s="181"/>
      <c r="AS116" s="181"/>
      <c r="AT116" s="181"/>
      <c r="AU116" s="181"/>
      <c r="AV116" s="170"/>
      <c r="AW116" s="170"/>
      <c r="AX116" s="170"/>
      <c r="AY116" s="170"/>
      <c r="AZ116" s="170"/>
      <c r="BA116" s="170"/>
      <c r="BB116" s="181"/>
      <c r="BC116" s="181"/>
      <c r="BD116" s="181"/>
      <c r="BE116" s="181"/>
      <c r="BF116" s="181"/>
      <c r="BG116" s="181"/>
      <c r="BH116" s="181"/>
      <c r="BI116" s="181"/>
      <c r="BJ116" s="181"/>
      <c r="BK116" s="181"/>
      <c r="BL116" s="181"/>
    </row>
    <row r="117" spans="1:64" x14ac:dyDescent="0.2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  <c r="AF117" s="181"/>
      <c r="AG117" s="181"/>
      <c r="AH117" s="181"/>
      <c r="AI117" s="181"/>
      <c r="AJ117" s="181"/>
      <c r="AK117" s="181"/>
      <c r="AL117" s="181"/>
      <c r="AM117" s="181"/>
      <c r="AN117" s="181"/>
      <c r="AO117" s="181"/>
      <c r="AP117" s="181"/>
      <c r="AQ117" s="181"/>
      <c r="AR117" s="181"/>
      <c r="AS117" s="181"/>
      <c r="AT117" s="181"/>
      <c r="AU117" s="181"/>
      <c r="AV117" s="170"/>
      <c r="AW117" s="170"/>
      <c r="AX117" s="170"/>
      <c r="AY117" s="170"/>
      <c r="AZ117" s="170"/>
      <c r="BA117" s="170"/>
      <c r="BB117" s="181"/>
      <c r="BC117" s="181"/>
      <c r="BD117" s="181"/>
      <c r="BE117" s="181"/>
      <c r="BF117" s="181"/>
      <c r="BG117" s="181"/>
      <c r="BH117" s="181"/>
      <c r="BI117" s="181"/>
      <c r="BJ117" s="181"/>
      <c r="BK117" s="181"/>
      <c r="BL117" s="181"/>
    </row>
    <row r="118" spans="1:64" x14ac:dyDescent="0.2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1"/>
      <c r="AI118" s="181"/>
      <c r="AJ118" s="181"/>
      <c r="AK118" s="181"/>
      <c r="AL118" s="181"/>
      <c r="AM118" s="181"/>
      <c r="AN118" s="181"/>
      <c r="AO118" s="181"/>
      <c r="AP118" s="181"/>
      <c r="AQ118" s="181"/>
      <c r="AR118" s="181"/>
      <c r="AS118" s="181"/>
      <c r="AT118" s="181"/>
      <c r="AU118" s="181"/>
      <c r="AV118" s="195"/>
      <c r="AW118" s="195"/>
      <c r="AX118" s="195"/>
      <c r="AY118" s="195"/>
      <c r="AZ118" s="195"/>
      <c r="BA118" s="195"/>
      <c r="BB118" s="181"/>
      <c r="BC118" s="181"/>
      <c r="BD118" s="181"/>
      <c r="BE118" s="181"/>
      <c r="BF118" s="181"/>
      <c r="BG118" s="181"/>
      <c r="BH118" s="181"/>
      <c r="BI118" s="181"/>
      <c r="BJ118" s="181"/>
      <c r="BK118" s="181"/>
      <c r="BL118" s="181"/>
    </row>
    <row r="119" spans="1:64" x14ac:dyDescent="0.2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  <c r="X119" s="181"/>
      <c r="Y119" s="181"/>
      <c r="Z119" s="181"/>
      <c r="AA119" s="181"/>
      <c r="AB119" s="181"/>
      <c r="AC119" s="181"/>
      <c r="AD119" s="181"/>
      <c r="AE119" s="181"/>
      <c r="AF119" s="181"/>
      <c r="AG119" s="181"/>
      <c r="AH119" s="181"/>
      <c r="AI119" s="181"/>
      <c r="AJ119" s="181"/>
      <c r="AK119" s="181"/>
      <c r="AL119" s="181"/>
      <c r="AM119" s="181"/>
      <c r="AN119" s="181"/>
      <c r="AO119" s="181"/>
      <c r="AP119" s="181"/>
      <c r="AQ119" s="181"/>
      <c r="AR119" s="181"/>
      <c r="AS119" s="181"/>
      <c r="AT119" s="181"/>
      <c r="AU119" s="181"/>
      <c r="AV119" s="195"/>
      <c r="AW119" s="195"/>
      <c r="AX119" s="195"/>
      <c r="AY119" s="195"/>
      <c r="AZ119" s="195"/>
      <c r="BA119" s="195"/>
      <c r="BB119" s="181"/>
      <c r="BC119" s="181"/>
      <c r="BD119" s="181"/>
      <c r="BE119" s="181"/>
      <c r="BF119" s="181"/>
      <c r="BG119" s="181"/>
      <c r="BH119" s="181"/>
      <c r="BI119" s="181"/>
      <c r="BJ119" s="181"/>
      <c r="BK119" s="181"/>
      <c r="BL119" s="181"/>
    </row>
    <row r="120" spans="1:64" x14ac:dyDescent="0.2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  <c r="AI120" s="181"/>
      <c r="AJ120" s="181"/>
      <c r="AK120" s="181"/>
      <c r="AL120" s="181"/>
      <c r="AM120" s="181"/>
      <c r="AN120" s="181"/>
      <c r="AO120" s="181"/>
      <c r="AP120" s="181"/>
      <c r="AQ120" s="181"/>
      <c r="AR120" s="181"/>
      <c r="AS120" s="181"/>
      <c r="AT120" s="181"/>
      <c r="AU120" s="181"/>
      <c r="AV120" s="227"/>
      <c r="AW120" s="227"/>
      <c r="AX120" s="227"/>
      <c r="AY120" s="227"/>
      <c r="AZ120" s="227"/>
      <c r="BA120" s="227"/>
      <c r="BB120" s="181"/>
      <c r="BC120" s="181"/>
      <c r="BD120" s="181"/>
      <c r="BE120" s="181"/>
      <c r="BF120" s="181"/>
      <c r="BG120" s="181"/>
      <c r="BH120" s="181"/>
      <c r="BI120" s="181"/>
      <c r="BJ120" s="181"/>
      <c r="BK120" s="181"/>
      <c r="BL120" s="181"/>
    </row>
    <row r="121" spans="1:64" x14ac:dyDescent="0.2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1"/>
      <c r="AI121" s="181"/>
      <c r="AJ121" s="181"/>
      <c r="AK121" s="181"/>
      <c r="AL121" s="181"/>
      <c r="AM121" s="181"/>
      <c r="AN121" s="181"/>
      <c r="AO121" s="181"/>
      <c r="AP121" s="181"/>
      <c r="AQ121" s="181"/>
      <c r="AR121" s="181"/>
      <c r="AS121" s="181"/>
      <c r="AT121" s="181"/>
      <c r="AU121" s="181"/>
      <c r="AV121" s="195"/>
      <c r="AW121" s="195"/>
      <c r="AX121" s="195"/>
      <c r="AY121" s="195"/>
      <c r="AZ121" s="195"/>
      <c r="BA121" s="195"/>
      <c r="BB121" s="181"/>
      <c r="BC121" s="181"/>
      <c r="BD121" s="181"/>
      <c r="BE121" s="181"/>
      <c r="BF121" s="181"/>
      <c r="BG121" s="181"/>
      <c r="BH121" s="181"/>
      <c r="BI121" s="181"/>
      <c r="BJ121" s="181"/>
      <c r="BK121" s="181"/>
      <c r="BL121" s="181"/>
    </row>
  </sheetData>
  <mergeCells count="5">
    <mergeCell ref="F3:W3"/>
    <mergeCell ref="Y3:AB3"/>
    <mergeCell ref="AD3:AI3"/>
    <mergeCell ref="AV3:BA3"/>
    <mergeCell ref="T53:V53"/>
  </mergeCells>
  <conditionalFormatting sqref="BC5:BC37 BC40:BC42">
    <cfRule type="cellIs" dxfId="8" priority="3" stopIfTrue="1" operator="notEqual">
      <formula>0</formula>
    </cfRule>
  </conditionalFormatting>
  <conditionalFormatting sqref="BC38">
    <cfRule type="cellIs" dxfId="7" priority="2" stopIfTrue="1" operator="notEqual">
      <formula>0</formula>
    </cfRule>
  </conditionalFormatting>
  <conditionalFormatting sqref="BC39">
    <cfRule type="cellIs" dxfId="6" priority="1" stopIfTrue="1" operator="notEqual">
      <formula>0</formula>
    </cfRule>
  </conditionalFormatting>
  <dataValidations count="2">
    <dataValidation type="list" allowBlank="1" showInputMessage="1" showErrorMessage="1" sqref="A5:A39">
      <formula1>$D$43:$D$45</formula1>
    </dataValidation>
    <dataValidation type="list" allowBlank="1" showInputMessage="1" showErrorMessage="1" sqref="A40:A42">
      <formula1>$A$74:$A$76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CR232"/>
  <sheetViews>
    <sheetView workbookViewId="0">
      <selection activeCell="D13" sqref="D13"/>
    </sheetView>
  </sheetViews>
  <sheetFormatPr defaultRowHeight="11.25" x14ac:dyDescent="0.2"/>
  <cols>
    <col min="1" max="1" width="18.5703125" style="81" customWidth="1"/>
    <col min="2" max="2" width="5.5703125" style="81" bestFit="1" customWidth="1"/>
    <col min="3" max="3" width="6.85546875" style="82" customWidth="1"/>
    <col min="4" max="4" width="40.5703125" style="81" customWidth="1"/>
    <col min="5" max="5" width="9.7109375" style="49" customWidth="1"/>
    <col min="6" max="6" width="8.85546875" style="49" hidden="1" customWidth="1"/>
    <col min="7" max="7" width="10" style="49" bestFit="1" customWidth="1"/>
    <col min="8" max="8" width="12.7109375" style="49" customWidth="1"/>
    <col min="9" max="9" width="11.42578125" style="49" customWidth="1"/>
    <col min="10" max="10" width="9.28515625" style="49" bestFit="1" customWidth="1"/>
    <col min="11" max="11" width="1.42578125" style="49" customWidth="1"/>
    <col min="12" max="12" width="10.7109375" style="78" bestFit="1" customWidth="1"/>
    <col min="13" max="13" width="1.42578125" style="49" customWidth="1"/>
    <col min="14" max="14" width="10" style="49" hidden="1" customWidth="1"/>
    <col min="15" max="15" width="10.5703125" style="49" hidden="1" customWidth="1"/>
    <col min="16" max="16" width="12.7109375" style="49" bestFit="1" customWidth="1"/>
    <col min="17" max="17" width="13.85546875" style="49" hidden="1" customWidth="1"/>
    <col min="18" max="18" width="1.5703125" style="49" customWidth="1"/>
    <col min="19" max="19" width="13.140625" style="49" bestFit="1" customWidth="1"/>
    <col min="20" max="20" width="11.5703125" style="49" customWidth="1"/>
    <col min="21" max="21" width="4.140625" style="52" customWidth="1"/>
    <col min="22" max="22" width="9.140625" style="49" hidden="1" customWidth="1"/>
    <col min="23" max="23" width="9.140625" style="49" customWidth="1"/>
    <col min="24" max="16384" width="9.140625" style="49"/>
  </cols>
  <sheetData>
    <row r="1" spans="1:96" s="2" customFormat="1" x14ac:dyDescent="0.2">
      <c r="A1" s="1" t="s">
        <v>455</v>
      </c>
      <c r="B1" s="1"/>
      <c r="D1" s="3"/>
      <c r="E1" s="3"/>
      <c r="F1" s="4"/>
      <c r="G1" s="3"/>
      <c r="H1" s="3"/>
      <c r="I1" s="5"/>
      <c r="J1" s="5"/>
      <c r="K1" s="5"/>
      <c r="L1" s="6"/>
      <c r="M1" s="5"/>
      <c r="N1" s="7"/>
      <c r="O1" s="7"/>
      <c r="P1" s="7"/>
      <c r="Q1" s="7"/>
      <c r="R1" s="7"/>
      <c r="S1" s="7"/>
      <c r="T1" s="7"/>
      <c r="U1" s="5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</row>
    <row r="2" spans="1:96" s="2" customFormat="1" x14ac:dyDescent="0.2">
      <c r="A2" s="1"/>
      <c r="B2" s="1"/>
      <c r="D2" s="3"/>
      <c r="E2" s="3"/>
      <c r="F2" s="5"/>
      <c r="G2" s="8"/>
      <c r="H2" s="9"/>
      <c r="I2" s="9"/>
      <c r="J2" s="5"/>
      <c r="K2" s="5"/>
      <c r="L2" s="10"/>
      <c r="M2" s="5"/>
      <c r="N2" s="11"/>
      <c r="O2" s="12"/>
      <c r="P2" s="302" t="s">
        <v>456</v>
      </c>
      <c r="Q2" s="7"/>
      <c r="R2" s="7"/>
      <c r="S2" s="13"/>
      <c r="T2" s="7"/>
      <c r="U2" s="5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</row>
    <row r="3" spans="1:96" s="2" customFormat="1" x14ac:dyDescent="0.2">
      <c r="A3" s="14" t="s">
        <v>301</v>
      </c>
      <c r="B3" s="1"/>
      <c r="D3" s="15">
        <v>2857.4571223570902</v>
      </c>
      <c r="E3" s="16">
        <v>-2.3570901248604059E-6</v>
      </c>
      <c r="F3" s="17" t="s">
        <v>302</v>
      </c>
      <c r="G3" s="17" t="s">
        <v>302</v>
      </c>
      <c r="H3" s="18"/>
      <c r="I3" s="5"/>
      <c r="J3" s="5"/>
      <c r="K3" s="5"/>
      <c r="L3" s="19"/>
      <c r="M3" s="5"/>
      <c r="N3" s="7"/>
      <c r="O3" s="7"/>
      <c r="P3" s="7"/>
      <c r="Q3" s="7"/>
      <c r="R3" s="7"/>
      <c r="S3" s="7"/>
      <c r="T3" s="7"/>
      <c r="U3" s="5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</row>
    <row r="4" spans="1:96" s="2" customFormat="1" x14ac:dyDescent="0.2">
      <c r="A4" s="14" t="s">
        <v>303</v>
      </c>
      <c r="B4" s="20"/>
      <c r="D4" s="15">
        <v>4018.6428772586096</v>
      </c>
      <c r="E4" s="16">
        <v>2.7413902898842935E-6</v>
      </c>
      <c r="F4" s="17" t="s">
        <v>302</v>
      </c>
      <c r="G4" s="17" t="s">
        <v>302</v>
      </c>
      <c r="H4" s="21"/>
      <c r="I4" s="5"/>
      <c r="J4" s="5"/>
      <c r="K4" s="5"/>
      <c r="L4" s="19"/>
      <c r="M4" s="5"/>
      <c r="N4" s="22" t="s">
        <v>304</v>
      </c>
      <c r="O4" s="22" t="s">
        <v>304</v>
      </c>
      <c r="P4" s="23" t="s">
        <v>304</v>
      </c>
      <c r="Q4" s="7"/>
      <c r="R4" s="7"/>
      <c r="S4" s="24" t="s">
        <v>305</v>
      </c>
      <c r="T4" s="7"/>
      <c r="U4" s="5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</row>
    <row r="5" spans="1:96" s="2" customFormat="1" x14ac:dyDescent="0.2">
      <c r="A5" s="14" t="s">
        <v>306</v>
      </c>
      <c r="B5" s="20"/>
      <c r="D5" s="15">
        <v>4561.7297559198005</v>
      </c>
      <c r="E5" s="16">
        <v>4.0801996874506585E-6</v>
      </c>
      <c r="F5" s="17" t="s">
        <v>302</v>
      </c>
      <c r="G5" s="17" t="s">
        <v>302</v>
      </c>
      <c r="H5" s="21"/>
      <c r="I5" s="5"/>
      <c r="J5" s="5"/>
      <c r="K5" s="5"/>
      <c r="L5" s="5"/>
      <c r="M5" s="5"/>
      <c r="N5" s="7"/>
      <c r="O5" s="7"/>
      <c r="P5" s="7"/>
      <c r="Q5" s="7"/>
      <c r="R5" s="7"/>
      <c r="S5" s="7"/>
      <c r="T5" s="5"/>
      <c r="U5" s="5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</row>
    <row r="6" spans="1:96" s="2" customFormat="1" ht="11.25" customHeight="1" x14ac:dyDescent="0.2">
      <c r="A6" s="25" t="s">
        <v>307</v>
      </c>
      <c r="B6" s="25"/>
      <c r="C6" s="26"/>
      <c r="D6" s="27"/>
      <c r="E6" s="28" t="s">
        <v>308</v>
      </c>
      <c r="F6" s="28"/>
      <c r="G6" s="5"/>
      <c r="H6" s="29" t="s">
        <v>308</v>
      </c>
      <c r="I6" s="29"/>
      <c r="J6" s="5"/>
      <c r="K6" s="5"/>
      <c r="L6" s="30"/>
      <c r="M6" s="7"/>
      <c r="N6" s="31"/>
      <c r="O6" s="31"/>
      <c r="P6" s="7"/>
      <c r="Q6" s="32"/>
      <c r="R6" s="7"/>
      <c r="S6" s="11"/>
      <c r="T6" s="13"/>
      <c r="U6" s="13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</row>
    <row r="7" spans="1:96" s="45" customFormat="1" ht="57.75" customHeight="1" x14ac:dyDescent="0.2">
      <c r="A7" s="33" t="s">
        <v>0</v>
      </c>
      <c r="B7" s="34" t="s">
        <v>309</v>
      </c>
      <c r="C7" s="35" t="s">
        <v>310</v>
      </c>
      <c r="D7" s="33" t="s">
        <v>1</v>
      </c>
      <c r="E7" s="36" t="s">
        <v>311</v>
      </c>
      <c r="F7" s="37" t="s">
        <v>312</v>
      </c>
      <c r="G7" s="38" t="s">
        <v>313</v>
      </c>
      <c r="H7" s="303" t="s">
        <v>314</v>
      </c>
      <c r="I7" s="303" t="s">
        <v>315</v>
      </c>
      <c r="J7" s="38" t="s">
        <v>316</v>
      </c>
      <c r="K7" s="40"/>
      <c r="L7" s="41" t="s">
        <v>317</v>
      </c>
      <c r="M7" s="42"/>
      <c r="N7" s="43" t="s">
        <v>318</v>
      </c>
      <c r="O7" s="43" t="s">
        <v>319</v>
      </c>
      <c r="P7" s="304" t="s">
        <v>457</v>
      </c>
      <c r="Q7" s="44" t="s">
        <v>321</v>
      </c>
      <c r="R7" s="42"/>
      <c r="S7" s="37" t="s">
        <v>458</v>
      </c>
      <c r="T7" s="42"/>
      <c r="U7" s="40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</row>
    <row r="8" spans="1:96" x14ac:dyDescent="0.2">
      <c r="A8" s="46" t="s">
        <v>326</v>
      </c>
      <c r="B8" s="47" t="s">
        <v>9</v>
      </c>
      <c r="C8" s="47">
        <v>2173</v>
      </c>
      <c r="D8" s="46" t="s">
        <v>10</v>
      </c>
      <c r="E8" s="48">
        <v>222</v>
      </c>
      <c r="F8" s="15"/>
      <c r="G8" s="49">
        <v>222</v>
      </c>
      <c r="H8" s="50"/>
      <c r="I8" s="51"/>
      <c r="J8" s="49">
        <v>0</v>
      </c>
      <c r="K8" s="52"/>
      <c r="L8" s="53">
        <v>634355.48116327403</v>
      </c>
      <c r="N8" s="51"/>
      <c r="O8" s="51"/>
      <c r="P8" s="51"/>
      <c r="Q8" s="51"/>
      <c r="S8" s="305">
        <v>222</v>
      </c>
      <c r="T8" s="54"/>
      <c r="U8" s="13"/>
    </row>
    <row r="9" spans="1:96" x14ac:dyDescent="0.2">
      <c r="A9" s="46" t="s">
        <v>326</v>
      </c>
      <c r="B9" s="47" t="s">
        <v>11</v>
      </c>
      <c r="C9" s="47">
        <v>3000</v>
      </c>
      <c r="D9" s="46" t="s">
        <v>12</v>
      </c>
      <c r="E9" s="48">
        <v>615</v>
      </c>
      <c r="F9" s="15"/>
      <c r="G9" s="49">
        <v>615</v>
      </c>
      <c r="H9" s="50"/>
      <c r="I9" s="51"/>
      <c r="J9" s="49">
        <v>0</v>
      </c>
      <c r="K9" s="52"/>
      <c r="L9" s="53">
        <v>1757336.1302496104</v>
      </c>
      <c r="N9" s="51"/>
      <c r="O9" s="51"/>
      <c r="P9" s="51"/>
      <c r="Q9" s="51"/>
      <c r="S9" s="305">
        <v>615</v>
      </c>
    </row>
    <row r="10" spans="1:96" x14ac:dyDescent="0.2">
      <c r="A10" s="46" t="s">
        <v>326</v>
      </c>
      <c r="B10" s="47" t="s">
        <v>13</v>
      </c>
      <c r="C10" s="47">
        <v>3026</v>
      </c>
      <c r="D10" s="46" t="s">
        <v>14</v>
      </c>
      <c r="E10" s="48">
        <v>340</v>
      </c>
      <c r="F10" s="15"/>
      <c r="G10" s="49">
        <v>340</v>
      </c>
      <c r="H10" s="50"/>
      <c r="I10" s="51"/>
      <c r="J10" s="49">
        <v>0</v>
      </c>
      <c r="K10" s="52"/>
      <c r="L10" s="53">
        <v>971535.42160141061</v>
      </c>
      <c r="N10" s="51"/>
      <c r="O10" s="51"/>
      <c r="P10" s="51"/>
      <c r="Q10" s="51"/>
      <c r="S10" s="305">
        <v>340</v>
      </c>
    </row>
    <row r="11" spans="1:96" x14ac:dyDescent="0.2">
      <c r="A11" s="46" t="s">
        <v>328</v>
      </c>
      <c r="B11" s="47">
        <v>0</v>
      </c>
      <c r="C11" s="47">
        <v>2001</v>
      </c>
      <c r="D11" s="46" t="s">
        <v>23</v>
      </c>
      <c r="E11" s="48">
        <v>418</v>
      </c>
      <c r="F11" s="15"/>
      <c r="G11" s="49">
        <v>418</v>
      </c>
      <c r="H11" s="50"/>
      <c r="I11" s="51"/>
      <c r="J11" s="49">
        <v>0</v>
      </c>
      <c r="K11" s="52"/>
      <c r="L11" s="53">
        <v>1194417.0771452638</v>
      </c>
      <c r="N11" s="51"/>
      <c r="O11" s="51"/>
      <c r="P11" s="51"/>
      <c r="Q11" s="51"/>
      <c r="S11" s="305">
        <v>418</v>
      </c>
    </row>
    <row r="12" spans="1:96" x14ac:dyDescent="0.2">
      <c r="A12" s="46" t="s">
        <v>328</v>
      </c>
      <c r="B12" s="47">
        <v>0</v>
      </c>
      <c r="C12" s="47" t="s">
        <v>340</v>
      </c>
      <c r="D12" s="46" t="s">
        <v>4</v>
      </c>
      <c r="E12" s="48">
        <v>401</v>
      </c>
      <c r="F12" s="15"/>
      <c r="G12" s="49">
        <v>401</v>
      </c>
      <c r="H12" s="50"/>
      <c r="I12" s="51"/>
      <c r="J12" s="49">
        <v>0</v>
      </c>
      <c r="K12" s="52"/>
      <c r="L12" s="53">
        <v>1145840.3060651931</v>
      </c>
      <c r="N12" s="51"/>
      <c r="O12" s="51"/>
      <c r="P12" s="51"/>
      <c r="Q12" s="51"/>
      <c r="S12" s="305">
        <v>401</v>
      </c>
    </row>
    <row r="13" spans="1:96" x14ac:dyDescent="0.2">
      <c r="A13" s="46" t="s">
        <v>326</v>
      </c>
      <c r="B13" s="47" t="s">
        <v>15</v>
      </c>
      <c r="C13" s="47">
        <v>2150</v>
      </c>
      <c r="D13" s="46" t="s">
        <v>16</v>
      </c>
      <c r="E13" s="48">
        <v>396</v>
      </c>
      <c r="F13" s="15"/>
      <c r="G13" s="49">
        <v>396</v>
      </c>
      <c r="H13" s="50"/>
      <c r="I13" s="51"/>
      <c r="J13" s="49">
        <v>0</v>
      </c>
      <c r="K13" s="52"/>
      <c r="L13" s="53">
        <v>1131553.0204534077</v>
      </c>
      <c r="N13" s="51"/>
      <c r="O13" s="51"/>
      <c r="P13" s="51"/>
      <c r="Q13" s="51"/>
      <c r="S13" s="305">
        <v>396</v>
      </c>
    </row>
    <row r="14" spans="1:96" x14ac:dyDescent="0.2">
      <c r="A14" s="46" t="s">
        <v>328</v>
      </c>
      <c r="B14" s="47">
        <v>0</v>
      </c>
      <c r="C14" s="47">
        <v>2184</v>
      </c>
      <c r="D14" s="46" t="s">
        <v>17</v>
      </c>
      <c r="E14" s="48">
        <v>199</v>
      </c>
      <c r="F14" s="15"/>
      <c r="G14" s="49">
        <v>199</v>
      </c>
      <c r="H14" s="50"/>
      <c r="I14" s="51"/>
      <c r="J14" s="49">
        <v>0</v>
      </c>
      <c r="K14" s="52"/>
      <c r="L14" s="53">
        <v>568633.96734906093</v>
      </c>
      <c r="N14" s="51"/>
      <c r="O14" s="51"/>
      <c r="P14" s="51"/>
      <c r="Q14" s="51"/>
      <c r="S14" s="305">
        <v>199</v>
      </c>
    </row>
    <row r="15" spans="1:96" x14ac:dyDescent="0.2">
      <c r="A15" s="46" t="s">
        <v>326</v>
      </c>
      <c r="B15" s="47" t="s">
        <v>18</v>
      </c>
      <c r="C15" s="47">
        <v>3360</v>
      </c>
      <c r="D15" s="46" t="s">
        <v>19</v>
      </c>
      <c r="E15" s="48">
        <v>417</v>
      </c>
      <c r="F15" s="15"/>
      <c r="G15" s="49">
        <v>417</v>
      </c>
      <c r="H15" s="50"/>
      <c r="I15" s="51"/>
      <c r="J15" s="49">
        <v>0</v>
      </c>
      <c r="K15" s="52"/>
      <c r="L15" s="53">
        <v>1191559.6200229067</v>
      </c>
      <c r="N15" s="51"/>
      <c r="O15" s="51"/>
      <c r="P15" s="51"/>
      <c r="Q15" s="51"/>
      <c r="S15" s="305">
        <v>417</v>
      </c>
    </row>
    <row r="16" spans="1:96" x14ac:dyDescent="0.2">
      <c r="A16" s="46" t="s">
        <v>326</v>
      </c>
      <c r="B16" s="47" t="s">
        <v>20</v>
      </c>
      <c r="C16" s="47">
        <v>2102</v>
      </c>
      <c r="D16" s="46" t="s">
        <v>21</v>
      </c>
      <c r="E16" s="48">
        <v>243</v>
      </c>
      <c r="F16" s="15"/>
      <c r="G16" s="49">
        <v>243</v>
      </c>
      <c r="H16" s="50"/>
      <c r="I16" s="51"/>
      <c r="J16" s="49">
        <v>0</v>
      </c>
      <c r="K16" s="52"/>
      <c r="L16" s="53">
        <v>694362.08073277294</v>
      </c>
      <c r="N16" s="51"/>
      <c r="O16" s="51"/>
      <c r="P16" s="51"/>
      <c r="Q16" s="51"/>
      <c r="S16" s="305">
        <v>243</v>
      </c>
    </row>
    <row r="17" spans="1:21" x14ac:dyDescent="0.2">
      <c r="A17" s="46" t="s">
        <v>328</v>
      </c>
      <c r="B17" s="47">
        <v>0</v>
      </c>
      <c r="C17" s="47">
        <v>2020</v>
      </c>
      <c r="D17" s="46" t="s">
        <v>22</v>
      </c>
      <c r="E17" s="48">
        <v>463</v>
      </c>
      <c r="F17" s="15"/>
      <c r="G17" s="49">
        <v>463</v>
      </c>
      <c r="H17" s="50"/>
      <c r="I17" s="51"/>
      <c r="J17" s="49">
        <v>0</v>
      </c>
      <c r="K17" s="52"/>
      <c r="L17" s="53">
        <v>1323002.6476513327</v>
      </c>
      <c r="N17" s="51"/>
      <c r="O17" s="51"/>
      <c r="P17" s="51"/>
      <c r="Q17" s="51"/>
      <c r="S17" s="305">
        <v>463</v>
      </c>
      <c r="T17" s="56"/>
      <c r="U17" s="57"/>
    </row>
    <row r="18" spans="1:21" x14ac:dyDescent="0.2">
      <c r="A18" s="46" t="s">
        <v>326</v>
      </c>
      <c r="B18" s="47" t="s">
        <v>26</v>
      </c>
      <c r="C18" s="47">
        <v>2166</v>
      </c>
      <c r="D18" s="46" t="s">
        <v>27</v>
      </c>
      <c r="E18" s="48">
        <v>204</v>
      </c>
      <c r="F18" s="15"/>
      <c r="G18" s="49">
        <v>204</v>
      </c>
      <c r="H18" s="50"/>
      <c r="I18" s="51"/>
      <c r="J18" s="49">
        <v>0</v>
      </c>
      <c r="K18" s="52"/>
      <c r="L18" s="53">
        <v>582921.25296084641</v>
      </c>
      <c r="N18" s="51"/>
      <c r="O18" s="51"/>
      <c r="P18" s="51"/>
      <c r="Q18" s="51"/>
      <c r="S18" s="305">
        <v>204</v>
      </c>
    </row>
    <row r="19" spans="1:21" x14ac:dyDescent="0.2">
      <c r="A19" s="46" t="s">
        <v>326</v>
      </c>
      <c r="B19" s="47" t="s">
        <v>28</v>
      </c>
      <c r="C19" s="47">
        <v>2062</v>
      </c>
      <c r="D19" s="46" t="s">
        <v>29</v>
      </c>
      <c r="E19" s="48">
        <v>425</v>
      </c>
      <c r="F19" s="15"/>
      <c r="G19" s="49">
        <v>425</v>
      </c>
      <c r="H19" s="50"/>
      <c r="I19" s="51"/>
      <c r="J19" s="49">
        <v>0</v>
      </c>
      <c r="K19" s="52"/>
      <c r="L19" s="53">
        <v>1214419.2770017632</v>
      </c>
      <c r="N19" s="51"/>
      <c r="O19" s="51"/>
      <c r="P19" s="51"/>
      <c r="Q19" s="51"/>
      <c r="S19" s="305">
        <v>425</v>
      </c>
    </row>
    <row r="20" spans="1:21" x14ac:dyDescent="0.2">
      <c r="A20" s="46" t="s">
        <v>326</v>
      </c>
      <c r="B20" s="47" t="s">
        <v>30</v>
      </c>
      <c r="C20" s="47">
        <v>2075</v>
      </c>
      <c r="D20" s="46" t="s">
        <v>31</v>
      </c>
      <c r="E20" s="48">
        <v>628</v>
      </c>
      <c r="F20" s="15"/>
      <c r="G20" s="49">
        <v>628</v>
      </c>
      <c r="H20" s="50"/>
      <c r="I20" s="51"/>
      <c r="J20" s="49">
        <v>0</v>
      </c>
      <c r="K20" s="52"/>
      <c r="L20" s="53">
        <v>1794483.0728402527</v>
      </c>
      <c r="N20" s="51"/>
      <c r="O20" s="51"/>
      <c r="P20" s="51"/>
      <c r="Q20" s="51"/>
      <c r="S20" s="305">
        <v>628</v>
      </c>
    </row>
    <row r="21" spans="1:21" x14ac:dyDescent="0.2">
      <c r="A21" s="46" t="s">
        <v>326</v>
      </c>
      <c r="B21" s="47" t="s">
        <v>32</v>
      </c>
      <c r="C21" s="47">
        <v>2107</v>
      </c>
      <c r="D21" s="46" t="s">
        <v>33</v>
      </c>
      <c r="E21" s="48">
        <v>407</v>
      </c>
      <c r="F21" s="15"/>
      <c r="G21" s="49">
        <v>407</v>
      </c>
      <c r="H21" s="50"/>
      <c r="I21" s="51"/>
      <c r="J21" s="49">
        <v>0</v>
      </c>
      <c r="K21" s="52"/>
      <c r="L21" s="53">
        <v>1162985.0487993357</v>
      </c>
      <c r="N21" s="51"/>
      <c r="O21" s="51"/>
      <c r="P21" s="51"/>
      <c r="Q21" s="51"/>
      <c r="S21" s="305">
        <v>407</v>
      </c>
    </row>
    <row r="22" spans="1:21" x14ac:dyDescent="0.2">
      <c r="A22" s="46" t="s">
        <v>328</v>
      </c>
      <c r="B22" s="47">
        <v>0</v>
      </c>
      <c r="C22" s="47" t="s">
        <v>341</v>
      </c>
      <c r="D22" s="46" t="s">
        <v>5</v>
      </c>
      <c r="E22" s="48">
        <v>415</v>
      </c>
      <c r="F22" s="15"/>
      <c r="G22" s="49">
        <v>415</v>
      </c>
      <c r="H22" s="50"/>
      <c r="I22" s="51"/>
      <c r="J22" s="49">
        <v>0</v>
      </c>
      <c r="K22" s="52"/>
      <c r="L22" s="53">
        <v>1185844.7057781925</v>
      </c>
      <c r="N22" s="51"/>
      <c r="O22" s="51"/>
      <c r="P22" s="51"/>
      <c r="Q22" s="15">
        <v>0</v>
      </c>
      <c r="S22" s="305">
        <v>415</v>
      </c>
    </row>
    <row r="23" spans="1:21" x14ac:dyDescent="0.2">
      <c r="A23" s="46" t="s">
        <v>329</v>
      </c>
      <c r="B23" s="47">
        <v>0</v>
      </c>
      <c r="C23" s="47" t="s">
        <v>342</v>
      </c>
      <c r="D23" s="46" t="s">
        <v>6</v>
      </c>
      <c r="E23" s="48">
        <v>387</v>
      </c>
      <c r="F23" s="15"/>
      <c r="G23" s="49">
        <v>387</v>
      </c>
      <c r="H23" s="50"/>
      <c r="I23" s="51"/>
      <c r="J23" s="49">
        <v>0</v>
      </c>
      <c r="K23" s="52"/>
      <c r="L23" s="53">
        <v>1105835.9063521938</v>
      </c>
      <c r="N23" s="51"/>
      <c r="O23" s="51"/>
      <c r="P23" s="51"/>
      <c r="Q23" s="51"/>
      <c r="S23" s="305">
        <v>387</v>
      </c>
    </row>
    <row r="24" spans="1:21" x14ac:dyDescent="0.2">
      <c r="A24" s="46" t="s">
        <v>326</v>
      </c>
      <c r="B24" s="47" t="s">
        <v>34</v>
      </c>
      <c r="C24" s="47">
        <v>3031</v>
      </c>
      <c r="D24" s="46" t="s">
        <v>35</v>
      </c>
      <c r="E24" s="48">
        <v>209</v>
      </c>
      <c r="F24" s="15"/>
      <c r="G24" s="49">
        <v>209</v>
      </c>
      <c r="H24" s="50"/>
      <c r="I24" s="51"/>
      <c r="J24" s="49">
        <v>0</v>
      </c>
      <c r="K24" s="52"/>
      <c r="L24" s="53">
        <v>597208.53857263189</v>
      </c>
      <c r="N24" s="51"/>
      <c r="O24" s="51"/>
      <c r="P24" s="51"/>
      <c r="Q24" s="51"/>
      <c r="S24" s="305">
        <v>209</v>
      </c>
    </row>
    <row r="25" spans="1:21" x14ac:dyDescent="0.2">
      <c r="A25" s="46" t="s">
        <v>326</v>
      </c>
      <c r="B25" s="47" t="s">
        <v>36</v>
      </c>
      <c r="C25" s="47">
        <v>2203</v>
      </c>
      <c r="D25" s="46" t="s">
        <v>37</v>
      </c>
      <c r="E25" s="48">
        <v>420</v>
      </c>
      <c r="F25" s="15"/>
      <c r="G25" s="49">
        <v>420</v>
      </c>
      <c r="H25" s="50"/>
      <c r="I25" s="51"/>
      <c r="J25" s="49">
        <v>0</v>
      </c>
      <c r="K25" s="52"/>
      <c r="L25" s="53">
        <v>1200131.991389978</v>
      </c>
      <c r="N25" s="51"/>
      <c r="O25" s="51"/>
      <c r="P25" s="51"/>
      <c r="Q25" s="51"/>
      <c r="S25" s="305">
        <v>420</v>
      </c>
    </row>
    <row r="26" spans="1:21" x14ac:dyDescent="0.2">
      <c r="A26" s="46" t="s">
        <v>328</v>
      </c>
      <c r="B26" s="47">
        <v>0</v>
      </c>
      <c r="C26" s="47">
        <v>2036</v>
      </c>
      <c r="D26" s="46" t="s">
        <v>38</v>
      </c>
      <c r="E26" s="48">
        <v>620</v>
      </c>
      <c r="F26" s="15"/>
      <c r="G26" s="49">
        <v>620</v>
      </c>
      <c r="H26" s="50"/>
      <c r="I26" s="51"/>
      <c r="J26" s="49">
        <v>0</v>
      </c>
      <c r="K26" s="52"/>
      <c r="L26" s="53">
        <v>1771623.4158613959</v>
      </c>
      <c r="N26" s="51"/>
      <c r="O26" s="51"/>
      <c r="P26" s="51"/>
      <c r="Q26" s="51"/>
      <c r="S26" s="305">
        <v>620</v>
      </c>
    </row>
    <row r="27" spans="1:21" x14ac:dyDescent="0.2">
      <c r="A27" s="46" t="s">
        <v>326</v>
      </c>
      <c r="B27" s="47" t="s">
        <v>39</v>
      </c>
      <c r="C27" s="47">
        <v>2087</v>
      </c>
      <c r="D27" s="46" t="s">
        <v>40</v>
      </c>
      <c r="E27" s="48">
        <v>327</v>
      </c>
      <c r="F27" s="15"/>
      <c r="G27" s="49">
        <v>327</v>
      </c>
      <c r="H27" s="50"/>
      <c r="I27" s="51"/>
      <c r="J27" s="49">
        <v>0</v>
      </c>
      <c r="K27" s="52"/>
      <c r="L27" s="53">
        <v>934388.47901076847</v>
      </c>
      <c r="N27" s="51"/>
      <c r="O27" s="51"/>
      <c r="P27" s="51"/>
      <c r="Q27" s="51"/>
      <c r="S27" s="305">
        <v>327</v>
      </c>
    </row>
    <row r="28" spans="1:21" x14ac:dyDescent="0.2">
      <c r="A28" s="46" t="s">
        <v>326</v>
      </c>
      <c r="B28" s="47" t="s">
        <v>41</v>
      </c>
      <c r="C28" s="47">
        <v>2094</v>
      </c>
      <c r="D28" s="46" t="s">
        <v>42</v>
      </c>
      <c r="E28" s="48">
        <v>420</v>
      </c>
      <c r="F28" s="15"/>
      <c r="G28" s="49">
        <v>420</v>
      </c>
      <c r="H28" s="50"/>
      <c r="I28" s="51"/>
      <c r="J28" s="49">
        <v>0</v>
      </c>
      <c r="K28" s="52"/>
      <c r="L28" s="53">
        <v>1200131.991389978</v>
      </c>
      <c r="N28" s="51"/>
      <c r="O28" s="51"/>
      <c r="P28" s="51"/>
      <c r="Q28" s="51"/>
      <c r="S28" s="305">
        <v>420</v>
      </c>
    </row>
    <row r="29" spans="1:21" x14ac:dyDescent="0.2">
      <c r="A29" s="46" t="s">
        <v>328</v>
      </c>
      <c r="B29" s="47">
        <v>0</v>
      </c>
      <c r="C29" s="47">
        <v>2013</v>
      </c>
      <c r="D29" s="46" t="s">
        <v>43</v>
      </c>
      <c r="E29" s="48">
        <v>190</v>
      </c>
      <c r="F29" s="15"/>
      <c r="G29" s="49">
        <v>190</v>
      </c>
      <c r="H29" s="50"/>
      <c r="I29" s="51"/>
      <c r="J29" s="49">
        <v>0</v>
      </c>
      <c r="K29" s="52"/>
      <c r="L29" s="53">
        <v>542916.85324784718</v>
      </c>
      <c r="N29" s="51"/>
      <c r="O29" s="51"/>
      <c r="P29" s="51"/>
      <c r="Q29" s="51"/>
      <c r="S29" s="305">
        <v>190</v>
      </c>
    </row>
    <row r="30" spans="1:21" x14ac:dyDescent="0.2">
      <c r="A30" s="46" t="s">
        <v>328</v>
      </c>
      <c r="B30" s="47">
        <v>0</v>
      </c>
      <c r="C30" s="47">
        <v>3024</v>
      </c>
      <c r="D30" s="46" t="s">
        <v>44</v>
      </c>
      <c r="E30" s="48">
        <v>412</v>
      </c>
      <c r="F30" s="15"/>
      <c r="G30" s="49">
        <v>412</v>
      </c>
      <c r="H30" s="50"/>
      <c r="I30" s="51"/>
      <c r="J30" s="49">
        <v>0</v>
      </c>
      <c r="K30" s="52"/>
      <c r="L30" s="53">
        <v>1177272.3344111212</v>
      </c>
      <c r="N30" s="51"/>
      <c r="O30" s="51"/>
      <c r="P30" s="51"/>
      <c r="Q30" s="51"/>
      <c r="S30" s="305">
        <v>412</v>
      </c>
    </row>
    <row r="31" spans="1:21" x14ac:dyDescent="0.2">
      <c r="A31" s="46" t="s">
        <v>326</v>
      </c>
      <c r="B31" s="47" t="s">
        <v>45</v>
      </c>
      <c r="C31" s="47">
        <v>2015</v>
      </c>
      <c r="D31" s="46" t="s">
        <v>46</v>
      </c>
      <c r="E31" s="48">
        <v>210</v>
      </c>
      <c r="F31" s="15"/>
      <c r="G31" s="49">
        <v>210</v>
      </c>
      <c r="H31" s="50"/>
      <c r="I31" s="51"/>
      <c r="J31" s="49">
        <v>0</v>
      </c>
      <c r="K31" s="52"/>
      <c r="L31" s="53">
        <v>600065.99569498899</v>
      </c>
      <c r="N31" s="51"/>
      <c r="O31" s="51"/>
      <c r="P31" s="51"/>
      <c r="Q31" s="51"/>
      <c r="S31" s="305">
        <v>210</v>
      </c>
    </row>
    <row r="32" spans="1:21" x14ac:dyDescent="0.2">
      <c r="A32" s="46" t="s">
        <v>328</v>
      </c>
      <c r="B32" s="47">
        <v>0</v>
      </c>
      <c r="C32" s="47">
        <v>2186</v>
      </c>
      <c r="D32" s="46" t="s">
        <v>459</v>
      </c>
      <c r="E32" s="48">
        <v>426</v>
      </c>
      <c r="F32" s="15"/>
      <c r="G32" s="49">
        <v>426</v>
      </c>
      <c r="H32" s="50"/>
      <c r="I32" s="51"/>
      <c r="J32" s="49">
        <v>0</v>
      </c>
      <c r="K32" s="52"/>
      <c r="L32" s="53">
        <v>1217276.7341241203</v>
      </c>
      <c r="N32" s="51"/>
      <c r="O32" s="51"/>
      <c r="P32" s="51"/>
      <c r="Q32" s="51"/>
      <c r="S32" s="305">
        <v>426</v>
      </c>
    </row>
    <row r="33" spans="1:21" x14ac:dyDescent="0.2">
      <c r="A33" s="46" t="s">
        <v>326</v>
      </c>
      <c r="B33" s="47" t="s">
        <v>48</v>
      </c>
      <c r="C33" s="47">
        <v>2110</v>
      </c>
      <c r="D33" s="46" t="s">
        <v>49</v>
      </c>
      <c r="E33" s="48">
        <v>419</v>
      </c>
      <c r="F33" s="15"/>
      <c r="G33" s="49">
        <v>419</v>
      </c>
      <c r="H33" s="50"/>
      <c r="I33" s="51"/>
      <c r="J33" s="49">
        <v>0</v>
      </c>
      <c r="K33" s="52"/>
      <c r="L33" s="53">
        <v>1197274.5342676209</v>
      </c>
      <c r="N33" s="51"/>
      <c r="O33" s="51"/>
      <c r="P33" s="51"/>
      <c r="Q33" s="51"/>
      <c r="S33" s="305">
        <v>419</v>
      </c>
    </row>
    <row r="34" spans="1:21" x14ac:dyDescent="0.2">
      <c r="A34" s="46" t="s">
        <v>326</v>
      </c>
      <c r="B34" s="47" t="s">
        <v>50</v>
      </c>
      <c r="C34" s="47">
        <v>2111</v>
      </c>
      <c r="D34" s="46" t="s">
        <v>51</v>
      </c>
      <c r="E34" s="48">
        <v>422</v>
      </c>
      <c r="F34" s="15"/>
      <c r="G34" s="49">
        <v>422</v>
      </c>
      <c r="H34" s="50"/>
      <c r="I34" s="51"/>
      <c r="J34" s="49">
        <v>0</v>
      </c>
      <c r="K34" s="52"/>
      <c r="L34" s="53">
        <v>1205846.9056346919</v>
      </c>
      <c r="N34" s="58"/>
      <c r="O34" s="51"/>
      <c r="P34" s="51"/>
      <c r="Q34" s="51"/>
      <c r="S34" s="305">
        <v>422</v>
      </c>
    </row>
    <row r="35" spans="1:21" x14ac:dyDescent="0.2">
      <c r="A35" s="46" t="s">
        <v>328</v>
      </c>
      <c r="B35" s="47">
        <v>0</v>
      </c>
      <c r="C35" s="47">
        <v>2024</v>
      </c>
      <c r="D35" s="46" t="s">
        <v>52</v>
      </c>
      <c r="E35" s="48">
        <v>601</v>
      </c>
      <c r="F35" s="15"/>
      <c r="G35" s="49">
        <v>601</v>
      </c>
      <c r="H35" s="50"/>
      <c r="I35" s="51"/>
      <c r="J35" s="49">
        <v>0</v>
      </c>
      <c r="K35" s="52"/>
      <c r="L35" s="53">
        <v>1717331.7305366113</v>
      </c>
      <c r="N35" s="51"/>
      <c r="O35" s="51"/>
      <c r="P35" s="51"/>
      <c r="Q35" s="51"/>
      <c r="S35" s="305">
        <v>601</v>
      </c>
    </row>
    <row r="36" spans="1:21" x14ac:dyDescent="0.2">
      <c r="A36" s="46" t="s">
        <v>328</v>
      </c>
      <c r="B36" s="47">
        <v>0</v>
      </c>
      <c r="C36" s="47">
        <v>2112</v>
      </c>
      <c r="D36" s="46" t="s">
        <v>343</v>
      </c>
      <c r="E36" s="48">
        <v>301</v>
      </c>
      <c r="F36" s="15"/>
      <c r="G36" s="49">
        <v>301</v>
      </c>
      <c r="H36" s="50"/>
      <c r="I36" s="51"/>
      <c r="J36" s="49">
        <v>0</v>
      </c>
      <c r="K36" s="52"/>
      <c r="L36" s="53">
        <v>860094.59382948419</v>
      </c>
      <c r="N36" s="51"/>
      <c r="O36" s="51"/>
      <c r="P36" s="51"/>
      <c r="Q36" s="51"/>
      <c r="S36" s="305">
        <v>301</v>
      </c>
      <c r="T36" s="56"/>
      <c r="U36" s="57"/>
    </row>
    <row r="37" spans="1:21" x14ac:dyDescent="0.2">
      <c r="A37" s="46" t="s">
        <v>328</v>
      </c>
      <c r="B37" s="47">
        <v>0</v>
      </c>
      <c r="C37" s="47">
        <v>2167</v>
      </c>
      <c r="D37" s="46" t="s">
        <v>460</v>
      </c>
      <c r="E37" s="48">
        <v>204</v>
      </c>
      <c r="F37" s="15"/>
      <c r="G37" s="49">
        <v>204</v>
      </c>
      <c r="H37" s="50"/>
      <c r="I37" s="51"/>
      <c r="J37" s="49">
        <v>0</v>
      </c>
      <c r="K37" s="52"/>
      <c r="L37" s="53">
        <v>582921.25296084641</v>
      </c>
      <c r="N37" s="58"/>
      <c r="O37" s="51"/>
      <c r="P37" s="51"/>
      <c r="Q37" s="51"/>
      <c r="S37" s="305">
        <v>204</v>
      </c>
    </row>
    <row r="38" spans="1:21" x14ac:dyDescent="0.2">
      <c r="A38" s="46" t="s">
        <v>328</v>
      </c>
      <c r="B38" s="47">
        <v>0</v>
      </c>
      <c r="C38" s="47" t="s">
        <v>344</v>
      </c>
      <c r="D38" s="46" t="s">
        <v>7</v>
      </c>
      <c r="E38" s="48">
        <v>414</v>
      </c>
      <c r="F38" s="15"/>
      <c r="G38" s="49">
        <v>414</v>
      </c>
      <c r="H38" s="50"/>
      <c r="I38" s="51"/>
      <c r="J38" s="49">
        <v>0</v>
      </c>
      <c r="K38" s="52"/>
      <c r="L38" s="53">
        <v>1182987.2486558354</v>
      </c>
      <c r="N38" s="51"/>
      <c r="O38" s="51"/>
      <c r="P38" s="51"/>
      <c r="Q38" s="15">
        <v>0</v>
      </c>
      <c r="S38" s="305">
        <v>414</v>
      </c>
    </row>
    <row r="39" spans="1:21" x14ac:dyDescent="0.2">
      <c r="A39" s="46" t="s">
        <v>328</v>
      </c>
      <c r="B39" s="47">
        <v>0</v>
      </c>
      <c r="C39" s="47">
        <v>2018</v>
      </c>
      <c r="D39" s="46" t="s">
        <v>55</v>
      </c>
      <c r="E39" s="48">
        <v>427</v>
      </c>
      <c r="F39" s="15"/>
      <c r="G39" s="49">
        <v>427</v>
      </c>
      <c r="H39" s="50"/>
      <c r="I39" s="51"/>
      <c r="J39" s="49">
        <v>0</v>
      </c>
      <c r="K39" s="52"/>
      <c r="L39" s="53">
        <v>1220134.1912464774</v>
      </c>
      <c r="N39" s="51"/>
      <c r="O39" s="51"/>
      <c r="P39" s="51"/>
      <c r="Q39" s="51"/>
      <c r="S39" s="305">
        <v>427</v>
      </c>
    </row>
    <row r="40" spans="1:21" x14ac:dyDescent="0.2">
      <c r="A40" s="46" t="s">
        <v>329</v>
      </c>
      <c r="B40" s="47">
        <v>0</v>
      </c>
      <c r="C40" s="47">
        <v>2008</v>
      </c>
      <c r="D40" s="46" t="s">
        <v>56</v>
      </c>
      <c r="E40" s="48">
        <v>419</v>
      </c>
      <c r="F40" s="15"/>
      <c r="G40" s="49">
        <v>419</v>
      </c>
      <c r="H40" s="50"/>
      <c r="I40" s="51"/>
      <c r="J40" s="49">
        <v>0</v>
      </c>
      <c r="K40" s="52"/>
      <c r="L40" s="53">
        <v>1197274.5342676209</v>
      </c>
      <c r="N40" s="51"/>
      <c r="O40" s="51"/>
      <c r="P40" s="51"/>
      <c r="Q40" s="15">
        <v>0</v>
      </c>
      <c r="S40" s="305">
        <v>419</v>
      </c>
    </row>
    <row r="41" spans="1:21" x14ac:dyDescent="0.2">
      <c r="A41" s="46" t="s">
        <v>328</v>
      </c>
      <c r="B41" s="47">
        <v>0</v>
      </c>
      <c r="C41" s="47">
        <v>3028</v>
      </c>
      <c r="D41" s="46" t="s">
        <v>57</v>
      </c>
      <c r="E41" s="48">
        <v>211</v>
      </c>
      <c r="F41" s="15"/>
      <c r="G41" s="49">
        <v>211</v>
      </c>
      <c r="H41" s="50"/>
      <c r="I41" s="51"/>
      <c r="J41" s="49">
        <v>0</v>
      </c>
      <c r="K41" s="52"/>
      <c r="L41" s="53">
        <v>602923.45281734597</v>
      </c>
      <c r="N41" s="51"/>
      <c r="O41" s="51"/>
      <c r="P41" s="51"/>
      <c r="Q41" s="51"/>
      <c r="S41" s="305">
        <v>211</v>
      </c>
    </row>
    <row r="42" spans="1:21" x14ac:dyDescent="0.2">
      <c r="A42" s="46" t="s">
        <v>326</v>
      </c>
      <c r="B42" s="47" t="s">
        <v>58</v>
      </c>
      <c r="C42" s="47">
        <v>2147</v>
      </c>
      <c r="D42" s="46" t="s">
        <v>59</v>
      </c>
      <c r="E42" s="48">
        <v>203</v>
      </c>
      <c r="F42" s="15"/>
      <c r="G42" s="49">
        <v>203</v>
      </c>
      <c r="H42" s="50"/>
      <c r="I42" s="51"/>
      <c r="J42" s="49">
        <v>0</v>
      </c>
      <c r="K42" s="52"/>
      <c r="L42" s="53">
        <v>580063.79583848931</v>
      </c>
      <c r="N42" s="51"/>
      <c r="O42" s="51"/>
      <c r="P42" s="51"/>
      <c r="Q42" s="51"/>
      <c r="S42" s="305">
        <v>203</v>
      </c>
    </row>
    <row r="43" spans="1:21" x14ac:dyDescent="0.2">
      <c r="A43" s="46" t="s">
        <v>328</v>
      </c>
      <c r="B43" s="47">
        <v>0</v>
      </c>
      <c r="C43" s="47">
        <v>2120</v>
      </c>
      <c r="D43" s="46" t="s">
        <v>345</v>
      </c>
      <c r="E43" s="48">
        <v>400</v>
      </c>
      <c r="F43" s="15"/>
      <c r="G43" s="49">
        <v>400</v>
      </c>
      <c r="H43" s="50"/>
      <c r="I43" s="51"/>
      <c r="J43" s="49">
        <v>0</v>
      </c>
      <c r="K43" s="52"/>
      <c r="L43" s="53">
        <v>1142982.848942836</v>
      </c>
      <c r="N43" s="51"/>
      <c r="O43" s="51"/>
      <c r="P43" s="51"/>
      <c r="Q43" s="51"/>
      <c r="S43" s="305">
        <v>400</v>
      </c>
    </row>
    <row r="44" spans="1:21" x14ac:dyDescent="0.2">
      <c r="A44" s="46" t="s">
        <v>326</v>
      </c>
      <c r="B44" s="47" t="s">
        <v>60</v>
      </c>
      <c r="C44" s="47">
        <v>2113</v>
      </c>
      <c r="D44" s="46" t="s">
        <v>61</v>
      </c>
      <c r="E44" s="48">
        <v>504</v>
      </c>
      <c r="F44" s="15"/>
      <c r="G44" s="49">
        <v>504</v>
      </c>
      <c r="H44" s="50"/>
      <c r="I44" s="51"/>
      <c r="J44" s="49">
        <v>0</v>
      </c>
      <c r="K44" s="52"/>
      <c r="L44" s="53">
        <v>1440158.3896679734</v>
      </c>
      <c r="N44" s="51"/>
      <c r="O44" s="51"/>
      <c r="P44" s="51"/>
      <c r="Q44" s="51"/>
      <c r="S44" s="305">
        <v>504</v>
      </c>
      <c r="T44" s="56"/>
      <c r="U44" s="57"/>
    </row>
    <row r="45" spans="1:21" x14ac:dyDescent="0.2">
      <c r="A45" s="46" t="s">
        <v>326</v>
      </c>
      <c r="B45" s="47" t="s">
        <v>62</v>
      </c>
      <c r="C45" s="47">
        <v>2103</v>
      </c>
      <c r="D45" s="46" t="s">
        <v>63</v>
      </c>
      <c r="E45" s="48">
        <v>216</v>
      </c>
      <c r="F45" s="15"/>
      <c r="G45" s="49">
        <v>216</v>
      </c>
      <c r="H45" s="50"/>
      <c r="I45" s="51"/>
      <c r="J45" s="49">
        <v>0</v>
      </c>
      <c r="K45" s="52"/>
      <c r="L45" s="53">
        <v>617210.73842913145</v>
      </c>
      <c r="N45" s="51"/>
      <c r="O45" s="51"/>
      <c r="P45" s="51"/>
      <c r="Q45" s="51"/>
      <c r="S45" s="305">
        <v>216</v>
      </c>
    </row>
    <row r="46" spans="1:21" x14ac:dyDescent="0.2">
      <c r="A46" s="46" t="s">
        <v>326</v>
      </c>
      <c r="B46" s="47" t="s">
        <v>64</v>
      </c>
      <c r="C46" s="47">
        <v>2084</v>
      </c>
      <c r="D46" s="46" t="s">
        <v>65</v>
      </c>
      <c r="E46" s="48">
        <v>405</v>
      </c>
      <c r="F46" s="15"/>
      <c r="G46" s="49">
        <v>405</v>
      </c>
      <c r="H46" s="50"/>
      <c r="I46" s="51"/>
      <c r="J46" s="49">
        <v>0</v>
      </c>
      <c r="K46" s="52"/>
      <c r="L46" s="53">
        <v>1157270.1345546215</v>
      </c>
      <c r="N46" s="51"/>
      <c r="O46" s="51"/>
      <c r="P46" s="51"/>
      <c r="Q46" s="51"/>
      <c r="S46" s="305">
        <v>405</v>
      </c>
    </row>
    <row r="47" spans="1:21" x14ac:dyDescent="0.2">
      <c r="A47" s="46" t="s">
        <v>328</v>
      </c>
      <c r="B47" s="47">
        <v>0</v>
      </c>
      <c r="C47" s="47">
        <v>2183</v>
      </c>
      <c r="D47" s="46" t="s">
        <v>66</v>
      </c>
      <c r="E47" s="48">
        <v>431</v>
      </c>
      <c r="F47" s="15"/>
      <c r="G47" s="49">
        <v>431</v>
      </c>
      <c r="H47" s="50"/>
      <c r="I47" s="51"/>
      <c r="J47" s="49">
        <v>0</v>
      </c>
      <c r="K47" s="52"/>
      <c r="L47" s="53">
        <v>1231564.0197359058</v>
      </c>
      <c r="N47" s="51"/>
      <c r="O47" s="51"/>
      <c r="P47" s="51"/>
      <c r="Q47" s="51"/>
      <c r="S47" s="305">
        <v>431</v>
      </c>
    </row>
    <row r="48" spans="1:21" x14ac:dyDescent="0.2">
      <c r="A48" s="46" t="s">
        <v>328</v>
      </c>
      <c r="B48" s="47">
        <v>0</v>
      </c>
      <c r="C48" s="47">
        <v>2065</v>
      </c>
      <c r="D48" s="46" t="s">
        <v>346</v>
      </c>
      <c r="E48" s="48">
        <v>361</v>
      </c>
      <c r="F48" s="15"/>
      <c r="G48" s="49">
        <v>361</v>
      </c>
      <c r="H48" s="50"/>
      <c r="I48" s="51"/>
      <c r="J48" s="49">
        <v>0</v>
      </c>
      <c r="K48" s="52"/>
      <c r="L48" s="53">
        <v>1031542.0211709095</v>
      </c>
      <c r="N48" s="51"/>
      <c r="O48" s="51"/>
      <c r="P48" s="51"/>
      <c r="Q48" s="51"/>
      <c r="S48" s="305">
        <v>361</v>
      </c>
    </row>
    <row r="49" spans="1:21" x14ac:dyDescent="0.2">
      <c r="A49" s="46" t="s">
        <v>328</v>
      </c>
      <c r="B49" s="47">
        <v>0</v>
      </c>
      <c r="C49" s="47">
        <v>2007</v>
      </c>
      <c r="D49" s="46" t="s">
        <v>67</v>
      </c>
      <c r="E49" s="48">
        <v>397</v>
      </c>
      <c r="F49" s="15"/>
      <c r="G49" s="49">
        <v>397</v>
      </c>
      <c r="H49" s="50"/>
      <c r="I49" s="51"/>
      <c r="J49" s="49">
        <v>0</v>
      </c>
      <c r="K49" s="52"/>
      <c r="L49" s="53">
        <v>1134410.4775757648</v>
      </c>
      <c r="N49" s="51"/>
      <c r="O49" s="51"/>
      <c r="P49" s="51"/>
      <c r="Q49" s="51"/>
      <c r="S49" s="305">
        <v>397</v>
      </c>
    </row>
    <row r="50" spans="1:21" x14ac:dyDescent="0.2">
      <c r="A50" s="46" t="s">
        <v>326</v>
      </c>
      <c r="B50" s="47" t="s">
        <v>68</v>
      </c>
      <c r="C50" s="47">
        <v>5201</v>
      </c>
      <c r="D50" s="46" t="s">
        <v>69</v>
      </c>
      <c r="E50" s="48">
        <v>209</v>
      </c>
      <c r="F50" s="15"/>
      <c r="G50" s="49">
        <v>209</v>
      </c>
      <c r="H50" s="50"/>
      <c r="I50" s="51"/>
      <c r="J50" s="49">
        <v>0</v>
      </c>
      <c r="K50" s="52"/>
      <c r="L50" s="53">
        <v>597208.53857263189</v>
      </c>
      <c r="N50" s="51"/>
      <c r="O50" s="51"/>
      <c r="P50" s="51"/>
      <c r="Q50" s="51"/>
      <c r="S50" s="305">
        <v>209</v>
      </c>
    </row>
    <row r="51" spans="1:21" x14ac:dyDescent="0.2">
      <c r="A51" s="46" t="s">
        <v>326</v>
      </c>
      <c r="B51" s="47" t="s">
        <v>70</v>
      </c>
      <c r="C51" s="47">
        <v>2027</v>
      </c>
      <c r="D51" s="46" t="s">
        <v>71</v>
      </c>
      <c r="E51" s="48">
        <v>386</v>
      </c>
      <c r="F51" s="15"/>
      <c r="G51" s="49">
        <v>386</v>
      </c>
      <c r="H51" s="50"/>
      <c r="I51" s="51"/>
      <c r="J51" s="49">
        <v>0</v>
      </c>
      <c r="K51" s="52"/>
      <c r="L51" s="53">
        <v>1102978.4492298367</v>
      </c>
      <c r="N51" s="51"/>
      <c r="O51" s="51"/>
      <c r="P51" s="51"/>
      <c r="Q51" s="51"/>
      <c r="S51" s="305">
        <v>386</v>
      </c>
    </row>
    <row r="52" spans="1:21" x14ac:dyDescent="0.2">
      <c r="A52" s="46" t="s">
        <v>326</v>
      </c>
      <c r="B52" s="47" t="s">
        <v>72</v>
      </c>
      <c r="C52" s="47">
        <v>2182</v>
      </c>
      <c r="D52" s="46" t="s">
        <v>73</v>
      </c>
      <c r="E52" s="48">
        <v>420</v>
      </c>
      <c r="F52" s="15"/>
      <c r="G52" s="49">
        <v>420</v>
      </c>
      <c r="H52" s="50"/>
      <c r="I52" s="51"/>
      <c r="J52" s="49">
        <v>0</v>
      </c>
      <c r="K52" s="52"/>
      <c r="L52" s="53">
        <v>1200131.991389978</v>
      </c>
      <c r="N52" s="58"/>
      <c r="O52" s="51"/>
      <c r="P52" s="51"/>
      <c r="Q52" s="51"/>
      <c r="S52" s="305">
        <v>420</v>
      </c>
    </row>
    <row r="53" spans="1:21" x14ac:dyDescent="0.2">
      <c r="A53" s="46" t="s">
        <v>326</v>
      </c>
      <c r="B53" s="47" t="s">
        <v>74</v>
      </c>
      <c r="C53" s="47">
        <v>2157</v>
      </c>
      <c r="D53" s="46" t="s">
        <v>75</v>
      </c>
      <c r="E53" s="48">
        <v>178</v>
      </c>
      <c r="F53" s="15"/>
      <c r="G53" s="49">
        <v>178</v>
      </c>
      <c r="H53" s="50"/>
      <c r="I53" s="51"/>
      <c r="J53" s="49">
        <v>0</v>
      </c>
      <c r="K53" s="52"/>
      <c r="L53" s="53">
        <v>508627.36777956208</v>
      </c>
      <c r="N53" s="51"/>
      <c r="O53" s="51"/>
      <c r="P53" s="51"/>
      <c r="Q53" s="51"/>
      <c r="S53" s="305">
        <v>178</v>
      </c>
    </row>
    <row r="54" spans="1:21" x14ac:dyDescent="0.2">
      <c r="A54" s="46" t="s">
        <v>328</v>
      </c>
      <c r="B54" s="47">
        <v>0</v>
      </c>
      <c r="C54" s="47">
        <v>2034</v>
      </c>
      <c r="D54" s="46" t="s">
        <v>461</v>
      </c>
      <c r="E54" s="48">
        <v>565</v>
      </c>
      <c r="F54" s="15"/>
      <c r="G54" s="49">
        <v>565</v>
      </c>
      <c r="H54" s="50"/>
      <c r="I54" s="51"/>
      <c r="J54" s="49">
        <v>0</v>
      </c>
      <c r="K54" s="52"/>
      <c r="L54" s="53">
        <v>1614463.274131756</v>
      </c>
      <c r="N54" s="15"/>
      <c r="O54" s="51"/>
      <c r="P54" s="51"/>
      <c r="Q54" s="51"/>
      <c r="S54" s="305">
        <v>565</v>
      </c>
    </row>
    <row r="55" spans="1:21" x14ac:dyDescent="0.2">
      <c r="A55" s="46" t="s">
        <v>328</v>
      </c>
      <c r="B55" s="47">
        <v>0</v>
      </c>
      <c r="C55" s="47">
        <v>2033</v>
      </c>
      <c r="D55" s="46" t="s">
        <v>77</v>
      </c>
      <c r="E55" s="48">
        <v>207</v>
      </c>
      <c r="F55" s="15"/>
      <c r="G55" s="49">
        <v>207</v>
      </c>
      <c r="H55" s="50"/>
      <c r="I55" s="51"/>
      <c r="J55" s="49">
        <v>0</v>
      </c>
      <c r="K55" s="52"/>
      <c r="L55" s="53">
        <v>591493.6243279177</v>
      </c>
      <c r="N55" s="51"/>
      <c r="O55" s="51"/>
      <c r="P55" s="51"/>
      <c r="Q55" s="51"/>
      <c r="S55" s="305">
        <v>207</v>
      </c>
    </row>
    <row r="56" spans="1:21" x14ac:dyDescent="0.2">
      <c r="A56" s="46" t="s">
        <v>326</v>
      </c>
      <c r="B56" s="47" t="s">
        <v>78</v>
      </c>
      <c r="C56" s="47">
        <v>2093</v>
      </c>
      <c r="D56" s="46" t="s">
        <v>79</v>
      </c>
      <c r="E56" s="48">
        <v>408</v>
      </c>
      <c r="F56" s="15"/>
      <c r="G56" s="49">
        <v>408</v>
      </c>
      <c r="H56" s="50"/>
      <c r="I56" s="51"/>
      <c r="J56" s="49">
        <v>0</v>
      </c>
      <c r="K56" s="52"/>
      <c r="L56" s="53">
        <v>1165842.5059216928</v>
      </c>
      <c r="N56" s="58"/>
      <c r="O56" s="51"/>
      <c r="P56" s="51"/>
      <c r="Q56" s="51"/>
      <c r="S56" s="305">
        <v>408</v>
      </c>
    </row>
    <row r="57" spans="1:21" x14ac:dyDescent="0.2">
      <c r="A57" s="46" t="s">
        <v>328</v>
      </c>
      <c r="B57" s="47">
        <v>0</v>
      </c>
      <c r="C57" s="47">
        <v>2114</v>
      </c>
      <c r="D57" s="46" t="s">
        <v>80</v>
      </c>
      <c r="E57" s="48">
        <v>210</v>
      </c>
      <c r="F57" s="15"/>
      <c r="G57" s="49">
        <v>210</v>
      </c>
      <c r="H57" s="50"/>
      <c r="I57" s="51"/>
      <c r="J57" s="49">
        <v>0</v>
      </c>
      <c r="K57" s="52"/>
      <c r="L57" s="53">
        <v>600065.99569498899</v>
      </c>
      <c r="N57" s="51"/>
      <c r="O57" s="51"/>
      <c r="P57" s="51"/>
      <c r="Q57" s="51"/>
      <c r="S57" s="305">
        <v>210</v>
      </c>
    </row>
    <row r="58" spans="1:21" x14ac:dyDescent="0.2">
      <c r="A58" s="46" t="s">
        <v>328</v>
      </c>
      <c r="B58" s="47">
        <v>0</v>
      </c>
      <c r="C58" s="47">
        <v>2121</v>
      </c>
      <c r="D58" s="46" t="s">
        <v>81</v>
      </c>
      <c r="E58" s="48">
        <v>295</v>
      </c>
      <c r="F58" s="15"/>
      <c r="G58" s="49">
        <v>295</v>
      </c>
      <c r="H58" s="50"/>
      <c r="I58" s="51"/>
      <c r="J58" s="49">
        <v>0</v>
      </c>
      <c r="K58" s="52"/>
      <c r="L58" s="53">
        <v>842949.85109534161</v>
      </c>
      <c r="N58" s="15"/>
      <c r="O58" s="51"/>
      <c r="P58" s="51"/>
      <c r="Q58" s="51"/>
      <c r="S58" s="305">
        <v>295</v>
      </c>
      <c r="T58" s="56"/>
      <c r="U58" s="57"/>
    </row>
    <row r="59" spans="1:21" x14ac:dyDescent="0.2">
      <c r="A59" s="46" t="s">
        <v>328</v>
      </c>
      <c r="B59" s="47">
        <v>0</v>
      </c>
      <c r="C59" s="47">
        <v>2038</v>
      </c>
      <c r="D59" s="46" t="s">
        <v>24</v>
      </c>
      <c r="E59" s="48">
        <v>631</v>
      </c>
      <c r="F59" s="15"/>
      <c r="G59" s="49">
        <v>631</v>
      </c>
      <c r="H59" s="50"/>
      <c r="I59" s="51"/>
      <c r="J59" s="49">
        <v>0</v>
      </c>
      <c r="K59" s="52"/>
      <c r="L59" s="53">
        <v>1803055.4442073239</v>
      </c>
      <c r="N59" s="51"/>
      <c r="O59" s="51"/>
      <c r="P59" s="51"/>
      <c r="Q59" s="51"/>
      <c r="S59" s="305">
        <v>631</v>
      </c>
    </row>
    <row r="60" spans="1:21" x14ac:dyDescent="0.2">
      <c r="A60" s="46" t="s">
        <v>326</v>
      </c>
      <c r="B60" s="47" t="s">
        <v>82</v>
      </c>
      <c r="C60" s="47">
        <v>3308</v>
      </c>
      <c r="D60" s="46" t="s">
        <v>83</v>
      </c>
      <c r="E60" s="48">
        <v>404</v>
      </c>
      <c r="F60" s="15"/>
      <c r="G60" s="49">
        <v>404</v>
      </c>
      <c r="H60" s="50"/>
      <c r="I60" s="51"/>
      <c r="J60" s="49">
        <v>0</v>
      </c>
      <c r="K60" s="52"/>
      <c r="L60" s="53">
        <v>1154412.6774322644</v>
      </c>
      <c r="N60" s="51"/>
      <c r="O60" s="51"/>
      <c r="P60" s="51"/>
      <c r="Q60" s="51"/>
      <c r="S60" s="305">
        <v>404</v>
      </c>
    </row>
    <row r="61" spans="1:21" x14ac:dyDescent="0.2">
      <c r="A61" s="46" t="s">
        <v>328</v>
      </c>
      <c r="B61" s="47" t="s">
        <v>84</v>
      </c>
      <c r="C61" s="47">
        <v>2026</v>
      </c>
      <c r="D61" s="46" t="s">
        <v>85</v>
      </c>
      <c r="E61" s="48">
        <v>349</v>
      </c>
      <c r="F61" s="15"/>
      <c r="G61" s="49">
        <v>349</v>
      </c>
      <c r="H61" s="50"/>
      <c r="I61" s="51"/>
      <c r="J61" s="49">
        <v>0</v>
      </c>
      <c r="K61" s="52"/>
      <c r="L61" s="53">
        <v>997252.53570262447</v>
      </c>
      <c r="N61" s="58"/>
      <c r="O61" s="51"/>
      <c r="P61" s="51"/>
      <c r="Q61" s="51"/>
      <c r="S61" s="305">
        <v>349</v>
      </c>
    </row>
    <row r="62" spans="1:21" x14ac:dyDescent="0.2">
      <c r="A62" s="46" t="s">
        <v>326</v>
      </c>
      <c r="B62" s="47" t="s">
        <v>86</v>
      </c>
      <c r="C62" s="47">
        <v>5203</v>
      </c>
      <c r="D62" s="46" t="s">
        <v>87</v>
      </c>
      <c r="E62" s="48">
        <v>209</v>
      </c>
      <c r="F62" s="15"/>
      <c r="G62" s="49">
        <v>209</v>
      </c>
      <c r="H62" s="50"/>
      <c r="I62" s="51"/>
      <c r="J62" s="49">
        <v>0</v>
      </c>
      <c r="K62" s="52"/>
      <c r="L62" s="53">
        <v>597208.53857263189</v>
      </c>
      <c r="N62" s="51"/>
      <c r="O62" s="51"/>
      <c r="P62" s="51"/>
      <c r="Q62" s="51"/>
      <c r="S62" s="305">
        <v>209</v>
      </c>
    </row>
    <row r="63" spans="1:21" x14ac:dyDescent="0.2">
      <c r="A63" s="46" t="s">
        <v>328</v>
      </c>
      <c r="B63" s="47">
        <v>0</v>
      </c>
      <c r="C63" s="47">
        <v>5204</v>
      </c>
      <c r="D63" s="46" t="s">
        <v>88</v>
      </c>
      <c r="E63" s="48">
        <v>412</v>
      </c>
      <c r="F63" s="15"/>
      <c r="G63" s="49">
        <v>412</v>
      </c>
      <c r="H63" s="50"/>
      <c r="I63" s="51"/>
      <c r="J63" s="49">
        <v>0</v>
      </c>
      <c r="K63" s="52"/>
      <c r="L63" s="53">
        <v>1177272.3344111212</v>
      </c>
      <c r="N63" s="51"/>
      <c r="O63" s="51"/>
      <c r="P63" s="51"/>
      <c r="Q63" s="51"/>
      <c r="S63" s="305">
        <v>412</v>
      </c>
    </row>
    <row r="64" spans="1:21" x14ac:dyDescent="0.2">
      <c r="A64" s="46" t="s">
        <v>328</v>
      </c>
      <c r="B64" s="47">
        <v>0</v>
      </c>
      <c r="C64" s="47">
        <v>2196</v>
      </c>
      <c r="D64" s="46" t="s">
        <v>89</v>
      </c>
      <c r="E64" s="48">
        <v>208</v>
      </c>
      <c r="F64" s="15"/>
      <c r="G64" s="49">
        <v>208</v>
      </c>
      <c r="H64" s="50"/>
      <c r="I64" s="51"/>
      <c r="J64" s="49">
        <v>0</v>
      </c>
      <c r="K64" s="52"/>
      <c r="L64" s="53">
        <v>594351.0814502748</v>
      </c>
      <c r="N64" s="51"/>
      <c r="O64" s="51"/>
      <c r="P64" s="51"/>
      <c r="Q64" s="51"/>
      <c r="S64" s="305">
        <v>208</v>
      </c>
    </row>
    <row r="65" spans="1:21" x14ac:dyDescent="0.2">
      <c r="A65" s="46" t="s">
        <v>328</v>
      </c>
      <c r="B65" s="47">
        <v>0</v>
      </c>
      <c r="C65" s="47">
        <v>2123</v>
      </c>
      <c r="D65" s="46" t="s">
        <v>347</v>
      </c>
      <c r="E65" s="48">
        <v>345</v>
      </c>
      <c r="F65" s="15"/>
      <c r="G65" s="49">
        <v>345</v>
      </c>
      <c r="H65" s="50"/>
      <c r="I65" s="51"/>
      <c r="J65" s="49">
        <v>0</v>
      </c>
      <c r="K65" s="52"/>
      <c r="L65" s="53">
        <v>985822.70721319609</v>
      </c>
      <c r="N65" s="51"/>
      <c r="O65" s="51"/>
      <c r="P65" s="51"/>
      <c r="Q65" s="51"/>
      <c r="S65" s="305">
        <v>345</v>
      </c>
    </row>
    <row r="66" spans="1:21" x14ac:dyDescent="0.2">
      <c r="A66" s="46" t="s">
        <v>326</v>
      </c>
      <c r="B66" s="47" t="s">
        <v>90</v>
      </c>
      <c r="C66" s="47">
        <v>3379</v>
      </c>
      <c r="D66" s="46" t="s">
        <v>91</v>
      </c>
      <c r="E66" s="48">
        <v>413</v>
      </c>
      <c r="F66" s="15"/>
      <c r="G66" s="49">
        <v>413</v>
      </c>
      <c r="H66" s="50"/>
      <c r="I66" s="51"/>
      <c r="J66" s="49">
        <v>0</v>
      </c>
      <c r="K66" s="52"/>
      <c r="L66" s="53">
        <v>1180129.7915334783</v>
      </c>
      <c r="N66" s="51"/>
      <c r="O66" s="51"/>
      <c r="P66" s="51"/>
      <c r="Q66" s="51"/>
      <c r="S66" s="305">
        <v>413</v>
      </c>
    </row>
    <row r="67" spans="1:21" x14ac:dyDescent="0.2">
      <c r="A67" s="46" t="s">
        <v>328</v>
      </c>
      <c r="B67" s="47">
        <v>0</v>
      </c>
      <c r="C67" s="47">
        <v>2029</v>
      </c>
      <c r="D67" s="46" t="s">
        <v>462</v>
      </c>
      <c r="E67" s="48">
        <v>619</v>
      </c>
      <c r="F67" s="15"/>
      <c r="G67" s="49">
        <v>619</v>
      </c>
      <c r="H67" s="50"/>
      <c r="I67" s="51"/>
      <c r="J67" s="49">
        <v>0</v>
      </c>
      <c r="K67" s="52"/>
      <c r="L67" s="53">
        <v>1768765.9587390388</v>
      </c>
      <c r="N67" s="51"/>
      <c r="O67" s="51"/>
      <c r="P67" s="51"/>
      <c r="Q67" s="51"/>
      <c r="S67" s="305">
        <v>619</v>
      </c>
    </row>
    <row r="68" spans="1:21" x14ac:dyDescent="0.2">
      <c r="A68" s="46" t="s">
        <v>328</v>
      </c>
      <c r="B68" s="47">
        <v>0</v>
      </c>
      <c r="C68" s="47">
        <v>2180</v>
      </c>
      <c r="D68" s="46" t="s">
        <v>463</v>
      </c>
      <c r="E68" s="48">
        <v>425</v>
      </c>
      <c r="F68" s="15"/>
      <c r="G68" s="49">
        <v>425</v>
      </c>
      <c r="H68" s="50"/>
      <c r="I68" s="51"/>
      <c r="J68" s="49">
        <v>0</v>
      </c>
      <c r="K68" s="52"/>
      <c r="L68" s="53">
        <v>1214419.2770017632</v>
      </c>
      <c r="N68" s="51"/>
      <c r="O68" s="51"/>
      <c r="P68" s="51"/>
      <c r="Q68" s="51"/>
      <c r="S68" s="305">
        <v>425</v>
      </c>
    </row>
    <row r="69" spans="1:21" x14ac:dyDescent="0.2">
      <c r="A69" s="46" t="s">
        <v>326</v>
      </c>
      <c r="B69" s="47" t="s">
        <v>94</v>
      </c>
      <c r="C69" s="47">
        <v>2168</v>
      </c>
      <c r="D69" s="46" t="s">
        <v>95</v>
      </c>
      <c r="E69" s="48">
        <v>294</v>
      </c>
      <c r="F69" s="15"/>
      <c r="G69" s="49">
        <v>294</v>
      </c>
      <c r="H69" s="50"/>
      <c r="I69" s="51"/>
      <c r="J69" s="49">
        <v>0</v>
      </c>
      <c r="K69" s="52"/>
      <c r="L69" s="53">
        <v>840092.39397298452</v>
      </c>
      <c r="N69" s="51"/>
      <c r="O69" s="51"/>
      <c r="P69" s="51"/>
      <c r="Q69" s="51"/>
      <c r="S69" s="305">
        <v>294</v>
      </c>
    </row>
    <row r="70" spans="1:21" x14ac:dyDescent="0.2">
      <c r="A70" s="46" t="s">
        <v>326</v>
      </c>
      <c r="B70" s="47" t="s">
        <v>96</v>
      </c>
      <c r="C70" s="47">
        <v>3304</v>
      </c>
      <c r="D70" s="46" t="s">
        <v>97</v>
      </c>
      <c r="E70" s="48">
        <v>397</v>
      </c>
      <c r="F70" s="15"/>
      <c r="G70" s="49">
        <v>397</v>
      </c>
      <c r="H70" s="50"/>
      <c r="I70" s="51"/>
      <c r="J70" s="49">
        <v>0</v>
      </c>
      <c r="K70" s="52"/>
      <c r="L70" s="53">
        <v>1134410.4775757648</v>
      </c>
      <c r="N70" s="51"/>
      <c r="O70" s="51"/>
      <c r="P70" s="51"/>
      <c r="Q70" s="51"/>
      <c r="S70" s="305">
        <v>397</v>
      </c>
      <c r="T70" s="56"/>
      <c r="U70" s="57"/>
    </row>
    <row r="71" spans="1:21" x14ac:dyDescent="0.2">
      <c r="A71" s="46" t="s">
        <v>326</v>
      </c>
      <c r="B71" s="47" t="s">
        <v>98</v>
      </c>
      <c r="C71" s="47">
        <v>2124</v>
      </c>
      <c r="D71" s="46" t="s">
        <v>99</v>
      </c>
      <c r="E71" s="48">
        <v>387</v>
      </c>
      <c r="F71" s="15"/>
      <c r="G71" s="49">
        <v>387</v>
      </c>
      <c r="H71" s="50"/>
      <c r="I71" s="51"/>
      <c r="J71" s="49">
        <v>0</v>
      </c>
      <c r="K71" s="52"/>
      <c r="L71" s="53">
        <v>1105835.9063521938</v>
      </c>
      <c r="N71" s="51"/>
      <c r="O71" s="51"/>
      <c r="P71" s="51"/>
      <c r="Q71" s="51"/>
      <c r="S71" s="305">
        <v>387</v>
      </c>
      <c r="T71" s="56"/>
      <c r="U71" s="57"/>
    </row>
    <row r="72" spans="1:21" x14ac:dyDescent="0.2">
      <c r="A72" s="46" t="s">
        <v>328</v>
      </c>
      <c r="B72" s="47">
        <v>0</v>
      </c>
      <c r="C72" s="47">
        <v>2195</v>
      </c>
      <c r="D72" s="46" t="s">
        <v>100</v>
      </c>
      <c r="E72" s="48">
        <v>627</v>
      </c>
      <c r="F72" s="15"/>
      <c r="G72" s="49">
        <v>627</v>
      </c>
      <c r="H72" s="50"/>
      <c r="I72" s="51"/>
      <c r="J72" s="49">
        <v>0</v>
      </c>
      <c r="K72" s="52"/>
      <c r="L72" s="53">
        <v>1791625.6157178956</v>
      </c>
      <c r="N72" s="51"/>
      <c r="O72" s="51"/>
      <c r="P72" s="51"/>
      <c r="Q72" s="51"/>
      <c r="S72" s="305">
        <v>627</v>
      </c>
    </row>
    <row r="73" spans="1:21" x14ac:dyDescent="0.2">
      <c r="A73" s="46" t="s">
        <v>326</v>
      </c>
      <c r="B73" s="47" t="s">
        <v>101</v>
      </c>
      <c r="C73" s="47">
        <v>5207</v>
      </c>
      <c r="D73" s="46" t="s">
        <v>102</v>
      </c>
      <c r="E73" s="48">
        <v>104</v>
      </c>
      <c r="F73" s="15"/>
      <c r="G73" s="49">
        <v>104</v>
      </c>
      <c r="H73" s="50"/>
      <c r="I73" s="51"/>
      <c r="J73" s="49">
        <v>0</v>
      </c>
      <c r="K73" s="52"/>
      <c r="L73" s="53">
        <v>297175.5407251374</v>
      </c>
      <c r="N73" s="51"/>
      <c r="O73" s="51"/>
      <c r="P73" s="51"/>
      <c r="Q73" s="51"/>
      <c r="S73" s="305">
        <v>104</v>
      </c>
    </row>
    <row r="74" spans="1:21" x14ac:dyDescent="0.2">
      <c r="A74" s="46" t="s">
        <v>326</v>
      </c>
      <c r="B74" s="47" t="s">
        <v>103</v>
      </c>
      <c r="C74" s="47">
        <v>3363</v>
      </c>
      <c r="D74" s="46" t="s">
        <v>104</v>
      </c>
      <c r="E74" s="48">
        <v>348</v>
      </c>
      <c r="F74" s="15"/>
      <c r="G74" s="49">
        <v>348</v>
      </c>
      <c r="H74" s="50"/>
      <c r="I74" s="51"/>
      <c r="J74" s="49">
        <v>0</v>
      </c>
      <c r="K74" s="52"/>
      <c r="L74" s="53">
        <v>994395.07858026738</v>
      </c>
      <c r="N74" s="51"/>
      <c r="O74" s="51"/>
      <c r="P74" s="51"/>
      <c r="Q74" s="51"/>
      <c r="S74" s="305">
        <v>348</v>
      </c>
    </row>
    <row r="75" spans="1:21" x14ac:dyDescent="0.2">
      <c r="A75" s="46" t="s">
        <v>326</v>
      </c>
      <c r="B75" s="47" t="s">
        <v>105</v>
      </c>
      <c r="C75" s="47">
        <v>5200</v>
      </c>
      <c r="D75" s="46" t="s">
        <v>106</v>
      </c>
      <c r="E75" s="48">
        <v>631</v>
      </c>
      <c r="F75" s="15"/>
      <c r="G75" s="49">
        <v>631</v>
      </c>
      <c r="H75" s="50"/>
      <c r="I75" s="51"/>
      <c r="J75" s="49">
        <v>0</v>
      </c>
      <c r="K75" s="52"/>
      <c r="L75" s="53">
        <v>1803055.4442073239</v>
      </c>
      <c r="N75" s="51"/>
      <c r="O75" s="51"/>
      <c r="P75" s="51"/>
      <c r="Q75" s="51"/>
      <c r="S75" s="305">
        <v>631</v>
      </c>
    </row>
    <row r="76" spans="1:21" x14ac:dyDescent="0.2">
      <c r="A76" s="46" t="s">
        <v>326</v>
      </c>
      <c r="B76" s="47" t="s">
        <v>107</v>
      </c>
      <c r="C76" s="47">
        <v>2198</v>
      </c>
      <c r="D76" s="46" t="s">
        <v>108</v>
      </c>
      <c r="E76" s="48">
        <v>396</v>
      </c>
      <c r="F76" s="15"/>
      <c r="G76" s="49">
        <v>396</v>
      </c>
      <c r="H76" s="50"/>
      <c r="I76" s="51"/>
      <c r="J76" s="49">
        <v>0</v>
      </c>
      <c r="K76" s="52"/>
      <c r="L76" s="53">
        <v>1131553.0204534077</v>
      </c>
      <c r="N76" s="51"/>
      <c r="O76" s="51"/>
      <c r="P76" s="51"/>
      <c r="Q76" s="51"/>
      <c r="S76" s="305">
        <v>396</v>
      </c>
    </row>
    <row r="77" spans="1:21" x14ac:dyDescent="0.2">
      <c r="A77" s="46" t="s">
        <v>328</v>
      </c>
      <c r="B77" s="47">
        <v>0</v>
      </c>
      <c r="C77" s="47">
        <v>2041</v>
      </c>
      <c r="D77" s="46" t="s">
        <v>109</v>
      </c>
      <c r="E77" s="48">
        <v>631</v>
      </c>
      <c r="F77" s="15"/>
      <c r="G77" s="49">
        <v>631</v>
      </c>
      <c r="H77" s="50"/>
      <c r="I77" s="51"/>
      <c r="J77" s="49">
        <v>0</v>
      </c>
      <c r="K77" s="52"/>
      <c r="L77" s="53">
        <v>1803055.4442073239</v>
      </c>
      <c r="N77" s="51"/>
      <c r="O77" s="51"/>
      <c r="P77" s="51"/>
      <c r="Q77" s="51"/>
      <c r="S77" s="305">
        <v>631</v>
      </c>
    </row>
    <row r="78" spans="1:21" x14ac:dyDescent="0.2">
      <c r="A78" s="46" t="s">
        <v>328</v>
      </c>
      <c r="B78" s="47">
        <v>0</v>
      </c>
      <c r="C78" s="47">
        <v>2126</v>
      </c>
      <c r="D78" s="46" t="s">
        <v>110</v>
      </c>
      <c r="E78" s="48">
        <v>98</v>
      </c>
      <c r="F78" s="15"/>
      <c r="G78" s="49">
        <v>98</v>
      </c>
      <c r="H78" s="50"/>
      <c r="I78" s="51"/>
      <c r="J78" s="49">
        <v>0</v>
      </c>
      <c r="K78" s="52"/>
      <c r="L78" s="53">
        <v>280030.79799099482</v>
      </c>
      <c r="N78" s="51"/>
      <c r="O78" s="51"/>
      <c r="P78" s="51"/>
      <c r="Q78" s="51"/>
      <c r="S78" s="305">
        <v>98</v>
      </c>
    </row>
    <row r="79" spans="1:21" x14ac:dyDescent="0.2">
      <c r="A79" s="46" t="s">
        <v>328</v>
      </c>
      <c r="B79" s="47">
        <v>0</v>
      </c>
      <c r="C79" s="47">
        <v>2127</v>
      </c>
      <c r="D79" s="46" t="s">
        <v>111</v>
      </c>
      <c r="E79" s="48">
        <v>210</v>
      </c>
      <c r="F79" s="15"/>
      <c r="G79" s="49">
        <v>210</v>
      </c>
      <c r="H79" s="50"/>
      <c r="I79" s="51"/>
      <c r="J79" s="49">
        <v>0</v>
      </c>
      <c r="K79" s="52"/>
      <c r="L79" s="53">
        <v>600065.99569498899</v>
      </c>
      <c r="N79" s="51"/>
      <c r="O79" s="51"/>
      <c r="P79" s="51"/>
      <c r="Q79" s="51"/>
      <c r="S79" s="305">
        <v>210</v>
      </c>
    </row>
    <row r="80" spans="1:21" x14ac:dyDescent="0.2">
      <c r="A80" s="46" t="s">
        <v>326</v>
      </c>
      <c r="B80" s="47" t="s">
        <v>112</v>
      </c>
      <c r="C80" s="47">
        <v>2090</v>
      </c>
      <c r="D80" s="46" t="s">
        <v>113</v>
      </c>
      <c r="E80" s="48">
        <v>353</v>
      </c>
      <c r="F80" s="15"/>
      <c r="G80" s="49">
        <v>353</v>
      </c>
      <c r="H80" s="50"/>
      <c r="I80" s="51"/>
      <c r="J80" s="49">
        <v>0</v>
      </c>
      <c r="K80" s="52"/>
      <c r="L80" s="53">
        <v>1008682.3641920529</v>
      </c>
      <c r="N80" s="51"/>
      <c r="O80" s="51"/>
      <c r="P80" s="51"/>
      <c r="Q80" s="51"/>
      <c r="S80" s="305">
        <v>353</v>
      </c>
    </row>
    <row r="81" spans="1:21" x14ac:dyDescent="0.2">
      <c r="A81" s="46" t="s">
        <v>326</v>
      </c>
      <c r="B81" s="47" t="s">
        <v>114</v>
      </c>
      <c r="C81" s="47">
        <v>2043</v>
      </c>
      <c r="D81" s="46" t="s">
        <v>115</v>
      </c>
      <c r="E81" s="48">
        <v>552</v>
      </c>
      <c r="F81" s="15"/>
      <c r="G81" s="49">
        <v>552</v>
      </c>
      <c r="H81" s="50"/>
      <c r="I81" s="51"/>
      <c r="J81" s="49">
        <v>0</v>
      </c>
      <c r="K81" s="52"/>
      <c r="L81" s="53">
        <v>1577316.3315411138</v>
      </c>
      <c r="N81" s="51"/>
      <c r="O81" s="51"/>
      <c r="P81" s="51"/>
      <c r="Q81" s="51"/>
      <c r="S81" s="305">
        <v>552</v>
      </c>
      <c r="T81" s="56"/>
      <c r="U81" s="57"/>
    </row>
    <row r="82" spans="1:21" x14ac:dyDescent="0.2">
      <c r="A82" s="46" t="s">
        <v>328</v>
      </c>
      <c r="B82" s="47">
        <v>0</v>
      </c>
      <c r="C82" s="47">
        <v>2044</v>
      </c>
      <c r="D82" s="46" t="s">
        <v>116</v>
      </c>
      <c r="E82" s="48">
        <v>398</v>
      </c>
      <c r="F82" s="15"/>
      <c r="G82" s="49">
        <v>398</v>
      </c>
      <c r="H82" s="50"/>
      <c r="I82" s="51"/>
      <c r="J82" s="49">
        <v>0</v>
      </c>
      <c r="K82" s="52"/>
      <c r="L82" s="53">
        <v>1137267.9346981219</v>
      </c>
      <c r="N82" s="51"/>
      <c r="O82" s="51"/>
      <c r="P82" s="51"/>
      <c r="Q82" s="51"/>
      <c r="S82" s="305">
        <v>398</v>
      </c>
    </row>
    <row r="83" spans="1:21" x14ac:dyDescent="0.2">
      <c r="A83" s="46" t="s">
        <v>326</v>
      </c>
      <c r="B83" s="47" t="s">
        <v>117</v>
      </c>
      <c r="C83" s="47">
        <v>2002</v>
      </c>
      <c r="D83" s="46" t="s">
        <v>118</v>
      </c>
      <c r="E83" s="48">
        <v>323</v>
      </c>
      <c r="F83" s="15"/>
      <c r="G83" s="49">
        <v>323</v>
      </c>
      <c r="H83" s="50"/>
      <c r="I83" s="51"/>
      <c r="J83" s="49">
        <v>0</v>
      </c>
      <c r="K83" s="52"/>
      <c r="L83" s="53">
        <v>922958.65052134008</v>
      </c>
      <c r="N83" s="51"/>
      <c r="O83" s="51"/>
      <c r="P83" s="51"/>
      <c r="Q83" s="51"/>
      <c r="S83" s="305">
        <v>323</v>
      </c>
    </row>
    <row r="84" spans="1:21" x14ac:dyDescent="0.2">
      <c r="A84" s="46" t="s">
        <v>326</v>
      </c>
      <c r="B84" s="47" t="s">
        <v>119</v>
      </c>
      <c r="C84" s="47">
        <v>2128</v>
      </c>
      <c r="D84" s="46" t="s">
        <v>120</v>
      </c>
      <c r="E84" s="48">
        <v>388</v>
      </c>
      <c r="F84" s="15"/>
      <c r="G84" s="49">
        <v>388</v>
      </c>
      <c r="H84" s="50"/>
      <c r="I84" s="51"/>
      <c r="J84" s="49">
        <v>0</v>
      </c>
      <c r="K84" s="52"/>
      <c r="L84" s="53">
        <v>1108693.3634745509</v>
      </c>
      <c r="N84" s="51"/>
      <c r="O84" s="51"/>
      <c r="P84" s="51"/>
      <c r="Q84" s="51"/>
      <c r="S84" s="305">
        <v>388</v>
      </c>
    </row>
    <row r="85" spans="1:21" x14ac:dyDescent="0.2">
      <c r="A85" s="46" t="s">
        <v>326</v>
      </c>
      <c r="B85" s="47" t="s">
        <v>121</v>
      </c>
      <c r="C85" s="47">
        <v>2145</v>
      </c>
      <c r="D85" s="46" t="s">
        <v>122</v>
      </c>
      <c r="E85" s="48">
        <v>443</v>
      </c>
      <c r="F85" s="15"/>
      <c r="G85" s="49">
        <v>443</v>
      </c>
      <c r="H85" s="50"/>
      <c r="I85" s="51"/>
      <c r="J85" s="49">
        <v>0</v>
      </c>
      <c r="K85" s="52"/>
      <c r="L85" s="53">
        <v>1265853.505204191</v>
      </c>
      <c r="N85" s="51"/>
      <c r="O85" s="51"/>
      <c r="P85" s="51"/>
      <c r="Q85" s="51"/>
      <c r="S85" s="305">
        <v>443</v>
      </c>
    </row>
    <row r="86" spans="1:21" x14ac:dyDescent="0.2">
      <c r="A86" s="46" t="s">
        <v>326</v>
      </c>
      <c r="B86" s="47" t="s">
        <v>123</v>
      </c>
      <c r="C86" s="47">
        <v>3023</v>
      </c>
      <c r="D86" s="46" t="s">
        <v>124</v>
      </c>
      <c r="E86" s="48">
        <v>418</v>
      </c>
      <c r="F86" s="15"/>
      <c r="G86" s="49">
        <v>418</v>
      </c>
      <c r="H86" s="50"/>
      <c r="I86" s="51"/>
      <c r="J86" s="49">
        <v>0</v>
      </c>
      <c r="K86" s="52"/>
      <c r="L86" s="53">
        <v>1194417.0771452638</v>
      </c>
      <c r="N86" s="51"/>
      <c r="O86" s="51"/>
      <c r="P86" s="51"/>
      <c r="Q86" s="51"/>
      <c r="S86" s="305">
        <v>418</v>
      </c>
    </row>
    <row r="87" spans="1:21" x14ac:dyDescent="0.2">
      <c r="A87" s="46" t="s">
        <v>328</v>
      </c>
      <c r="B87" s="47">
        <v>0</v>
      </c>
      <c r="C87" s="47">
        <v>2199</v>
      </c>
      <c r="D87" s="46" t="s">
        <v>125</v>
      </c>
      <c r="E87" s="48">
        <v>410</v>
      </c>
      <c r="F87" s="15"/>
      <c r="G87" s="49">
        <v>410</v>
      </c>
      <c r="H87" s="50"/>
      <c r="I87" s="51"/>
      <c r="J87" s="49">
        <v>0</v>
      </c>
      <c r="K87" s="52"/>
      <c r="L87" s="53">
        <v>1171557.420166407</v>
      </c>
      <c r="N87" s="51"/>
      <c r="O87" s="51"/>
      <c r="P87" s="51"/>
      <c r="Q87" s="51"/>
      <c r="S87" s="305">
        <v>410</v>
      </c>
    </row>
    <row r="88" spans="1:21" x14ac:dyDescent="0.2">
      <c r="A88" s="46" t="s">
        <v>328</v>
      </c>
      <c r="B88" s="47">
        <v>0</v>
      </c>
      <c r="C88" s="47">
        <v>2179</v>
      </c>
      <c r="D88" s="46" t="s">
        <v>126</v>
      </c>
      <c r="E88" s="48">
        <v>574</v>
      </c>
      <c r="F88" s="15"/>
      <c r="G88" s="49">
        <v>574</v>
      </c>
      <c r="H88" s="50"/>
      <c r="I88" s="51"/>
      <c r="J88" s="49">
        <v>0</v>
      </c>
      <c r="K88" s="52"/>
      <c r="L88" s="53">
        <v>1640180.3882329697</v>
      </c>
      <c r="N88" s="51"/>
      <c r="O88" s="51"/>
      <c r="P88" s="51"/>
      <c r="Q88" s="51"/>
      <c r="S88" s="305">
        <v>574</v>
      </c>
    </row>
    <row r="89" spans="1:21" x14ac:dyDescent="0.2">
      <c r="A89" s="46" t="s">
        <v>326</v>
      </c>
      <c r="B89" s="47" t="s">
        <v>127</v>
      </c>
      <c r="C89" s="47">
        <v>2048</v>
      </c>
      <c r="D89" s="46" t="s">
        <v>128</v>
      </c>
      <c r="E89" s="48">
        <v>416</v>
      </c>
      <c r="F89" s="15"/>
      <c r="G89" s="49">
        <v>416</v>
      </c>
      <c r="H89" s="50"/>
      <c r="I89" s="51"/>
      <c r="J89" s="49">
        <v>0</v>
      </c>
      <c r="K89" s="52"/>
      <c r="L89" s="53">
        <v>1188702.1629005496</v>
      </c>
      <c r="N89" s="51"/>
      <c r="O89" s="51"/>
      <c r="P89" s="51"/>
      <c r="Q89" s="51"/>
      <c r="S89" s="305">
        <v>416</v>
      </c>
    </row>
    <row r="90" spans="1:21" x14ac:dyDescent="0.2">
      <c r="A90" s="46" t="s">
        <v>326</v>
      </c>
      <c r="B90" s="47" t="s">
        <v>129</v>
      </c>
      <c r="C90" s="47">
        <v>2192</v>
      </c>
      <c r="D90" s="46" t="s">
        <v>130</v>
      </c>
      <c r="E90" s="48">
        <v>422</v>
      </c>
      <c r="F90" s="15"/>
      <c r="G90" s="49">
        <v>422</v>
      </c>
      <c r="H90" s="50"/>
      <c r="I90" s="51"/>
      <c r="J90" s="49">
        <v>0</v>
      </c>
      <c r="K90" s="52"/>
      <c r="L90" s="53">
        <v>1205846.9056346919</v>
      </c>
      <c r="N90" s="51"/>
      <c r="O90" s="51"/>
      <c r="P90" s="51"/>
      <c r="Q90" s="51"/>
      <c r="S90" s="305">
        <v>422</v>
      </c>
      <c r="T90" s="56"/>
      <c r="U90" s="57"/>
    </row>
    <row r="91" spans="1:21" x14ac:dyDescent="0.2">
      <c r="A91" s="46" t="s">
        <v>328</v>
      </c>
      <c r="B91" s="47">
        <v>0</v>
      </c>
      <c r="C91" s="47">
        <v>2014</v>
      </c>
      <c r="D91" s="46" t="s">
        <v>131</v>
      </c>
      <c r="E91" s="48">
        <v>297</v>
      </c>
      <c r="F91" s="15"/>
      <c r="G91" s="49">
        <v>297</v>
      </c>
      <c r="H91" s="50"/>
      <c r="I91" s="51"/>
      <c r="J91" s="49">
        <v>0</v>
      </c>
      <c r="K91" s="52"/>
      <c r="L91" s="53">
        <v>848664.7653400558</v>
      </c>
      <c r="N91" s="51"/>
      <c r="O91" s="51"/>
      <c r="P91" s="51"/>
      <c r="Q91" s="51"/>
      <c r="S91" s="305">
        <v>297</v>
      </c>
    </row>
    <row r="92" spans="1:21" x14ac:dyDescent="0.2">
      <c r="A92" s="46" t="s">
        <v>326</v>
      </c>
      <c r="B92" s="47" t="s">
        <v>132</v>
      </c>
      <c r="C92" s="47">
        <v>2185</v>
      </c>
      <c r="D92" s="46" t="s">
        <v>133</v>
      </c>
      <c r="E92" s="48">
        <v>340</v>
      </c>
      <c r="F92" s="15"/>
      <c r="G92" s="49">
        <v>340</v>
      </c>
      <c r="H92" s="50"/>
      <c r="I92" s="51"/>
      <c r="J92" s="49">
        <v>0</v>
      </c>
      <c r="K92" s="52"/>
      <c r="L92" s="53">
        <v>971535.42160141061</v>
      </c>
      <c r="N92" s="51"/>
      <c r="O92" s="51"/>
      <c r="P92" s="51"/>
      <c r="Q92" s="51"/>
      <c r="S92" s="305">
        <v>340</v>
      </c>
    </row>
    <row r="93" spans="1:21" x14ac:dyDescent="0.2">
      <c r="A93" s="46" t="s">
        <v>326</v>
      </c>
      <c r="B93" s="47" t="s">
        <v>134</v>
      </c>
      <c r="C93" s="47">
        <v>5206</v>
      </c>
      <c r="D93" s="46" t="s">
        <v>135</v>
      </c>
      <c r="E93" s="48">
        <v>213</v>
      </c>
      <c r="F93" s="15"/>
      <c r="G93" s="49">
        <v>213</v>
      </c>
      <c r="H93" s="50"/>
      <c r="I93" s="51"/>
      <c r="J93" s="49">
        <v>0</v>
      </c>
      <c r="K93" s="52"/>
      <c r="L93" s="53">
        <v>608638.36706206016</v>
      </c>
      <c r="N93" s="51"/>
      <c r="O93" s="51"/>
      <c r="P93" s="51"/>
      <c r="Q93" s="51"/>
      <c r="S93" s="305">
        <v>213</v>
      </c>
    </row>
    <row r="94" spans="1:21" x14ac:dyDescent="0.2">
      <c r="A94" s="46" t="s">
        <v>328</v>
      </c>
      <c r="B94" s="47">
        <v>0</v>
      </c>
      <c r="C94" s="47">
        <v>2170</v>
      </c>
      <c r="D94" s="46" t="s">
        <v>348</v>
      </c>
      <c r="E94" s="48">
        <v>358</v>
      </c>
      <c r="F94" s="15"/>
      <c r="G94" s="49">
        <v>358</v>
      </c>
      <c r="H94" s="50"/>
      <c r="I94" s="51"/>
      <c r="J94" s="49">
        <v>0</v>
      </c>
      <c r="K94" s="52"/>
      <c r="L94" s="53">
        <v>1022969.6498038382</v>
      </c>
      <c r="N94" s="51"/>
      <c r="O94" s="51"/>
      <c r="P94" s="51"/>
      <c r="Q94" s="51"/>
      <c r="S94" s="305">
        <v>358</v>
      </c>
    </row>
    <row r="95" spans="1:21" x14ac:dyDescent="0.2">
      <c r="A95" s="46" t="s">
        <v>326</v>
      </c>
      <c r="B95" s="47" t="s">
        <v>136</v>
      </c>
      <c r="C95" s="47">
        <v>2054</v>
      </c>
      <c r="D95" s="46" t="s">
        <v>137</v>
      </c>
      <c r="E95" s="48">
        <v>427</v>
      </c>
      <c r="F95" s="15"/>
      <c r="G95" s="49">
        <v>427</v>
      </c>
      <c r="H95" s="50"/>
      <c r="I95" s="51"/>
      <c r="J95" s="49">
        <v>0</v>
      </c>
      <c r="K95" s="52"/>
      <c r="L95" s="53">
        <v>1220134.1912464774</v>
      </c>
      <c r="N95" s="51"/>
      <c r="O95" s="51"/>
      <c r="P95" s="51"/>
      <c r="Q95" s="51"/>
      <c r="S95" s="305">
        <v>427</v>
      </c>
    </row>
    <row r="96" spans="1:21" x14ac:dyDescent="0.2">
      <c r="A96" s="46" t="s">
        <v>326</v>
      </c>
      <c r="B96" s="47" t="s">
        <v>138</v>
      </c>
      <c r="C96" s="47">
        <v>2197</v>
      </c>
      <c r="D96" s="46" t="s">
        <v>139</v>
      </c>
      <c r="E96" s="48">
        <v>403</v>
      </c>
      <c r="F96" s="15"/>
      <c r="G96" s="49">
        <v>403</v>
      </c>
      <c r="H96" s="50"/>
      <c r="I96" s="51"/>
      <c r="J96" s="49">
        <v>0</v>
      </c>
      <c r="K96" s="52"/>
      <c r="L96" s="53">
        <v>1151555.2203099073</v>
      </c>
      <c r="N96" s="51"/>
      <c r="O96" s="51"/>
      <c r="P96" s="51"/>
      <c r="Q96" s="51"/>
      <c r="S96" s="305">
        <v>403</v>
      </c>
    </row>
    <row r="97" spans="1:21" x14ac:dyDescent="0.2">
      <c r="A97" s="46" t="s">
        <v>328</v>
      </c>
      <c r="B97" s="47">
        <v>0</v>
      </c>
      <c r="C97" s="47">
        <v>5205</v>
      </c>
      <c r="D97" s="46" t="s">
        <v>140</v>
      </c>
      <c r="E97" s="48">
        <v>408</v>
      </c>
      <c r="F97" s="15"/>
      <c r="G97" s="49">
        <v>408</v>
      </c>
      <c r="H97" s="50"/>
      <c r="I97" s="51"/>
      <c r="J97" s="49">
        <v>0</v>
      </c>
      <c r="K97" s="52"/>
      <c r="L97" s="53">
        <v>1165842.5059216928</v>
      </c>
      <c r="N97" s="51"/>
      <c r="O97" s="51"/>
      <c r="P97" s="51"/>
      <c r="Q97" s="51"/>
      <c r="S97" s="305">
        <v>408</v>
      </c>
    </row>
    <row r="98" spans="1:21" x14ac:dyDescent="0.2">
      <c r="A98" s="46" t="s">
        <v>328</v>
      </c>
      <c r="B98" s="47">
        <v>0</v>
      </c>
      <c r="C98" s="47">
        <v>2130</v>
      </c>
      <c r="D98" s="46" t="s">
        <v>142</v>
      </c>
      <c r="E98" s="48">
        <v>56</v>
      </c>
      <c r="F98" s="15"/>
      <c r="G98" s="49">
        <v>56</v>
      </c>
      <c r="H98" s="50"/>
      <c r="I98" s="51"/>
      <c r="J98" s="49">
        <v>0</v>
      </c>
      <c r="K98" s="52"/>
      <c r="L98" s="53">
        <v>160017.59885199706</v>
      </c>
      <c r="N98" s="51"/>
      <c r="O98" s="51"/>
      <c r="P98" s="51"/>
      <c r="Q98" s="51"/>
      <c r="S98" s="305">
        <v>56</v>
      </c>
    </row>
    <row r="99" spans="1:21" x14ac:dyDescent="0.2">
      <c r="A99" s="46" t="s">
        <v>326</v>
      </c>
      <c r="B99" s="47" t="s">
        <v>143</v>
      </c>
      <c r="C99" s="47">
        <v>3353</v>
      </c>
      <c r="D99" s="46" t="s">
        <v>144</v>
      </c>
      <c r="E99" s="48">
        <v>181</v>
      </c>
      <c r="F99" s="15"/>
      <c r="G99" s="49">
        <v>181</v>
      </c>
      <c r="H99" s="50"/>
      <c r="I99" s="51"/>
      <c r="J99" s="49">
        <v>0</v>
      </c>
      <c r="K99" s="52"/>
      <c r="L99" s="53">
        <v>517199.73914663331</v>
      </c>
      <c r="N99" s="51"/>
      <c r="O99" s="51"/>
      <c r="P99" s="51"/>
      <c r="Q99" s="51"/>
      <c r="S99" s="305">
        <v>181</v>
      </c>
    </row>
    <row r="100" spans="1:21" x14ac:dyDescent="0.2">
      <c r="A100" s="46" t="s">
        <v>328</v>
      </c>
      <c r="B100" s="47">
        <v>0</v>
      </c>
      <c r="C100" s="47">
        <v>3372</v>
      </c>
      <c r="D100" s="46" t="s">
        <v>145</v>
      </c>
      <c r="E100" s="48">
        <v>211</v>
      </c>
      <c r="F100" s="15"/>
      <c r="G100" s="49">
        <v>211</v>
      </c>
      <c r="H100" s="50"/>
      <c r="I100" s="51"/>
      <c r="J100" s="49">
        <v>0</v>
      </c>
      <c r="K100" s="52"/>
      <c r="L100" s="53">
        <v>602923.45281734597</v>
      </c>
      <c r="N100" s="51"/>
      <c r="O100" s="51"/>
      <c r="P100" s="51"/>
      <c r="Q100" s="51"/>
      <c r="S100" s="305">
        <v>211</v>
      </c>
    </row>
    <row r="101" spans="1:21" x14ac:dyDescent="0.2">
      <c r="A101" s="46" t="s">
        <v>328</v>
      </c>
      <c r="B101" s="47">
        <v>0</v>
      </c>
      <c r="C101" s="47">
        <v>3375</v>
      </c>
      <c r="D101" s="46" t="s">
        <v>146</v>
      </c>
      <c r="E101" s="48">
        <v>181</v>
      </c>
      <c r="F101" s="15"/>
      <c r="G101" s="49">
        <v>181</v>
      </c>
      <c r="H101" s="50"/>
      <c r="I101" s="51"/>
      <c r="J101" s="49">
        <v>0</v>
      </c>
      <c r="K101" s="52"/>
      <c r="L101" s="53">
        <v>517199.73914663331</v>
      </c>
      <c r="N101" s="51"/>
      <c r="O101" s="51"/>
      <c r="P101" s="51"/>
      <c r="Q101" s="51"/>
      <c r="S101" s="305">
        <v>181</v>
      </c>
    </row>
    <row r="102" spans="1:21" x14ac:dyDescent="0.2">
      <c r="A102" s="46" t="s">
        <v>328</v>
      </c>
      <c r="B102" s="47">
        <v>0</v>
      </c>
      <c r="C102" s="47">
        <v>2064</v>
      </c>
      <c r="D102" s="46" t="s">
        <v>349</v>
      </c>
      <c r="E102" s="48">
        <v>213</v>
      </c>
      <c r="F102" s="15"/>
      <c r="G102" s="49">
        <v>213</v>
      </c>
      <c r="H102" s="50"/>
      <c r="I102" s="51"/>
      <c r="J102" s="49">
        <v>0</v>
      </c>
      <c r="K102" s="52"/>
      <c r="L102" s="53">
        <v>608638.36706206016</v>
      </c>
      <c r="N102" s="51"/>
      <c r="O102" s="51"/>
      <c r="P102" s="51"/>
      <c r="Q102" s="51"/>
      <c r="S102" s="305">
        <v>213</v>
      </c>
      <c r="T102" s="56"/>
      <c r="U102" s="57"/>
    </row>
    <row r="103" spans="1:21" x14ac:dyDescent="0.2">
      <c r="A103" s="46" t="s">
        <v>328</v>
      </c>
      <c r="B103" s="47">
        <v>0</v>
      </c>
      <c r="C103" s="47">
        <v>2132</v>
      </c>
      <c r="D103" s="46" t="s">
        <v>147</v>
      </c>
      <c r="E103" s="48">
        <v>194</v>
      </c>
      <c r="F103" s="15"/>
      <c r="G103" s="49">
        <v>194</v>
      </c>
      <c r="H103" s="50"/>
      <c r="I103" s="51"/>
      <c r="J103" s="49">
        <v>0</v>
      </c>
      <c r="K103" s="52"/>
      <c r="L103" s="53">
        <v>554346.68173727544</v>
      </c>
      <c r="N103" s="51"/>
      <c r="O103" s="51"/>
      <c r="P103" s="51"/>
      <c r="Q103" s="51"/>
      <c r="S103" s="305">
        <v>194</v>
      </c>
    </row>
    <row r="104" spans="1:21" x14ac:dyDescent="0.2">
      <c r="A104" s="46" t="s">
        <v>326</v>
      </c>
      <c r="B104" s="47" t="s">
        <v>148</v>
      </c>
      <c r="C104" s="47">
        <v>3377</v>
      </c>
      <c r="D104" s="46" t="s">
        <v>149</v>
      </c>
      <c r="E104" s="48">
        <v>604</v>
      </c>
      <c r="F104" s="15"/>
      <c r="G104" s="49">
        <v>604</v>
      </c>
      <c r="H104" s="50"/>
      <c r="I104" s="51"/>
      <c r="J104" s="49">
        <v>0</v>
      </c>
      <c r="K104" s="52"/>
      <c r="L104" s="53">
        <v>1725904.1019036823</v>
      </c>
      <c r="N104" s="51"/>
      <c r="O104" s="51"/>
      <c r="P104" s="51"/>
      <c r="Q104" s="51"/>
      <c r="S104" s="305">
        <v>604</v>
      </c>
    </row>
    <row r="105" spans="1:21" x14ac:dyDescent="0.2">
      <c r="A105" s="46" t="s">
        <v>326</v>
      </c>
      <c r="B105" s="47" t="s">
        <v>150</v>
      </c>
      <c r="C105" s="47">
        <v>2101</v>
      </c>
      <c r="D105" s="46" t="s">
        <v>151</v>
      </c>
      <c r="E105" s="48">
        <v>261</v>
      </c>
      <c r="F105" s="15"/>
      <c r="G105" s="49">
        <v>261</v>
      </c>
      <c r="H105" s="50"/>
      <c r="I105" s="51"/>
      <c r="J105" s="49">
        <v>0</v>
      </c>
      <c r="K105" s="52"/>
      <c r="L105" s="53">
        <v>745796.30893520056</v>
      </c>
      <c r="N105" s="51"/>
      <c r="O105" s="51"/>
      <c r="P105" s="51"/>
      <c r="Q105" s="51"/>
      <c r="S105" s="305">
        <v>261</v>
      </c>
    </row>
    <row r="106" spans="1:21" x14ac:dyDescent="0.2">
      <c r="A106" s="46" t="s">
        <v>328</v>
      </c>
      <c r="B106" s="47">
        <v>0</v>
      </c>
      <c r="C106" s="47">
        <v>2115</v>
      </c>
      <c r="D106" s="46" t="s">
        <v>25</v>
      </c>
      <c r="E106" s="48">
        <v>202</v>
      </c>
      <c r="F106" s="15"/>
      <c r="G106" s="49">
        <v>202</v>
      </c>
      <c r="H106" s="50"/>
      <c r="I106" s="51"/>
      <c r="J106" s="49">
        <v>0</v>
      </c>
      <c r="K106" s="52"/>
      <c r="L106" s="53">
        <v>577206.33871613222</v>
      </c>
      <c r="N106" s="51"/>
      <c r="O106" s="51"/>
      <c r="P106" s="51"/>
      <c r="Q106" s="51"/>
      <c r="S106" s="305">
        <v>202</v>
      </c>
    </row>
    <row r="107" spans="1:21" x14ac:dyDescent="0.2">
      <c r="A107" s="46" t="s">
        <v>326</v>
      </c>
      <c r="B107" s="47" t="s">
        <v>152</v>
      </c>
      <c r="C107" s="47">
        <v>2086</v>
      </c>
      <c r="D107" s="46" t="s">
        <v>153</v>
      </c>
      <c r="E107" s="48">
        <v>479</v>
      </c>
      <c r="F107" s="15"/>
      <c r="G107" s="49">
        <v>479</v>
      </c>
      <c r="H107" s="50"/>
      <c r="I107" s="51"/>
      <c r="J107" s="49">
        <v>0</v>
      </c>
      <c r="K107" s="52"/>
      <c r="L107" s="53">
        <v>1368721.9616090462</v>
      </c>
      <c r="N107" s="51"/>
      <c r="O107" s="51"/>
      <c r="P107" s="51"/>
      <c r="Q107" s="51"/>
      <c r="S107" s="305">
        <v>479</v>
      </c>
    </row>
    <row r="108" spans="1:21" x14ac:dyDescent="0.2">
      <c r="A108" s="46" t="s">
        <v>329</v>
      </c>
      <c r="B108" s="47">
        <v>0</v>
      </c>
      <c r="C108" s="47">
        <v>2000</v>
      </c>
      <c r="D108" s="46" t="s">
        <v>154</v>
      </c>
      <c r="E108" s="48">
        <v>364</v>
      </c>
      <c r="F108" s="15"/>
      <c r="G108" s="49">
        <v>364</v>
      </c>
      <c r="H108" s="50"/>
      <c r="I108" s="51"/>
      <c r="J108" s="49">
        <v>0</v>
      </c>
      <c r="K108" s="52"/>
      <c r="L108" s="53">
        <v>1040114.3925379808</v>
      </c>
      <c r="N108" s="51"/>
      <c r="O108" s="51"/>
      <c r="P108" s="51"/>
      <c r="Q108" s="51"/>
      <c r="S108" s="305">
        <v>364</v>
      </c>
    </row>
    <row r="109" spans="1:21" x14ac:dyDescent="0.2">
      <c r="A109" s="46" t="s">
        <v>328</v>
      </c>
      <c r="B109" s="47">
        <v>0</v>
      </c>
      <c r="C109" s="47">
        <v>2031</v>
      </c>
      <c r="D109" s="46" t="s">
        <v>155</v>
      </c>
      <c r="E109" s="48">
        <v>207</v>
      </c>
      <c r="F109" s="15"/>
      <c r="G109" s="49">
        <v>207</v>
      </c>
      <c r="H109" s="50"/>
      <c r="I109" s="51"/>
      <c r="J109" s="49">
        <v>0</v>
      </c>
      <c r="K109" s="52"/>
      <c r="L109" s="53">
        <v>591493.6243279177</v>
      </c>
      <c r="N109" s="51"/>
      <c r="O109" s="51"/>
      <c r="P109" s="51"/>
      <c r="Q109" s="51"/>
      <c r="S109" s="305">
        <v>207</v>
      </c>
    </row>
    <row r="110" spans="1:21" x14ac:dyDescent="0.2">
      <c r="A110" s="46" t="s">
        <v>326</v>
      </c>
      <c r="B110" s="47" t="s">
        <v>156</v>
      </c>
      <c r="C110" s="47">
        <v>3365</v>
      </c>
      <c r="D110" s="46" t="s">
        <v>157</v>
      </c>
      <c r="E110" s="48">
        <v>369</v>
      </c>
      <c r="F110" s="15"/>
      <c r="G110" s="49">
        <v>369</v>
      </c>
      <c r="H110" s="50"/>
      <c r="I110" s="51"/>
      <c r="J110" s="49">
        <v>0</v>
      </c>
      <c r="K110" s="52"/>
      <c r="L110" s="53">
        <v>1054401.6781497663</v>
      </c>
      <c r="N110" s="51"/>
      <c r="O110" s="51"/>
      <c r="P110" s="51"/>
      <c r="Q110" s="51"/>
      <c r="S110" s="305">
        <v>369</v>
      </c>
    </row>
    <row r="111" spans="1:21" x14ac:dyDescent="0.2">
      <c r="A111" s="46" t="s">
        <v>326</v>
      </c>
      <c r="B111" s="47" t="s">
        <v>158</v>
      </c>
      <c r="C111" s="47">
        <v>5202</v>
      </c>
      <c r="D111" s="46" t="s">
        <v>159</v>
      </c>
      <c r="E111" s="48">
        <v>210</v>
      </c>
      <c r="F111" s="15"/>
      <c r="G111" s="49">
        <v>210</v>
      </c>
      <c r="H111" s="50"/>
      <c r="I111" s="51"/>
      <c r="J111" s="49">
        <v>0</v>
      </c>
      <c r="K111" s="52"/>
      <c r="L111" s="53">
        <v>600065.99569498899</v>
      </c>
      <c r="N111" s="51"/>
      <c r="O111" s="51"/>
      <c r="P111" s="51"/>
      <c r="Q111" s="51"/>
      <c r="S111" s="305">
        <v>210</v>
      </c>
    </row>
    <row r="112" spans="1:21" x14ac:dyDescent="0.2">
      <c r="A112" s="46" t="s">
        <v>328</v>
      </c>
      <c r="B112" s="47">
        <v>0</v>
      </c>
      <c r="C112" s="47">
        <v>2003</v>
      </c>
      <c r="D112" s="46" t="s">
        <v>160</v>
      </c>
      <c r="E112" s="48">
        <v>258</v>
      </c>
      <c r="F112" s="15"/>
      <c r="G112" s="49">
        <v>258</v>
      </c>
      <c r="H112" s="50"/>
      <c r="I112" s="51"/>
      <c r="J112" s="49">
        <v>0</v>
      </c>
      <c r="K112" s="52"/>
      <c r="L112" s="53">
        <v>737223.93756812927</v>
      </c>
      <c r="N112" s="51"/>
      <c r="O112" s="51"/>
      <c r="P112" s="51"/>
      <c r="Q112" s="51"/>
      <c r="S112" s="305">
        <v>258</v>
      </c>
      <c r="T112" s="56"/>
      <c r="U112" s="57"/>
    </row>
    <row r="113" spans="1:21" x14ac:dyDescent="0.2">
      <c r="A113" s="46" t="s">
        <v>326</v>
      </c>
      <c r="B113" s="47" t="s">
        <v>161</v>
      </c>
      <c r="C113" s="47">
        <v>2140</v>
      </c>
      <c r="D113" s="46" t="s">
        <v>162</v>
      </c>
      <c r="E113" s="48">
        <v>418</v>
      </c>
      <c r="F113" s="15"/>
      <c r="G113" s="49">
        <v>418</v>
      </c>
      <c r="H113" s="50"/>
      <c r="I113" s="51"/>
      <c r="J113" s="49">
        <v>0</v>
      </c>
      <c r="K113" s="52"/>
      <c r="L113" s="53">
        <v>1194417.0771452638</v>
      </c>
      <c r="N113" s="51"/>
      <c r="O113" s="51"/>
      <c r="P113" s="51"/>
      <c r="Q113" s="51"/>
      <c r="S113" s="305">
        <v>418</v>
      </c>
    </row>
    <row r="114" spans="1:21" x14ac:dyDescent="0.2">
      <c r="A114" s="46" t="s">
        <v>326</v>
      </c>
      <c r="B114" s="47" t="s">
        <v>163</v>
      </c>
      <c r="C114" s="47">
        <v>2174</v>
      </c>
      <c r="D114" s="46" t="s">
        <v>164</v>
      </c>
      <c r="E114" s="48">
        <v>405</v>
      </c>
      <c r="F114" s="15"/>
      <c r="G114" s="49">
        <v>405</v>
      </c>
      <c r="H114" s="50"/>
      <c r="I114" s="51"/>
      <c r="J114" s="49">
        <v>0</v>
      </c>
      <c r="K114" s="52"/>
      <c r="L114" s="53">
        <v>1157270.1345546215</v>
      </c>
      <c r="N114" s="51"/>
      <c r="O114" s="51"/>
      <c r="P114" s="51"/>
      <c r="Q114" s="51"/>
      <c r="S114" s="305">
        <v>405</v>
      </c>
    </row>
    <row r="115" spans="1:21" x14ac:dyDescent="0.2">
      <c r="A115" s="46" t="s">
        <v>326</v>
      </c>
      <c r="B115" s="47" t="s">
        <v>165</v>
      </c>
      <c r="C115" s="47">
        <v>2055</v>
      </c>
      <c r="D115" s="46" t="s">
        <v>166</v>
      </c>
      <c r="E115" s="48">
        <v>298</v>
      </c>
      <c r="F115" s="15"/>
      <c r="G115" s="49">
        <v>298</v>
      </c>
      <c r="H115" s="50"/>
      <c r="I115" s="51"/>
      <c r="J115" s="49">
        <v>0</v>
      </c>
      <c r="K115" s="52"/>
      <c r="L115" s="53">
        <v>851522.2224624129</v>
      </c>
      <c r="N115" s="51"/>
      <c r="O115" s="51"/>
      <c r="P115" s="51"/>
      <c r="Q115" s="51"/>
      <c r="S115" s="305">
        <v>298</v>
      </c>
    </row>
    <row r="116" spans="1:21" x14ac:dyDescent="0.2">
      <c r="A116" s="46" t="s">
        <v>328</v>
      </c>
      <c r="B116" s="47">
        <v>0</v>
      </c>
      <c r="C116" s="47">
        <v>2178</v>
      </c>
      <c r="D116" s="46" t="s">
        <v>167</v>
      </c>
      <c r="E116" s="48">
        <v>413</v>
      </c>
      <c r="F116" s="15"/>
      <c r="G116" s="49">
        <v>413</v>
      </c>
      <c r="H116" s="50"/>
      <c r="I116" s="51"/>
      <c r="J116" s="49">
        <v>0</v>
      </c>
      <c r="K116" s="52"/>
      <c r="L116" s="53">
        <v>1180129.7915334783</v>
      </c>
      <c r="N116" s="51"/>
      <c r="O116" s="51"/>
      <c r="P116" s="51"/>
      <c r="Q116" s="51"/>
      <c r="S116" s="305">
        <v>413</v>
      </c>
    </row>
    <row r="117" spans="1:21" x14ac:dyDescent="0.2">
      <c r="A117" s="46" t="s">
        <v>328</v>
      </c>
      <c r="B117" s="47">
        <v>0</v>
      </c>
      <c r="C117" s="47">
        <v>3366</v>
      </c>
      <c r="D117" s="46" t="s">
        <v>350</v>
      </c>
      <c r="E117" s="48">
        <v>193</v>
      </c>
      <c r="F117" s="15"/>
      <c r="G117" s="49">
        <v>193</v>
      </c>
      <c r="H117" s="50"/>
      <c r="I117" s="51"/>
      <c r="J117" s="49">
        <v>0</v>
      </c>
      <c r="K117" s="52"/>
      <c r="L117" s="53">
        <v>551489.22461491835</v>
      </c>
      <c r="N117" s="51"/>
      <c r="O117" s="51"/>
      <c r="P117" s="51"/>
      <c r="Q117" s="51"/>
      <c r="S117" s="305">
        <v>193</v>
      </c>
    </row>
    <row r="118" spans="1:21" x14ac:dyDescent="0.2">
      <c r="A118" s="46" t="s">
        <v>328</v>
      </c>
      <c r="B118" s="47">
        <v>0</v>
      </c>
      <c r="C118" s="47">
        <v>2077</v>
      </c>
      <c r="D118" s="46" t="s">
        <v>168</v>
      </c>
      <c r="E118" s="48">
        <v>187</v>
      </c>
      <c r="F118" s="15"/>
      <c r="G118" s="49">
        <v>187</v>
      </c>
      <c r="H118" s="50"/>
      <c r="I118" s="51"/>
      <c r="J118" s="49">
        <v>0</v>
      </c>
      <c r="K118" s="52"/>
      <c r="L118" s="53">
        <v>534344.48188077589</v>
      </c>
      <c r="N118" s="51"/>
      <c r="O118" s="51"/>
      <c r="P118" s="51"/>
      <c r="Q118" s="51"/>
      <c r="S118" s="305">
        <v>187</v>
      </c>
    </row>
    <row r="119" spans="1:21" x14ac:dyDescent="0.2">
      <c r="A119" s="46" t="s">
        <v>326</v>
      </c>
      <c r="B119" s="47" t="s">
        <v>169</v>
      </c>
      <c r="C119" s="47">
        <v>2146</v>
      </c>
      <c r="D119" s="46" t="s">
        <v>170</v>
      </c>
      <c r="E119" s="48">
        <v>588</v>
      </c>
      <c r="F119" s="15"/>
      <c r="G119" s="49">
        <v>588</v>
      </c>
      <c r="H119" s="50"/>
      <c r="I119" s="51"/>
      <c r="J119" s="49">
        <v>0</v>
      </c>
      <c r="K119" s="52"/>
      <c r="L119" s="53">
        <v>1680184.787945969</v>
      </c>
      <c r="N119" s="51"/>
      <c r="O119" s="51"/>
      <c r="P119" s="51"/>
      <c r="Q119" s="51"/>
      <c r="S119" s="305">
        <v>588</v>
      </c>
    </row>
    <row r="120" spans="1:21" x14ac:dyDescent="0.2">
      <c r="A120" s="46" t="s">
        <v>328</v>
      </c>
      <c r="B120" s="47">
        <v>0</v>
      </c>
      <c r="C120" s="47">
        <v>2023</v>
      </c>
      <c r="D120" s="46" t="s">
        <v>171</v>
      </c>
      <c r="E120" s="48">
        <v>344</v>
      </c>
      <c r="F120" s="15"/>
      <c r="G120" s="49">
        <v>344</v>
      </c>
      <c r="H120" s="50"/>
      <c r="I120" s="51"/>
      <c r="J120" s="49">
        <v>0</v>
      </c>
      <c r="K120" s="52"/>
      <c r="L120" s="53">
        <v>982965.25009083899</v>
      </c>
      <c r="N120" s="51"/>
      <c r="O120" s="51"/>
      <c r="P120" s="51"/>
      <c r="Q120" s="51"/>
      <c r="S120" s="305">
        <v>344</v>
      </c>
    </row>
    <row r="121" spans="1:21" x14ac:dyDescent="0.2">
      <c r="A121" s="46" t="s">
        <v>328</v>
      </c>
      <c r="B121" s="47">
        <v>0</v>
      </c>
      <c r="C121" s="47">
        <v>2025</v>
      </c>
      <c r="D121" s="46" t="s">
        <v>54</v>
      </c>
      <c r="E121" s="48">
        <v>366</v>
      </c>
      <c r="F121" s="15"/>
      <c r="G121" s="49">
        <v>366</v>
      </c>
      <c r="H121" s="50"/>
      <c r="I121" s="51"/>
      <c r="J121" s="49">
        <v>0</v>
      </c>
      <c r="K121" s="52"/>
      <c r="L121" s="53">
        <v>1045829.306782695</v>
      </c>
      <c r="N121" s="51"/>
      <c r="O121" s="51"/>
      <c r="P121" s="51"/>
      <c r="Q121" s="51"/>
      <c r="S121" s="305">
        <v>366</v>
      </c>
    </row>
    <row r="122" spans="1:21" x14ac:dyDescent="0.2">
      <c r="A122" s="46" t="s">
        <v>328</v>
      </c>
      <c r="B122" s="47">
        <v>0</v>
      </c>
      <c r="C122" s="47">
        <v>3369</v>
      </c>
      <c r="D122" s="46" t="s">
        <v>172</v>
      </c>
      <c r="E122" s="48">
        <v>209</v>
      </c>
      <c r="F122" s="15"/>
      <c r="G122" s="49">
        <v>209</v>
      </c>
      <c r="H122" s="50"/>
      <c r="I122" s="51"/>
      <c r="J122" s="49">
        <v>0</v>
      </c>
      <c r="K122" s="52"/>
      <c r="L122" s="53">
        <v>597208.53857263189</v>
      </c>
      <c r="N122" s="51"/>
      <c r="O122" s="51"/>
      <c r="P122" s="51"/>
      <c r="Q122" s="51"/>
      <c r="S122" s="305">
        <v>209</v>
      </c>
    </row>
    <row r="123" spans="1:21" x14ac:dyDescent="0.2">
      <c r="A123" s="46" t="s">
        <v>326</v>
      </c>
      <c r="B123" s="47" t="s">
        <v>173</v>
      </c>
      <c r="C123" s="47">
        <v>3333</v>
      </c>
      <c r="D123" s="46" t="s">
        <v>174</v>
      </c>
      <c r="E123" s="48">
        <v>213</v>
      </c>
      <c r="F123" s="15"/>
      <c r="G123" s="49">
        <v>213</v>
      </c>
      <c r="H123" s="50"/>
      <c r="I123" s="51"/>
      <c r="J123" s="49">
        <v>0</v>
      </c>
      <c r="K123" s="52"/>
      <c r="L123" s="53">
        <v>608638.36706206016</v>
      </c>
      <c r="N123" s="51"/>
      <c r="O123" s="51"/>
      <c r="P123" s="51"/>
      <c r="Q123" s="51"/>
      <c r="S123" s="305">
        <v>213</v>
      </c>
    </row>
    <row r="124" spans="1:21" x14ac:dyDescent="0.2">
      <c r="A124" s="46" t="s">
        <v>326</v>
      </c>
      <c r="B124" s="47" t="s">
        <v>175</v>
      </c>
      <c r="C124" s="47">
        <v>3373</v>
      </c>
      <c r="D124" s="46" t="s">
        <v>176</v>
      </c>
      <c r="E124" s="48">
        <v>127</v>
      </c>
      <c r="F124" s="15"/>
      <c r="G124" s="49">
        <v>127</v>
      </c>
      <c r="H124" s="50"/>
      <c r="I124" s="51"/>
      <c r="J124" s="49">
        <v>0</v>
      </c>
      <c r="K124" s="52"/>
      <c r="L124" s="53">
        <v>362897.05453935044</v>
      </c>
      <c r="N124" s="51"/>
      <c r="O124" s="51"/>
      <c r="P124" s="51"/>
      <c r="Q124" s="51"/>
      <c r="S124" s="305">
        <v>127</v>
      </c>
    </row>
    <row r="125" spans="1:21" x14ac:dyDescent="0.2">
      <c r="A125" s="46" t="s">
        <v>326</v>
      </c>
      <c r="B125" s="47" t="s">
        <v>177</v>
      </c>
      <c r="C125" s="47">
        <v>3334</v>
      </c>
      <c r="D125" s="46" t="s">
        <v>178</v>
      </c>
      <c r="E125" s="48">
        <v>213</v>
      </c>
      <c r="F125" s="15"/>
      <c r="G125" s="49">
        <v>213</v>
      </c>
      <c r="H125" s="50"/>
      <c r="I125" s="51"/>
      <c r="J125" s="49">
        <v>0</v>
      </c>
      <c r="K125" s="52"/>
      <c r="L125" s="53">
        <v>608638.36706206016</v>
      </c>
      <c r="N125" s="51"/>
      <c r="O125" s="51"/>
      <c r="P125" s="51"/>
      <c r="Q125" s="51"/>
      <c r="S125" s="305">
        <v>213</v>
      </c>
      <c r="T125" s="56"/>
      <c r="U125" s="57"/>
    </row>
    <row r="126" spans="1:21" x14ac:dyDescent="0.2">
      <c r="A126" s="46" t="s">
        <v>326</v>
      </c>
      <c r="B126" s="47" t="s">
        <v>179</v>
      </c>
      <c r="C126" s="47">
        <v>3335</v>
      </c>
      <c r="D126" s="46" t="s">
        <v>180</v>
      </c>
      <c r="E126" s="48">
        <v>334</v>
      </c>
      <c r="F126" s="15"/>
      <c r="G126" s="49">
        <v>334</v>
      </c>
      <c r="H126" s="50"/>
      <c r="I126" s="51"/>
      <c r="J126" s="49">
        <v>0</v>
      </c>
      <c r="K126" s="52"/>
      <c r="L126" s="53">
        <v>954390.67886726814</v>
      </c>
      <c r="N126" s="51"/>
      <c r="O126" s="51"/>
      <c r="P126" s="51"/>
      <c r="Q126" s="51"/>
      <c r="S126" s="305">
        <v>334</v>
      </c>
    </row>
    <row r="127" spans="1:21" x14ac:dyDescent="0.2">
      <c r="A127" s="46" t="s">
        <v>326</v>
      </c>
      <c r="B127" s="47" t="s">
        <v>181</v>
      </c>
      <c r="C127" s="47">
        <v>3354</v>
      </c>
      <c r="D127" s="46" t="s">
        <v>182</v>
      </c>
      <c r="E127" s="48">
        <v>210</v>
      </c>
      <c r="F127" s="15"/>
      <c r="G127" s="49">
        <v>210</v>
      </c>
      <c r="H127" s="50"/>
      <c r="I127" s="51"/>
      <c r="J127" s="49">
        <v>0</v>
      </c>
      <c r="K127" s="52"/>
      <c r="L127" s="53">
        <v>600065.99569498899</v>
      </c>
      <c r="N127" s="51"/>
      <c r="O127" s="51"/>
      <c r="P127" s="51"/>
      <c r="Q127" s="51"/>
      <c r="S127" s="305">
        <v>210</v>
      </c>
    </row>
    <row r="128" spans="1:21" x14ac:dyDescent="0.2">
      <c r="A128" s="46" t="s">
        <v>326</v>
      </c>
      <c r="B128" s="47" t="s">
        <v>183</v>
      </c>
      <c r="C128" s="47">
        <v>3351</v>
      </c>
      <c r="D128" s="46" t="s">
        <v>184</v>
      </c>
      <c r="E128" s="48">
        <v>211</v>
      </c>
      <c r="F128" s="15"/>
      <c r="G128" s="49">
        <v>211</v>
      </c>
      <c r="H128" s="50"/>
      <c r="I128" s="51"/>
      <c r="J128" s="49">
        <v>0</v>
      </c>
      <c r="K128" s="52"/>
      <c r="L128" s="53">
        <v>602923.45281734597</v>
      </c>
      <c r="N128" s="51"/>
      <c r="O128" s="51"/>
      <c r="P128" s="51"/>
      <c r="Q128" s="51"/>
      <c r="S128" s="305">
        <v>211</v>
      </c>
    </row>
    <row r="129" spans="1:19" s="49" customFormat="1" x14ac:dyDescent="0.2">
      <c r="A129" s="46" t="s">
        <v>328</v>
      </c>
      <c r="B129" s="47">
        <v>0</v>
      </c>
      <c r="C129" s="47">
        <v>2032</v>
      </c>
      <c r="D129" s="46" t="s">
        <v>464</v>
      </c>
      <c r="E129" s="48">
        <v>286</v>
      </c>
      <c r="F129" s="15"/>
      <c r="G129" s="49">
        <v>286</v>
      </c>
      <c r="H129" s="50"/>
      <c r="I129" s="51"/>
      <c r="J129" s="49">
        <v>0</v>
      </c>
      <c r="K129" s="52"/>
      <c r="L129" s="53">
        <v>817232.73699412774</v>
      </c>
      <c r="N129" s="51"/>
      <c r="O129" s="51"/>
      <c r="P129" s="51"/>
      <c r="Q129" s="51"/>
      <c r="S129" s="305">
        <v>286</v>
      </c>
    </row>
    <row r="130" spans="1:19" s="49" customFormat="1" x14ac:dyDescent="0.2">
      <c r="A130" s="46" t="s">
        <v>328</v>
      </c>
      <c r="B130" s="47">
        <v>0</v>
      </c>
      <c r="C130" s="47">
        <v>3352</v>
      </c>
      <c r="D130" s="46" t="s">
        <v>186</v>
      </c>
      <c r="E130" s="48">
        <v>207</v>
      </c>
      <c r="F130" s="15"/>
      <c r="G130" s="49">
        <v>207</v>
      </c>
      <c r="H130" s="50"/>
      <c r="I130" s="51"/>
      <c r="J130" s="49">
        <v>0</v>
      </c>
      <c r="K130" s="52"/>
      <c r="L130" s="53">
        <v>591493.6243279177</v>
      </c>
      <c r="N130" s="51"/>
      <c r="O130" s="51"/>
      <c r="P130" s="51"/>
      <c r="Q130" s="51"/>
      <c r="S130" s="305">
        <v>207</v>
      </c>
    </row>
    <row r="131" spans="1:19" s="49" customFormat="1" x14ac:dyDescent="0.2">
      <c r="A131" s="46" t="s">
        <v>328</v>
      </c>
      <c r="B131" s="47">
        <v>0</v>
      </c>
      <c r="C131" s="47">
        <v>5208</v>
      </c>
      <c r="D131" s="46" t="s">
        <v>187</v>
      </c>
      <c r="E131" s="48">
        <v>419</v>
      </c>
      <c r="F131" s="15"/>
      <c r="G131" s="49">
        <v>419</v>
      </c>
      <c r="H131" s="50"/>
      <c r="I131" s="51"/>
      <c r="J131" s="49">
        <v>0</v>
      </c>
      <c r="K131" s="52"/>
      <c r="L131" s="53">
        <v>1197274.5342676209</v>
      </c>
      <c r="N131" s="51"/>
      <c r="O131" s="51"/>
      <c r="P131" s="51"/>
      <c r="Q131" s="51"/>
      <c r="S131" s="305">
        <v>419</v>
      </c>
    </row>
    <row r="132" spans="1:19" s="49" customFormat="1" x14ac:dyDescent="0.2">
      <c r="A132" s="46" t="s">
        <v>326</v>
      </c>
      <c r="B132" s="47" t="s">
        <v>188</v>
      </c>
      <c r="C132" s="47">
        <v>3367</v>
      </c>
      <c r="D132" s="46" t="s">
        <v>189</v>
      </c>
      <c r="E132" s="48">
        <v>208</v>
      </c>
      <c r="F132" s="15"/>
      <c r="G132" s="49">
        <v>208</v>
      </c>
      <c r="H132" s="50"/>
      <c r="I132" s="51"/>
      <c r="J132" s="49">
        <v>0</v>
      </c>
      <c r="K132" s="52"/>
      <c r="L132" s="53">
        <v>594351.0814502748</v>
      </c>
      <c r="N132" s="51"/>
      <c r="O132" s="51"/>
      <c r="P132" s="51"/>
      <c r="Q132" s="51"/>
      <c r="S132" s="305">
        <v>208</v>
      </c>
    </row>
    <row r="133" spans="1:19" s="49" customFormat="1" x14ac:dyDescent="0.2">
      <c r="A133" s="46" t="s">
        <v>326</v>
      </c>
      <c r="B133" s="47" t="s">
        <v>190</v>
      </c>
      <c r="C133" s="47">
        <v>3338</v>
      </c>
      <c r="D133" s="46" t="s">
        <v>191</v>
      </c>
      <c r="E133" s="48">
        <v>305</v>
      </c>
      <c r="F133" s="15"/>
      <c r="G133" s="49">
        <v>305</v>
      </c>
      <c r="H133" s="50"/>
      <c r="I133" s="51"/>
      <c r="J133" s="49">
        <v>0</v>
      </c>
      <c r="K133" s="52"/>
      <c r="L133" s="53">
        <v>871524.42231891246</v>
      </c>
      <c r="N133" s="51"/>
      <c r="O133" s="51"/>
      <c r="P133" s="51"/>
      <c r="Q133" s="51"/>
      <c r="S133" s="305">
        <v>305</v>
      </c>
    </row>
    <row r="134" spans="1:19" s="49" customFormat="1" x14ac:dyDescent="0.2">
      <c r="A134" s="46" t="s">
        <v>328</v>
      </c>
      <c r="B134" s="47">
        <v>0</v>
      </c>
      <c r="C134" s="47">
        <v>3370</v>
      </c>
      <c r="D134" s="46" t="s">
        <v>192</v>
      </c>
      <c r="E134" s="48">
        <v>250</v>
      </c>
      <c r="F134" s="15"/>
      <c r="G134" s="49">
        <v>250</v>
      </c>
      <c r="H134" s="50"/>
      <c r="I134" s="51"/>
      <c r="J134" s="49">
        <v>0</v>
      </c>
      <c r="K134" s="52"/>
      <c r="L134" s="53">
        <v>714364.2805892725</v>
      </c>
      <c r="N134" s="51"/>
      <c r="O134" s="51"/>
      <c r="P134" s="51"/>
      <c r="Q134" s="51"/>
      <c r="S134" s="305">
        <v>250</v>
      </c>
    </row>
    <row r="135" spans="1:19" s="49" customFormat="1" x14ac:dyDescent="0.2">
      <c r="A135" s="46" t="s">
        <v>326</v>
      </c>
      <c r="B135" s="47" t="s">
        <v>193</v>
      </c>
      <c r="C135" s="47">
        <v>3021</v>
      </c>
      <c r="D135" s="46" t="s">
        <v>194</v>
      </c>
      <c r="E135" s="48">
        <v>206</v>
      </c>
      <c r="F135" s="15"/>
      <c r="G135" s="49">
        <v>206</v>
      </c>
      <c r="H135" s="50"/>
      <c r="I135" s="51"/>
      <c r="J135" s="49">
        <v>0</v>
      </c>
      <c r="K135" s="52"/>
      <c r="L135" s="53">
        <v>588636.1672055606</v>
      </c>
      <c r="N135" s="51"/>
      <c r="O135" s="51"/>
      <c r="P135" s="51"/>
      <c r="Q135" s="51"/>
      <c r="S135" s="305">
        <v>206</v>
      </c>
    </row>
    <row r="136" spans="1:19" s="49" customFormat="1" x14ac:dyDescent="0.2">
      <c r="A136" s="46" t="s">
        <v>326</v>
      </c>
      <c r="B136" s="47" t="s">
        <v>195</v>
      </c>
      <c r="C136" s="47">
        <v>3347</v>
      </c>
      <c r="D136" s="46" t="s">
        <v>196</v>
      </c>
      <c r="E136" s="48">
        <v>198</v>
      </c>
      <c r="F136" s="15"/>
      <c r="G136" s="49">
        <v>198</v>
      </c>
      <c r="H136" s="50"/>
      <c r="I136" s="51"/>
      <c r="J136" s="49">
        <v>0</v>
      </c>
      <c r="K136" s="52"/>
      <c r="L136" s="53">
        <v>565776.51022670383</v>
      </c>
      <c r="N136" s="51"/>
      <c r="O136" s="51"/>
      <c r="P136" s="51"/>
      <c r="Q136" s="51"/>
      <c r="S136" s="305">
        <v>198</v>
      </c>
    </row>
    <row r="137" spans="1:19" s="49" customFormat="1" x14ac:dyDescent="0.2">
      <c r="A137" s="46" t="s">
        <v>326</v>
      </c>
      <c r="B137" s="47" t="s">
        <v>197</v>
      </c>
      <c r="C137" s="47">
        <v>3355</v>
      </c>
      <c r="D137" s="46" t="s">
        <v>198</v>
      </c>
      <c r="E137" s="48">
        <v>204</v>
      </c>
      <c r="F137" s="15"/>
      <c r="G137" s="49">
        <v>204</v>
      </c>
      <c r="H137" s="50"/>
      <c r="I137" s="51"/>
      <c r="J137" s="49">
        <v>0</v>
      </c>
      <c r="K137" s="52"/>
      <c r="L137" s="53">
        <v>582921.25296084641</v>
      </c>
      <c r="N137" s="51"/>
      <c r="O137" s="51"/>
      <c r="P137" s="51"/>
      <c r="Q137" s="51"/>
      <c r="S137" s="305">
        <v>204</v>
      </c>
    </row>
    <row r="138" spans="1:19" s="49" customFormat="1" x14ac:dyDescent="0.2">
      <c r="A138" s="46" t="s">
        <v>326</v>
      </c>
      <c r="B138" s="47" t="s">
        <v>199</v>
      </c>
      <c r="C138" s="47">
        <v>3013</v>
      </c>
      <c r="D138" s="46" t="s">
        <v>200</v>
      </c>
      <c r="E138" s="48">
        <v>419</v>
      </c>
      <c r="F138" s="15"/>
      <c r="G138" s="49">
        <v>419</v>
      </c>
      <c r="H138" s="50"/>
      <c r="I138" s="51"/>
      <c r="J138" s="49">
        <v>0</v>
      </c>
      <c r="K138" s="52"/>
      <c r="L138" s="53">
        <v>1197274.5342676209</v>
      </c>
      <c r="N138" s="51"/>
      <c r="O138" s="51"/>
      <c r="P138" s="51"/>
      <c r="Q138" s="51"/>
      <c r="S138" s="305">
        <v>419</v>
      </c>
    </row>
    <row r="139" spans="1:19" s="49" customFormat="1" x14ac:dyDescent="0.2">
      <c r="A139" s="46" t="s">
        <v>328</v>
      </c>
      <c r="B139" s="47">
        <v>0</v>
      </c>
      <c r="C139" s="47">
        <v>2010</v>
      </c>
      <c r="D139" s="46" t="s">
        <v>201</v>
      </c>
      <c r="E139" s="48">
        <v>351</v>
      </c>
      <c r="F139" s="15"/>
      <c r="G139" s="49">
        <v>351</v>
      </c>
      <c r="H139" s="50"/>
      <c r="I139" s="51"/>
      <c r="J139" s="49">
        <v>0</v>
      </c>
      <c r="K139" s="52"/>
      <c r="L139" s="53">
        <v>1002967.4499473387</v>
      </c>
      <c r="N139" s="51"/>
      <c r="O139" s="51"/>
      <c r="P139" s="51"/>
      <c r="Q139" s="51"/>
      <c r="S139" s="305">
        <v>351</v>
      </c>
    </row>
    <row r="140" spans="1:19" s="49" customFormat="1" x14ac:dyDescent="0.2">
      <c r="A140" s="46" t="s">
        <v>326</v>
      </c>
      <c r="B140" s="47" t="s">
        <v>202</v>
      </c>
      <c r="C140" s="47">
        <v>3301</v>
      </c>
      <c r="D140" s="46" t="s">
        <v>203</v>
      </c>
      <c r="E140" s="48">
        <v>211</v>
      </c>
      <c r="F140" s="15"/>
      <c r="G140" s="49">
        <v>211</v>
      </c>
      <c r="H140" s="50"/>
      <c r="I140" s="51"/>
      <c r="J140" s="49">
        <v>0</v>
      </c>
      <c r="K140" s="52"/>
      <c r="L140" s="53">
        <v>602923.45281734597</v>
      </c>
      <c r="N140" s="51"/>
      <c r="O140" s="51"/>
      <c r="P140" s="51"/>
      <c r="Q140" s="51"/>
      <c r="S140" s="305">
        <v>211</v>
      </c>
    </row>
    <row r="141" spans="1:19" s="49" customFormat="1" x14ac:dyDescent="0.2">
      <c r="A141" s="46" t="s">
        <v>328</v>
      </c>
      <c r="B141" s="47">
        <v>0</v>
      </c>
      <c r="C141" s="47">
        <v>2022</v>
      </c>
      <c r="D141" s="46" t="s">
        <v>204</v>
      </c>
      <c r="E141" s="48">
        <v>196</v>
      </c>
      <c r="F141" s="15"/>
      <c r="G141" s="49">
        <v>196</v>
      </c>
      <c r="H141" s="50"/>
      <c r="I141" s="51"/>
      <c r="J141" s="49">
        <v>0</v>
      </c>
      <c r="K141" s="52"/>
      <c r="L141" s="53">
        <v>560061.59598198964</v>
      </c>
      <c r="N141" s="51"/>
      <c r="O141" s="51"/>
      <c r="P141" s="51"/>
      <c r="Q141" s="51"/>
      <c r="S141" s="305">
        <v>196</v>
      </c>
    </row>
    <row r="142" spans="1:19" s="49" customFormat="1" x14ac:dyDescent="0.2">
      <c r="A142" s="46" t="s">
        <v>326</v>
      </c>
      <c r="B142" s="47" t="s">
        <v>205</v>
      </c>
      <c r="C142" s="47">
        <v>3313</v>
      </c>
      <c r="D142" s="46" t="s">
        <v>206</v>
      </c>
      <c r="E142" s="48">
        <v>408</v>
      </c>
      <c r="F142" s="15"/>
      <c r="G142" s="49">
        <v>408</v>
      </c>
      <c r="H142" s="50"/>
      <c r="I142" s="51"/>
      <c r="J142" s="49">
        <v>0</v>
      </c>
      <c r="K142" s="52"/>
      <c r="L142" s="53">
        <v>1165842.5059216928</v>
      </c>
      <c r="N142" s="51"/>
      <c r="O142" s="51"/>
      <c r="P142" s="51"/>
      <c r="Q142" s="51"/>
      <c r="S142" s="305">
        <v>408</v>
      </c>
    </row>
    <row r="143" spans="1:19" s="49" customFormat="1" x14ac:dyDescent="0.2">
      <c r="A143" s="46" t="s">
        <v>328</v>
      </c>
      <c r="B143" s="47">
        <v>0</v>
      </c>
      <c r="C143" s="47">
        <v>3371</v>
      </c>
      <c r="D143" s="46" t="s">
        <v>207</v>
      </c>
      <c r="E143" s="48">
        <v>208</v>
      </c>
      <c r="F143" s="15"/>
      <c r="G143" s="49">
        <v>208</v>
      </c>
      <c r="H143" s="50"/>
      <c r="I143" s="51"/>
      <c r="J143" s="49">
        <v>0</v>
      </c>
      <c r="K143" s="52"/>
      <c r="L143" s="53">
        <v>594351.0814502748</v>
      </c>
      <c r="N143" s="51"/>
      <c r="O143" s="51"/>
      <c r="P143" s="51"/>
      <c r="Q143" s="51"/>
      <c r="S143" s="305">
        <v>208</v>
      </c>
    </row>
    <row r="144" spans="1:19" s="49" customFormat="1" x14ac:dyDescent="0.2">
      <c r="A144" s="46" t="s">
        <v>326</v>
      </c>
      <c r="B144" s="47" t="s">
        <v>208</v>
      </c>
      <c r="C144" s="47">
        <v>3349</v>
      </c>
      <c r="D144" s="46" t="s">
        <v>209</v>
      </c>
      <c r="E144" s="48">
        <v>155</v>
      </c>
      <c r="F144" s="15"/>
      <c r="G144" s="49">
        <v>155</v>
      </c>
      <c r="H144" s="50"/>
      <c r="I144" s="51"/>
      <c r="J144" s="49">
        <v>0</v>
      </c>
      <c r="K144" s="52"/>
      <c r="L144" s="53">
        <v>442905.85396534897</v>
      </c>
      <c r="N144" s="51"/>
      <c r="O144" s="51"/>
      <c r="P144" s="51"/>
      <c r="Q144" s="51"/>
      <c r="S144" s="305">
        <v>155</v>
      </c>
    </row>
    <row r="145" spans="1:21" x14ac:dyDescent="0.2">
      <c r="A145" s="46" t="s">
        <v>328</v>
      </c>
      <c r="B145" s="47">
        <v>0</v>
      </c>
      <c r="C145" s="47">
        <v>3350</v>
      </c>
      <c r="D145" s="46" t="s">
        <v>210</v>
      </c>
      <c r="E145" s="48">
        <v>416</v>
      </c>
      <c r="F145" s="15"/>
      <c r="G145" s="49">
        <v>416</v>
      </c>
      <c r="H145" s="50"/>
      <c r="I145" s="51"/>
      <c r="J145" s="49">
        <v>0</v>
      </c>
      <c r="K145" s="52"/>
      <c r="L145" s="53">
        <v>1188702.1629005496</v>
      </c>
      <c r="N145" s="51"/>
      <c r="O145" s="51"/>
      <c r="P145" s="51"/>
      <c r="Q145" s="51"/>
      <c r="S145" s="305">
        <v>416</v>
      </c>
    </row>
    <row r="146" spans="1:21" x14ac:dyDescent="0.2">
      <c r="A146" s="46" t="s">
        <v>326</v>
      </c>
      <c r="B146" s="47" t="s">
        <v>211</v>
      </c>
      <c r="C146" s="47">
        <v>2134</v>
      </c>
      <c r="D146" s="46" t="s">
        <v>212</v>
      </c>
      <c r="E146" s="48">
        <v>99</v>
      </c>
      <c r="F146" s="15"/>
      <c r="G146" s="49">
        <v>99</v>
      </c>
      <c r="H146" s="50"/>
      <c r="I146" s="51"/>
      <c r="J146" s="49">
        <v>0</v>
      </c>
      <c r="K146" s="52"/>
      <c r="L146" s="53">
        <v>282888.25511335192</v>
      </c>
      <c r="N146" s="51"/>
      <c r="O146" s="51"/>
      <c r="P146" s="51"/>
      <c r="Q146" s="51"/>
      <c r="S146" s="305">
        <v>99</v>
      </c>
    </row>
    <row r="147" spans="1:21" x14ac:dyDescent="0.2">
      <c r="A147" s="46" t="s">
        <v>326</v>
      </c>
      <c r="B147" s="47" t="s">
        <v>213</v>
      </c>
      <c r="C147" s="47">
        <v>2148</v>
      </c>
      <c r="D147" s="46" t="s">
        <v>214</v>
      </c>
      <c r="E147" s="48">
        <v>289</v>
      </c>
      <c r="F147" s="15"/>
      <c r="G147" s="49">
        <v>289</v>
      </c>
      <c r="H147" s="50"/>
      <c r="I147" s="51"/>
      <c r="J147" s="49">
        <v>0</v>
      </c>
      <c r="K147" s="52"/>
      <c r="L147" s="53">
        <v>825805.10836119903</v>
      </c>
      <c r="N147" s="51"/>
      <c r="O147" s="51"/>
      <c r="P147" s="51"/>
      <c r="Q147" s="51"/>
      <c r="S147" s="305">
        <v>289</v>
      </c>
    </row>
    <row r="148" spans="1:21" x14ac:dyDescent="0.2">
      <c r="A148" s="46" t="s">
        <v>326</v>
      </c>
      <c r="B148" s="47" t="s">
        <v>215</v>
      </c>
      <c r="C148" s="47">
        <v>2081</v>
      </c>
      <c r="D148" s="46" t="s">
        <v>216</v>
      </c>
      <c r="E148" s="48">
        <v>181</v>
      </c>
      <c r="F148" s="15"/>
      <c r="G148" s="49">
        <v>181</v>
      </c>
      <c r="H148" s="50"/>
      <c r="I148" s="51"/>
      <c r="J148" s="49">
        <v>0</v>
      </c>
      <c r="K148" s="52"/>
      <c r="L148" s="53">
        <v>517199.73914663331</v>
      </c>
      <c r="N148" s="51"/>
      <c r="O148" s="51"/>
      <c r="P148" s="51"/>
      <c r="Q148" s="51"/>
      <c r="S148" s="305">
        <v>181</v>
      </c>
      <c r="T148" s="56"/>
      <c r="U148" s="57"/>
    </row>
    <row r="149" spans="1:21" x14ac:dyDescent="0.2">
      <c r="A149" s="46" t="s">
        <v>326</v>
      </c>
      <c r="B149" s="47" t="s">
        <v>217</v>
      </c>
      <c r="C149" s="47">
        <v>2057</v>
      </c>
      <c r="D149" s="46" t="s">
        <v>218</v>
      </c>
      <c r="E149" s="48">
        <v>436</v>
      </c>
      <c r="F149" s="15"/>
      <c r="G149" s="49">
        <v>436</v>
      </c>
      <c r="H149" s="50"/>
      <c r="I149" s="51"/>
      <c r="J149" s="49">
        <v>0</v>
      </c>
      <c r="K149" s="52"/>
      <c r="L149" s="53">
        <v>1245851.3053476913</v>
      </c>
      <c r="N149" s="58"/>
      <c r="O149" s="51"/>
      <c r="P149" s="51"/>
      <c r="Q149" s="51"/>
      <c r="S149" s="305">
        <v>436</v>
      </c>
    </row>
    <row r="150" spans="1:21" x14ac:dyDescent="0.2">
      <c r="A150" s="46" t="s">
        <v>326</v>
      </c>
      <c r="B150" s="47" t="s">
        <v>219</v>
      </c>
      <c r="C150" s="47">
        <v>2058</v>
      </c>
      <c r="D150" s="46" t="s">
        <v>220</v>
      </c>
      <c r="E150" s="48">
        <v>416</v>
      </c>
      <c r="F150" s="15"/>
      <c r="G150" s="49">
        <v>416</v>
      </c>
      <c r="H150" s="50"/>
      <c r="I150" s="51"/>
      <c r="J150" s="49">
        <v>0</v>
      </c>
      <c r="K150" s="52"/>
      <c r="L150" s="53">
        <v>1188702.1629005496</v>
      </c>
      <c r="N150" s="51"/>
      <c r="O150" s="51"/>
      <c r="P150" s="51"/>
      <c r="Q150" s="51"/>
      <c r="S150" s="305">
        <v>416</v>
      </c>
    </row>
    <row r="151" spans="1:21" x14ac:dyDescent="0.2">
      <c r="A151" s="46" t="s">
        <v>328</v>
      </c>
      <c r="B151" s="47">
        <v>0</v>
      </c>
      <c r="C151" s="47">
        <v>3368</v>
      </c>
      <c r="D151" s="46" t="s">
        <v>221</v>
      </c>
      <c r="E151" s="48">
        <v>185</v>
      </c>
      <c r="F151" s="15"/>
      <c r="G151" s="49">
        <v>185</v>
      </c>
      <c r="H151" s="50"/>
      <c r="I151" s="51"/>
      <c r="J151" s="49">
        <v>0</v>
      </c>
      <c r="K151" s="52"/>
      <c r="L151" s="53">
        <v>528629.56763606169</v>
      </c>
      <c r="N151" s="51"/>
      <c r="O151" s="51"/>
      <c r="P151" s="51"/>
      <c r="Q151" s="51"/>
      <c r="S151" s="305">
        <v>185</v>
      </c>
    </row>
    <row r="152" spans="1:21" x14ac:dyDescent="0.2">
      <c r="A152" s="46" t="s">
        <v>328</v>
      </c>
      <c r="B152" s="47">
        <v>0</v>
      </c>
      <c r="C152" s="47">
        <v>2060</v>
      </c>
      <c r="D152" s="46" t="s">
        <v>222</v>
      </c>
      <c r="E152" s="48">
        <v>558</v>
      </c>
      <c r="F152" s="15"/>
      <c r="G152" s="49">
        <v>558</v>
      </c>
      <c r="H152" s="50"/>
      <c r="I152" s="51"/>
      <c r="J152" s="49">
        <v>0</v>
      </c>
      <c r="K152" s="52"/>
      <c r="L152" s="53">
        <v>1594461.0742752564</v>
      </c>
      <c r="N152" s="51"/>
      <c r="O152" s="51"/>
      <c r="P152" s="51"/>
      <c r="Q152" s="51"/>
      <c r="S152" s="305">
        <v>558</v>
      </c>
    </row>
    <row r="153" spans="1:21" x14ac:dyDescent="0.2">
      <c r="A153" s="46" t="s">
        <v>328</v>
      </c>
      <c r="B153" s="47">
        <v>0</v>
      </c>
      <c r="C153" s="47">
        <v>2061</v>
      </c>
      <c r="D153" s="46" t="s">
        <v>223</v>
      </c>
      <c r="E153" s="48">
        <v>538</v>
      </c>
      <c r="F153" s="15"/>
      <c r="G153" s="49">
        <v>538</v>
      </c>
      <c r="H153" s="50"/>
      <c r="I153" s="51"/>
      <c r="J153" s="49">
        <v>0</v>
      </c>
      <c r="K153" s="52"/>
      <c r="L153" s="53">
        <v>1537311.9318281144</v>
      </c>
      <c r="N153" s="51"/>
      <c r="O153" s="51"/>
      <c r="P153" s="51"/>
      <c r="Q153" s="51"/>
      <c r="S153" s="305">
        <v>538</v>
      </c>
    </row>
    <row r="154" spans="1:21" x14ac:dyDescent="0.2">
      <c r="A154" s="46" t="s">
        <v>326</v>
      </c>
      <c r="B154" s="47" t="s">
        <v>224</v>
      </c>
      <c r="C154" s="47">
        <v>2200</v>
      </c>
      <c r="D154" s="46" t="s">
        <v>225</v>
      </c>
      <c r="E154" s="48">
        <v>204</v>
      </c>
      <c r="F154" s="15"/>
      <c r="G154" s="49">
        <v>204</v>
      </c>
      <c r="H154" s="50"/>
      <c r="I154" s="51"/>
      <c r="J154" s="49">
        <v>0</v>
      </c>
      <c r="K154" s="52"/>
      <c r="L154" s="53">
        <v>582921.25296084641</v>
      </c>
      <c r="N154" s="51"/>
      <c r="O154" s="51"/>
      <c r="P154" s="51"/>
      <c r="Q154" s="51"/>
      <c r="S154" s="305">
        <v>204</v>
      </c>
    </row>
    <row r="155" spans="1:21" x14ac:dyDescent="0.2">
      <c r="A155" s="46" t="s">
        <v>326</v>
      </c>
      <c r="B155" s="47" t="s">
        <v>226</v>
      </c>
      <c r="C155" s="47">
        <v>3362</v>
      </c>
      <c r="D155" s="46" t="s">
        <v>227</v>
      </c>
      <c r="E155" s="48">
        <v>275</v>
      </c>
      <c r="F155" s="15"/>
      <c r="G155" s="49">
        <v>275</v>
      </c>
      <c r="H155" s="50"/>
      <c r="I155" s="51"/>
      <c r="J155" s="49">
        <v>0</v>
      </c>
      <c r="K155" s="52"/>
      <c r="L155" s="53">
        <v>785800.7086481998</v>
      </c>
      <c r="N155" s="51"/>
      <c r="O155" s="51"/>
      <c r="P155" s="51"/>
      <c r="Q155" s="51"/>
      <c r="S155" s="305">
        <v>275</v>
      </c>
    </row>
    <row r="156" spans="1:21" x14ac:dyDescent="0.2">
      <c r="A156" s="46" t="s">
        <v>328</v>
      </c>
      <c r="B156" s="47">
        <v>0</v>
      </c>
      <c r="C156" s="47">
        <v>2135</v>
      </c>
      <c r="D156" s="46" t="s">
        <v>228</v>
      </c>
      <c r="E156" s="48">
        <v>291</v>
      </c>
      <c r="F156" s="15"/>
      <c r="G156" s="49">
        <v>291</v>
      </c>
      <c r="H156" s="50"/>
      <c r="I156" s="51"/>
      <c r="J156" s="49">
        <v>0</v>
      </c>
      <c r="K156" s="52"/>
      <c r="L156" s="53">
        <v>831520.02260591323</v>
      </c>
      <c r="N156" s="51"/>
      <c r="O156" s="51"/>
      <c r="P156" s="51"/>
      <c r="Q156" s="51"/>
      <c r="S156" s="305">
        <v>291</v>
      </c>
    </row>
    <row r="157" spans="1:21" x14ac:dyDescent="0.2">
      <c r="A157" s="46" t="s">
        <v>326</v>
      </c>
      <c r="B157" s="47" t="s">
        <v>229</v>
      </c>
      <c r="C157" s="47">
        <v>2071</v>
      </c>
      <c r="D157" s="46" t="s">
        <v>230</v>
      </c>
      <c r="E157" s="48">
        <v>428</v>
      </c>
      <c r="F157" s="15"/>
      <c r="G157" s="49">
        <v>428</v>
      </c>
      <c r="H157" s="50"/>
      <c r="I157" s="51"/>
      <c r="J157" s="49">
        <v>0</v>
      </c>
      <c r="K157" s="52"/>
      <c r="L157" s="53">
        <v>1222991.6483688345</v>
      </c>
      <c r="N157" s="51"/>
      <c r="O157" s="51"/>
      <c r="P157" s="51"/>
      <c r="Q157" s="51"/>
      <c r="S157" s="305">
        <v>428</v>
      </c>
    </row>
    <row r="158" spans="1:21" x14ac:dyDescent="0.2">
      <c r="A158" s="46" t="s">
        <v>328</v>
      </c>
      <c r="B158" s="47">
        <v>0</v>
      </c>
      <c r="C158" s="47">
        <v>2193</v>
      </c>
      <c r="D158" s="46" t="s">
        <v>231</v>
      </c>
      <c r="E158" s="48">
        <v>378</v>
      </c>
      <c r="F158" s="15"/>
      <c r="G158" s="49">
        <v>378</v>
      </c>
      <c r="H158" s="50"/>
      <c r="I158" s="51"/>
      <c r="J158" s="49">
        <v>0</v>
      </c>
      <c r="K158" s="52"/>
      <c r="L158" s="53">
        <v>1080118.7922509802</v>
      </c>
      <c r="N158" s="51"/>
      <c r="O158" s="51"/>
      <c r="P158" s="51"/>
      <c r="Q158" s="51"/>
      <c r="S158" s="305">
        <v>378</v>
      </c>
    </row>
    <row r="159" spans="1:21" x14ac:dyDescent="0.2">
      <c r="A159" s="46" t="s">
        <v>328</v>
      </c>
      <c r="B159" s="47">
        <v>0</v>
      </c>
      <c r="C159" s="47">
        <v>2028</v>
      </c>
      <c r="D159" s="46" t="s">
        <v>232</v>
      </c>
      <c r="E159" s="48">
        <v>547</v>
      </c>
      <c r="F159" s="15"/>
      <c r="G159" s="49">
        <v>547</v>
      </c>
      <c r="H159" s="50"/>
      <c r="I159" s="51"/>
      <c r="J159" s="49">
        <v>0</v>
      </c>
      <c r="K159" s="52"/>
      <c r="L159" s="53">
        <v>1563029.0459293283</v>
      </c>
      <c r="N159" s="51"/>
      <c r="O159" s="51"/>
      <c r="P159" s="51"/>
      <c r="Q159" s="51"/>
      <c r="S159" s="305">
        <v>547</v>
      </c>
    </row>
    <row r="160" spans="1:21" x14ac:dyDescent="0.2">
      <c r="A160" s="46" t="s">
        <v>328</v>
      </c>
      <c r="B160" s="47">
        <v>0</v>
      </c>
      <c r="C160" s="47">
        <v>2012</v>
      </c>
      <c r="D160" s="46" t="s">
        <v>233</v>
      </c>
      <c r="E160" s="48">
        <v>457</v>
      </c>
      <c r="F160" s="15"/>
      <c r="G160" s="49">
        <v>457</v>
      </c>
      <c r="H160" s="50"/>
      <c r="I160" s="51"/>
      <c r="J160" s="49">
        <v>0</v>
      </c>
      <c r="K160" s="52"/>
      <c r="L160" s="53">
        <v>1305857.9049171903</v>
      </c>
      <c r="N160" s="51"/>
      <c r="O160" s="51"/>
      <c r="P160" s="51"/>
      <c r="Q160" s="51"/>
      <c r="S160" s="305">
        <v>457</v>
      </c>
    </row>
    <row r="161" spans="1:22" x14ac:dyDescent="0.2">
      <c r="A161" s="46" t="s">
        <v>326</v>
      </c>
      <c r="B161" s="47" t="s">
        <v>234</v>
      </c>
      <c r="C161" s="47">
        <v>2074</v>
      </c>
      <c r="D161" s="46" t="s">
        <v>235</v>
      </c>
      <c r="E161" s="48">
        <v>618</v>
      </c>
      <c r="F161" s="15"/>
      <c r="G161" s="49">
        <v>618</v>
      </c>
      <c r="H161" s="50"/>
      <c r="I161" s="51"/>
      <c r="J161" s="49">
        <v>0</v>
      </c>
      <c r="K161" s="52"/>
      <c r="L161" s="53">
        <v>1765908.5016166817</v>
      </c>
      <c r="N161" s="51"/>
      <c r="O161" s="51"/>
      <c r="P161" s="51"/>
      <c r="Q161" s="51"/>
      <c r="S161" s="305">
        <v>618</v>
      </c>
    </row>
    <row r="162" spans="1:22" x14ac:dyDescent="0.2">
      <c r="A162" s="46" t="s">
        <v>328</v>
      </c>
      <c r="B162" s="47">
        <v>0</v>
      </c>
      <c r="C162" s="47">
        <v>2117</v>
      </c>
      <c r="D162" s="46" t="s">
        <v>236</v>
      </c>
      <c r="E162" s="48">
        <v>345</v>
      </c>
      <c r="F162" s="15"/>
      <c r="G162" s="49">
        <v>345</v>
      </c>
      <c r="H162" s="50"/>
      <c r="I162" s="51"/>
      <c r="J162" s="49">
        <v>0</v>
      </c>
      <c r="K162" s="52"/>
      <c r="L162" s="53">
        <v>985822.70721319609</v>
      </c>
      <c r="N162" s="51"/>
      <c r="O162" s="51"/>
      <c r="P162" s="51"/>
      <c r="Q162" s="51"/>
      <c r="S162" s="305">
        <v>345</v>
      </c>
    </row>
    <row r="163" spans="1:22" x14ac:dyDescent="0.2">
      <c r="A163" s="46" t="s">
        <v>328</v>
      </c>
      <c r="B163" s="47">
        <v>0</v>
      </c>
      <c r="C163" s="47">
        <v>3035</v>
      </c>
      <c r="D163" s="46" t="s">
        <v>237</v>
      </c>
      <c r="E163" s="48">
        <v>108</v>
      </c>
      <c r="F163" s="15"/>
      <c r="G163" s="49">
        <v>108</v>
      </c>
      <c r="H163" s="50"/>
      <c r="I163" s="51"/>
      <c r="J163" s="49">
        <v>0</v>
      </c>
      <c r="K163" s="52"/>
      <c r="L163" s="53">
        <v>308605.36921456573</v>
      </c>
      <c r="N163" s="51"/>
      <c r="O163" s="51"/>
      <c r="P163" s="51"/>
      <c r="Q163" s="51"/>
      <c r="S163" s="305">
        <v>108</v>
      </c>
    </row>
    <row r="164" spans="1:22" x14ac:dyDescent="0.2">
      <c r="A164" s="46" t="s">
        <v>328</v>
      </c>
      <c r="B164" s="47">
        <v>0</v>
      </c>
      <c r="C164" s="47">
        <v>2078</v>
      </c>
      <c r="D164" s="46" t="s">
        <v>238</v>
      </c>
      <c r="E164" s="48">
        <v>385</v>
      </c>
      <c r="F164" s="15"/>
      <c r="G164" s="49">
        <v>385</v>
      </c>
      <c r="H164" s="50"/>
      <c r="I164" s="51"/>
      <c r="J164" s="49">
        <v>0</v>
      </c>
      <c r="K164" s="52"/>
      <c r="L164" s="53">
        <v>1100120.9921074796</v>
      </c>
      <c r="N164" s="51"/>
      <c r="O164" s="51"/>
      <c r="P164" s="51"/>
      <c r="Q164" s="51"/>
      <c r="S164" s="305">
        <v>385</v>
      </c>
    </row>
    <row r="165" spans="1:22" x14ac:dyDescent="0.2">
      <c r="A165" s="46" t="s">
        <v>328</v>
      </c>
      <c r="B165" s="47">
        <v>0</v>
      </c>
      <c r="C165" s="47">
        <v>2030</v>
      </c>
      <c r="D165" s="46" t="s">
        <v>465</v>
      </c>
      <c r="E165" s="48">
        <v>186</v>
      </c>
      <c r="F165" s="15"/>
      <c r="G165" s="49">
        <v>186</v>
      </c>
      <c r="H165" s="50"/>
      <c r="I165" s="51"/>
      <c r="J165" s="49">
        <v>0</v>
      </c>
      <c r="K165" s="52"/>
      <c r="L165" s="53">
        <v>531487.02475841879</v>
      </c>
      <c r="N165" s="51"/>
      <c r="O165" s="51"/>
      <c r="P165" s="51"/>
      <c r="Q165" s="51"/>
      <c r="S165" s="305">
        <v>186</v>
      </c>
    </row>
    <row r="166" spans="1:22" x14ac:dyDescent="0.2">
      <c r="A166" s="46" t="s">
        <v>326</v>
      </c>
      <c r="B166" s="47" t="s">
        <v>240</v>
      </c>
      <c r="C166" s="47">
        <v>2100</v>
      </c>
      <c r="D166" s="46" t="s">
        <v>241</v>
      </c>
      <c r="E166" s="48">
        <v>209</v>
      </c>
      <c r="F166" s="15"/>
      <c r="G166" s="49">
        <v>209</v>
      </c>
      <c r="H166" s="50"/>
      <c r="I166" s="51"/>
      <c r="J166" s="49">
        <v>0</v>
      </c>
      <c r="K166" s="52"/>
      <c r="L166" s="53">
        <v>597208.53857263189</v>
      </c>
      <c r="N166" s="51"/>
      <c r="O166" s="51"/>
      <c r="P166" s="51"/>
      <c r="Q166" s="51"/>
      <c r="S166" s="305">
        <v>209</v>
      </c>
    </row>
    <row r="167" spans="1:22" x14ac:dyDescent="0.2">
      <c r="A167" s="46" t="s">
        <v>328</v>
      </c>
      <c r="B167" s="47">
        <v>0</v>
      </c>
      <c r="C167" s="47">
        <v>3036</v>
      </c>
      <c r="D167" s="46" t="s">
        <v>351</v>
      </c>
      <c r="E167" s="48">
        <v>326</v>
      </c>
      <c r="F167" s="15"/>
      <c r="G167" s="49">
        <v>326</v>
      </c>
      <c r="H167" s="50"/>
      <c r="I167" s="51"/>
      <c r="J167" s="49">
        <v>0</v>
      </c>
      <c r="K167" s="52"/>
      <c r="L167" s="53">
        <v>931531.02188841137</v>
      </c>
      <c r="N167" s="51"/>
      <c r="O167" s="51"/>
      <c r="P167" s="51"/>
      <c r="Q167" s="51"/>
      <c r="S167" s="305">
        <v>326</v>
      </c>
    </row>
    <row r="168" spans="1:22" x14ac:dyDescent="0.2">
      <c r="A168" s="46">
        <v>0</v>
      </c>
      <c r="B168" s="47">
        <v>0</v>
      </c>
      <c r="C168" s="47">
        <v>0</v>
      </c>
      <c r="D168" s="46">
        <v>0</v>
      </c>
      <c r="E168" s="62"/>
      <c r="F168" s="63"/>
      <c r="G168" s="63"/>
      <c r="H168" s="63"/>
      <c r="I168" s="64"/>
      <c r="J168" s="63"/>
      <c r="K168" s="52"/>
      <c r="L168" s="53">
        <v>0</v>
      </c>
      <c r="N168" s="51"/>
      <c r="O168" s="51"/>
      <c r="P168" s="51"/>
      <c r="Q168" s="51"/>
    </row>
    <row r="169" spans="1:22" x14ac:dyDescent="0.2">
      <c r="A169" s="46">
        <v>0</v>
      </c>
      <c r="B169" s="47">
        <v>0</v>
      </c>
      <c r="C169" s="47">
        <v>0</v>
      </c>
      <c r="D169" s="46">
        <v>0</v>
      </c>
      <c r="E169" s="50"/>
      <c r="F169" s="65"/>
      <c r="H169" s="50"/>
      <c r="I169" s="51"/>
      <c r="K169" s="52"/>
      <c r="L169" s="53">
        <v>0</v>
      </c>
      <c r="N169" s="51"/>
      <c r="O169" s="51"/>
      <c r="P169" s="51"/>
      <c r="Q169" s="51"/>
      <c r="S169" s="44" t="s">
        <v>324</v>
      </c>
      <c r="T169" s="44" t="s">
        <v>325</v>
      </c>
      <c r="U169" s="40"/>
    </row>
    <row r="170" spans="1:22" x14ac:dyDescent="0.2">
      <c r="A170" s="46"/>
      <c r="B170" s="47"/>
      <c r="C170" s="47"/>
      <c r="D170" s="46"/>
      <c r="E170" s="50"/>
      <c r="F170" s="65"/>
      <c r="H170" s="50"/>
      <c r="I170" s="51"/>
      <c r="K170" s="52"/>
      <c r="L170" s="53">
        <v>0</v>
      </c>
      <c r="N170" s="51"/>
      <c r="O170" s="51"/>
      <c r="P170" s="51"/>
      <c r="Q170" s="51"/>
      <c r="S170" s="44"/>
      <c r="T170" s="44"/>
      <c r="U170" s="40"/>
    </row>
    <row r="171" spans="1:22" x14ac:dyDescent="0.2">
      <c r="A171" s="46"/>
      <c r="B171" s="47"/>
      <c r="C171" s="47"/>
      <c r="D171" s="46"/>
      <c r="E171" s="50"/>
      <c r="F171" s="65"/>
      <c r="H171" s="50"/>
      <c r="I171" s="51"/>
      <c r="K171" s="52"/>
      <c r="L171" s="53">
        <v>0</v>
      </c>
      <c r="N171" s="51"/>
      <c r="O171" s="51"/>
      <c r="P171" s="51"/>
      <c r="Q171" s="51"/>
      <c r="S171" s="44"/>
      <c r="T171" s="44"/>
      <c r="U171" s="40"/>
    </row>
    <row r="172" spans="1:22" x14ac:dyDescent="0.2">
      <c r="A172" s="46"/>
      <c r="B172" s="47"/>
      <c r="C172" s="47"/>
      <c r="D172" s="46"/>
      <c r="E172" s="50"/>
      <c r="F172" s="65"/>
      <c r="H172" s="50"/>
      <c r="I172" s="51"/>
      <c r="K172" s="52"/>
      <c r="L172" s="53">
        <v>0</v>
      </c>
      <c r="N172" s="51"/>
      <c r="O172" s="51"/>
      <c r="P172" s="51"/>
      <c r="Q172" s="51"/>
      <c r="S172" s="44"/>
      <c r="T172" s="44"/>
      <c r="U172" s="40"/>
    </row>
    <row r="173" spans="1:22" x14ac:dyDescent="0.2">
      <c r="A173" s="46" t="s">
        <v>328</v>
      </c>
      <c r="B173" s="47">
        <v>0</v>
      </c>
      <c r="C173" s="47">
        <v>6907</v>
      </c>
      <c r="D173" s="46" t="s">
        <v>4</v>
      </c>
      <c r="E173" s="50"/>
      <c r="F173" s="65"/>
      <c r="G173" s="49">
        <v>0</v>
      </c>
      <c r="H173" s="48">
        <v>536</v>
      </c>
      <c r="I173" s="48">
        <v>327</v>
      </c>
      <c r="J173" s="49">
        <v>863</v>
      </c>
      <c r="K173" s="52"/>
      <c r="L173" s="53">
        <v>3645678.2123963898</v>
      </c>
      <c r="N173" s="51"/>
      <c r="O173" s="51"/>
      <c r="P173" s="51"/>
      <c r="Q173" s="51"/>
      <c r="S173" s="306">
        <v>536</v>
      </c>
      <c r="T173" s="307">
        <v>327</v>
      </c>
      <c r="U173" s="54"/>
      <c r="V173" s="15">
        <v>306</v>
      </c>
    </row>
    <row r="174" spans="1:22" x14ac:dyDescent="0.2">
      <c r="A174" s="46" t="s">
        <v>328</v>
      </c>
      <c r="B174" s="47">
        <v>0</v>
      </c>
      <c r="C174" s="47">
        <v>4064</v>
      </c>
      <c r="D174" s="46" t="s">
        <v>243</v>
      </c>
      <c r="E174" s="50"/>
      <c r="F174" s="65"/>
      <c r="G174" s="49">
        <v>0</v>
      </c>
      <c r="H174" s="48">
        <v>825</v>
      </c>
      <c r="I174" s="48">
        <v>562</v>
      </c>
      <c r="J174" s="49">
        <v>1387</v>
      </c>
      <c r="K174" s="52"/>
      <c r="L174" s="53">
        <v>5879072.4965652805</v>
      </c>
      <c r="N174" s="51"/>
      <c r="O174" s="58"/>
      <c r="P174" s="51"/>
      <c r="Q174" s="51"/>
      <c r="S174" s="308">
        <v>825</v>
      </c>
      <c r="T174" s="309">
        <v>562</v>
      </c>
      <c r="U174" s="54"/>
      <c r="V174" s="15">
        <v>539</v>
      </c>
    </row>
    <row r="175" spans="1:22" x14ac:dyDescent="0.2">
      <c r="A175" s="46" t="s">
        <v>328</v>
      </c>
      <c r="B175" s="47">
        <v>0</v>
      </c>
      <c r="C175" s="47">
        <v>4025</v>
      </c>
      <c r="D175" s="46" t="s">
        <v>246</v>
      </c>
      <c r="E175" s="50"/>
      <c r="F175" s="65"/>
      <c r="G175" s="49">
        <v>0</v>
      </c>
      <c r="H175" s="48">
        <v>422</v>
      </c>
      <c r="I175" s="48">
        <v>190</v>
      </c>
      <c r="J175" s="49">
        <v>612</v>
      </c>
      <c r="K175" s="52"/>
      <c r="L175" s="53">
        <v>2562595.9478278952</v>
      </c>
      <c r="N175" s="51"/>
      <c r="O175" s="51"/>
      <c r="P175" s="51"/>
      <c r="Q175" s="51"/>
      <c r="S175" s="308">
        <v>422</v>
      </c>
      <c r="T175" s="309">
        <v>190</v>
      </c>
      <c r="V175" s="15">
        <v>121</v>
      </c>
    </row>
    <row r="176" spans="1:22" x14ac:dyDescent="0.2">
      <c r="A176" s="46" t="s">
        <v>328</v>
      </c>
      <c r="B176" s="47">
        <v>0</v>
      </c>
      <c r="C176" s="47">
        <v>4041</v>
      </c>
      <c r="D176" s="46" t="s">
        <v>247</v>
      </c>
      <c r="E176" s="50"/>
      <c r="F176" s="65"/>
      <c r="G176" s="49">
        <v>0</v>
      </c>
      <c r="H176" s="48">
        <v>582</v>
      </c>
      <c r="I176" s="48">
        <v>374</v>
      </c>
      <c r="J176" s="49">
        <v>956</v>
      </c>
      <c r="K176" s="52"/>
      <c r="L176" s="53">
        <v>4044937.0832785158</v>
      </c>
      <c r="N176" s="51"/>
      <c r="O176" s="51"/>
      <c r="P176" s="51"/>
      <c r="Q176" s="51"/>
      <c r="S176" s="308">
        <v>582</v>
      </c>
      <c r="T176" s="309">
        <v>374</v>
      </c>
      <c r="V176" s="15">
        <v>359</v>
      </c>
    </row>
    <row r="177" spans="1:22" x14ac:dyDescent="0.2">
      <c r="A177" s="46" t="s">
        <v>327</v>
      </c>
      <c r="B177" s="47" t="s">
        <v>248</v>
      </c>
      <c r="C177" s="47">
        <v>5400</v>
      </c>
      <c r="D177" s="46" t="s">
        <v>249</v>
      </c>
      <c r="E177" s="50"/>
      <c r="F177" s="65"/>
      <c r="G177" s="49">
        <v>0</v>
      </c>
      <c r="H177" s="48">
        <v>930</v>
      </c>
      <c r="I177" s="48">
        <v>593</v>
      </c>
      <c r="J177" s="49">
        <v>1523</v>
      </c>
      <c r="K177" s="52"/>
      <c r="L177" s="53">
        <v>6442443.6211109487</v>
      </c>
      <c r="N177" s="51"/>
      <c r="O177" s="51"/>
      <c r="P177" s="51"/>
      <c r="Q177" s="51"/>
      <c r="S177" s="308">
        <v>930</v>
      </c>
      <c r="T177" s="309">
        <v>593</v>
      </c>
      <c r="V177" s="15">
        <v>591</v>
      </c>
    </row>
    <row r="178" spans="1:22" x14ac:dyDescent="0.2">
      <c r="A178" s="46" t="s">
        <v>328</v>
      </c>
      <c r="B178" s="47">
        <v>0</v>
      </c>
      <c r="C178" s="47">
        <v>6906</v>
      </c>
      <c r="D178" s="46" t="s">
        <v>5</v>
      </c>
      <c r="E178" s="50"/>
      <c r="F178" s="65"/>
      <c r="G178" s="49">
        <v>0</v>
      </c>
      <c r="H178" s="48">
        <v>693</v>
      </c>
      <c r="I178" s="48">
        <v>457</v>
      </c>
      <c r="J178" s="49">
        <v>1150</v>
      </c>
      <c r="K178" s="52"/>
      <c r="L178" s="53">
        <v>4869630.0123955654</v>
      </c>
      <c r="N178" s="51"/>
      <c r="O178" s="58"/>
      <c r="P178" s="51"/>
      <c r="Q178" s="51"/>
      <c r="S178" s="308">
        <v>693</v>
      </c>
      <c r="T178" s="309">
        <v>457</v>
      </c>
      <c r="V178" s="15">
        <v>458</v>
      </c>
    </row>
    <row r="179" spans="1:22" x14ac:dyDescent="0.2">
      <c r="A179" s="46" t="s">
        <v>329</v>
      </c>
      <c r="B179" s="47">
        <v>0</v>
      </c>
      <c r="C179" s="47">
        <v>6102</v>
      </c>
      <c r="D179" s="46" t="s">
        <v>6</v>
      </c>
      <c r="E179" s="50"/>
      <c r="F179" s="65"/>
      <c r="G179" s="49">
        <v>0</v>
      </c>
      <c r="H179" s="48">
        <v>342</v>
      </c>
      <c r="I179" s="48">
        <v>231</v>
      </c>
      <c r="J179" s="49">
        <v>573</v>
      </c>
      <c r="K179" s="52"/>
      <c r="L179" s="53">
        <v>2428135.4376399182</v>
      </c>
      <c r="N179" s="51"/>
      <c r="O179" s="51"/>
      <c r="P179" s="51"/>
      <c r="Q179" s="51"/>
      <c r="S179" s="308">
        <v>342</v>
      </c>
      <c r="T179" s="309">
        <v>231</v>
      </c>
      <c r="V179" s="15">
        <v>209</v>
      </c>
    </row>
    <row r="180" spans="1:22" x14ac:dyDescent="0.2">
      <c r="A180" s="46" t="s">
        <v>328</v>
      </c>
      <c r="B180" s="47">
        <v>0</v>
      </c>
      <c r="C180" s="47">
        <v>4029</v>
      </c>
      <c r="D180" s="46" t="s">
        <v>352</v>
      </c>
      <c r="E180" s="50"/>
      <c r="F180" s="65"/>
      <c r="G180" s="49">
        <v>0</v>
      </c>
      <c r="H180" s="48">
        <v>862</v>
      </c>
      <c r="I180" s="48">
        <v>518</v>
      </c>
      <c r="J180" s="49">
        <v>1380</v>
      </c>
      <c r="K180" s="52"/>
      <c r="L180" s="53">
        <v>5827046.1737633776</v>
      </c>
      <c r="N180" s="51"/>
      <c r="O180" s="51"/>
      <c r="P180" s="51"/>
      <c r="Q180" s="51"/>
      <c r="S180" s="308">
        <v>862</v>
      </c>
      <c r="T180" s="309">
        <v>518</v>
      </c>
      <c r="V180" s="15">
        <v>501</v>
      </c>
    </row>
    <row r="181" spans="1:22" x14ac:dyDescent="0.2">
      <c r="A181" s="46" t="s">
        <v>328</v>
      </c>
      <c r="B181" s="47">
        <v>0</v>
      </c>
      <c r="C181" s="47">
        <v>4100</v>
      </c>
      <c r="D181" s="46" t="s">
        <v>253</v>
      </c>
      <c r="E181" s="50"/>
      <c r="F181" s="65"/>
      <c r="G181" s="49">
        <v>0</v>
      </c>
      <c r="H181" s="48">
        <v>947</v>
      </c>
      <c r="I181" s="48">
        <v>530</v>
      </c>
      <c r="J181" s="49">
        <v>1477</v>
      </c>
      <c r="K181" s="52"/>
      <c r="L181" s="53">
        <v>6223371.5754013974</v>
      </c>
      <c r="N181" s="51"/>
      <c r="O181" s="51"/>
      <c r="P181" s="51"/>
      <c r="Q181" s="51"/>
      <c r="S181" s="308">
        <v>947</v>
      </c>
      <c r="T181" s="309">
        <v>530</v>
      </c>
      <c r="V181" s="15">
        <v>484</v>
      </c>
    </row>
    <row r="182" spans="1:22" x14ac:dyDescent="0.2">
      <c r="A182" s="46" t="s">
        <v>328</v>
      </c>
      <c r="B182" s="47">
        <v>0</v>
      </c>
      <c r="C182" s="47">
        <v>6908</v>
      </c>
      <c r="D182" s="46" t="s">
        <v>7</v>
      </c>
      <c r="E182" s="50"/>
      <c r="F182" s="65"/>
      <c r="G182" s="49">
        <v>0</v>
      </c>
      <c r="H182" s="48">
        <v>729</v>
      </c>
      <c r="I182" s="48">
        <v>483</v>
      </c>
      <c r="J182" s="49">
        <v>1212</v>
      </c>
      <c r="K182" s="52"/>
      <c r="L182" s="53">
        <v>5132906.1296307901</v>
      </c>
      <c r="N182" s="51"/>
      <c r="O182" s="51"/>
      <c r="P182" s="51"/>
      <c r="Q182" s="51"/>
      <c r="S182" s="308">
        <v>729</v>
      </c>
      <c r="T182" s="309">
        <v>483</v>
      </c>
      <c r="V182" s="15">
        <v>469</v>
      </c>
    </row>
    <row r="183" spans="1:22" x14ac:dyDescent="0.2">
      <c r="A183" s="46" t="s">
        <v>328</v>
      </c>
      <c r="B183" s="47">
        <v>0</v>
      </c>
      <c r="C183" s="47">
        <v>6905</v>
      </c>
      <c r="D183" s="46" t="s">
        <v>254</v>
      </c>
      <c r="E183" s="50"/>
      <c r="F183" s="65"/>
      <c r="G183" s="49">
        <v>0</v>
      </c>
      <c r="H183" s="48">
        <v>508</v>
      </c>
      <c r="I183" s="48">
        <v>339</v>
      </c>
      <c r="J183" s="49">
        <v>847</v>
      </c>
      <c r="K183" s="52"/>
      <c r="L183" s="53">
        <v>3587896.968904186</v>
      </c>
      <c r="N183" s="51"/>
      <c r="O183" s="51"/>
      <c r="P183" s="51"/>
      <c r="Q183" s="51"/>
      <c r="S183" s="308">
        <v>508</v>
      </c>
      <c r="T183" s="309">
        <v>339</v>
      </c>
      <c r="V183" s="15">
        <v>330</v>
      </c>
    </row>
    <row r="184" spans="1:22" x14ac:dyDescent="0.2">
      <c r="A184" s="46" t="s">
        <v>329</v>
      </c>
      <c r="B184" s="47">
        <v>0</v>
      </c>
      <c r="C184" s="47">
        <v>4024</v>
      </c>
      <c r="D184" s="46" t="s">
        <v>257</v>
      </c>
      <c r="E184" s="50"/>
      <c r="F184" s="65"/>
      <c r="G184" s="49">
        <v>0</v>
      </c>
      <c r="H184" s="48">
        <v>346</v>
      </c>
      <c r="I184" s="48">
        <v>229</v>
      </c>
      <c r="J184" s="49">
        <v>575</v>
      </c>
      <c r="K184" s="52"/>
      <c r="L184" s="53">
        <v>2435086.5496371132</v>
      </c>
      <c r="N184" s="51"/>
      <c r="O184" s="51"/>
      <c r="P184" s="51"/>
      <c r="Q184" s="15">
        <v>0</v>
      </c>
      <c r="S184" s="308">
        <v>346</v>
      </c>
      <c r="T184" s="309">
        <v>229</v>
      </c>
      <c r="V184" s="15">
        <v>178.33333333333331</v>
      </c>
    </row>
    <row r="185" spans="1:22" x14ac:dyDescent="0.2">
      <c r="A185" s="46" t="s">
        <v>329</v>
      </c>
      <c r="B185" s="47">
        <v>0</v>
      </c>
      <c r="C185" s="47">
        <v>4010</v>
      </c>
      <c r="D185" s="46" t="s">
        <v>258</v>
      </c>
      <c r="E185" s="50"/>
      <c r="F185" s="65"/>
      <c r="G185" s="49">
        <v>0</v>
      </c>
      <c r="H185" s="48">
        <v>348</v>
      </c>
      <c r="I185" s="48">
        <v>225</v>
      </c>
      <c r="J185" s="49">
        <v>573</v>
      </c>
      <c r="K185" s="52"/>
      <c r="L185" s="53">
        <v>2424876.9163679508</v>
      </c>
      <c r="N185" s="51"/>
      <c r="O185" s="51"/>
      <c r="P185" s="51"/>
      <c r="Q185" s="15">
        <v>0</v>
      </c>
      <c r="S185" s="308">
        <v>348</v>
      </c>
      <c r="T185" s="309">
        <v>225</v>
      </c>
      <c r="V185" s="15">
        <v>224</v>
      </c>
    </row>
    <row r="186" spans="1:22" x14ac:dyDescent="0.2">
      <c r="A186" s="59" t="s">
        <v>328</v>
      </c>
      <c r="B186" s="60">
        <v>0</v>
      </c>
      <c r="C186" s="60">
        <v>4021</v>
      </c>
      <c r="D186" s="59" t="s">
        <v>250</v>
      </c>
      <c r="E186" s="50"/>
      <c r="F186" s="65"/>
      <c r="G186" s="49">
        <v>0</v>
      </c>
      <c r="H186" s="48">
        <v>623</v>
      </c>
      <c r="I186" s="61">
        <v>369.75</v>
      </c>
      <c r="J186" s="49">
        <v>992.75</v>
      </c>
      <c r="K186" s="52"/>
      <c r="L186" s="53">
        <v>4190314.0897834599</v>
      </c>
      <c r="N186" s="51"/>
      <c r="O186" s="15"/>
      <c r="P186" s="310">
        <v>75</v>
      </c>
      <c r="Q186" s="15">
        <v>0</v>
      </c>
      <c r="R186" s="54"/>
      <c r="S186" s="308">
        <v>623</v>
      </c>
      <c r="T186" s="309">
        <v>326</v>
      </c>
      <c r="V186" s="15">
        <v>122.5</v>
      </c>
    </row>
    <row r="187" spans="1:22" x14ac:dyDescent="0.2">
      <c r="A187" s="46" t="s">
        <v>328</v>
      </c>
      <c r="B187" s="47">
        <v>0</v>
      </c>
      <c r="C187" s="47">
        <v>4613</v>
      </c>
      <c r="D187" s="46" t="s">
        <v>260</v>
      </c>
      <c r="E187" s="50"/>
      <c r="F187" s="65"/>
      <c r="G187" s="49">
        <v>0</v>
      </c>
      <c r="H187" s="48">
        <v>382</v>
      </c>
      <c r="I187" s="48">
        <v>259</v>
      </c>
      <c r="J187" s="49">
        <v>641</v>
      </c>
      <c r="K187" s="52"/>
      <c r="L187" s="53">
        <v>2716609.585896017</v>
      </c>
      <c r="N187" s="51"/>
      <c r="O187" s="51"/>
      <c r="P187" s="51"/>
      <c r="Q187" s="51"/>
      <c r="S187" s="308">
        <v>382</v>
      </c>
      <c r="T187" s="309">
        <v>259</v>
      </c>
      <c r="V187" s="15">
        <v>245</v>
      </c>
    </row>
    <row r="188" spans="1:22" x14ac:dyDescent="0.2">
      <c r="A188" s="46" t="s">
        <v>328</v>
      </c>
      <c r="B188" s="47">
        <v>0</v>
      </c>
      <c r="C188" s="47">
        <v>4101</v>
      </c>
      <c r="D188" s="46" t="s">
        <v>466</v>
      </c>
      <c r="E188" s="50"/>
      <c r="F188" s="65"/>
      <c r="G188" s="49">
        <v>0</v>
      </c>
      <c r="H188" s="48">
        <v>922</v>
      </c>
      <c r="I188" s="48">
        <v>587</v>
      </c>
      <c r="J188" s="49">
        <v>1509</v>
      </c>
      <c r="K188" s="52"/>
      <c r="L188" s="53">
        <v>6382924.0995573606</v>
      </c>
      <c r="N188" s="51"/>
      <c r="O188" s="15"/>
      <c r="P188" s="51"/>
      <c r="Q188" s="51"/>
      <c r="S188" s="308">
        <v>922</v>
      </c>
      <c r="T188" s="309">
        <v>587</v>
      </c>
      <c r="V188" s="15">
        <v>592</v>
      </c>
    </row>
    <row r="189" spans="1:22" x14ac:dyDescent="0.2">
      <c r="A189" s="46" t="s">
        <v>327</v>
      </c>
      <c r="B189" s="47" t="s">
        <v>262</v>
      </c>
      <c r="C189" s="47">
        <v>5401</v>
      </c>
      <c r="D189" s="46" t="s">
        <v>263</v>
      </c>
      <c r="E189" s="50"/>
      <c r="F189" s="65"/>
      <c r="G189" s="49">
        <v>0</v>
      </c>
      <c r="H189" s="48">
        <v>881</v>
      </c>
      <c r="I189" s="48">
        <v>525</v>
      </c>
      <c r="J189" s="49">
        <v>1406</v>
      </c>
      <c r="K189" s="52"/>
      <c r="L189" s="53">
        <v>5935332.4967227299</v>
      </c>
      <c r="N189" s="51"/>
      <c r="O189" s="58"/>
      <c r="P189" s="51"/>
      <c r="Q189" s="51"/>
      <c r="S189" s="308">
        <v>881</v>
      </c>
      <c r="T189" s="309">
        <v>525</v>
      </c>
      <c r="V189" s="15">
        <v>493</v>
      </c>
    </row>
    <row r="190" spans="1:22" x14ac:dyDescent="0.2">
      <c r="A190" s="46" t="s">
        <v>328</v>
      </c>
      <c r="B190" s="47">
        <v>0</v>
      </c>
      <c r="C190" s="47">
        <v>4502</v>
      </c>
      <c r="D190" s="46" t="s">
        <v>264</v>
      </c>
      <c r="E190" s="50"/>
      <c r="F190" s="65"/>
      <c r="G190" s="49">
        <v>0</v>
      </c>
      <c r="H190" s="48">
        <v>903</v>
      </c>
      <c r="I190" s="48">
        <v>519</v>
      </c>
      <c r="J190" s="49">
        <v>1422</v>
      </c>
      <c r="K190" s="52"/>
      <c r="L190" s="53">
        <v>5996372.261486901</v>
      </c>
      <c r="N190" s="51"/>
      <c r="O190" s="51"/>
      <c r="P190" s="51"/>
      <c r="Q190" s="51"/>
      <c r="S190" s="308">
        <v>903</v>
      </c>
      <c r="T190" s="309">
        <v>519</v>
      </c>
      <c r="V190" s="15">
        <v>492</v>
      </c>
    </row>
    <row r="191" spans="1:22" x14ac:dyDescent="0.2">
      <c r="A191" s="46" t="s">
        <v>328</v>
      </c>
      <c r="B191" s="47">
        <v>0</v>
      </c>
      <c r="C191" s="47">
        <v>4616</v>
      </c>
      <c r="D191" s="46" t="s">
        <v>265</v>
      </c>
      <c r="E191" s="50"/>
      <c r="F191" s="65"/>
      <c r="G191" s="49">
        <v>0</v>
      </c>
      <c r="H191" s="48">
        <v>817</v>
      </c>
      <c r="I191" s="48">
        <v>477</v>
      </c>
      <c r="J191" s="49">
        <v>1294</v>
      </c>
      <c r="K191" s="52"/>
      <c r="L191" s="53">
        <v>5459176.3242940288</v>
      </c>
      <c r="N191" s="51"/>
      <c r="O191" s="51"/>
      <c r="P191" s="51"/>
      <c r="Q191" s="51"/>
      <c r="S191" s="308">
        <v>817</v>
      </c>
      <c r="T191" s="309">
        <v>477</v>
      </c>
      <c r="V191" s="15">
        <v>439</v>
      </c>
    </row>
    <row r="192" spans="1:22" x14ac:dyDescent="0.2">
      <c r="A192" s="46" t="s">
        <v>329</v>
      </c>
      <c r="B192" s="47">
        <v>0</v>
      </c>
      <c r="C192" s="47">
        <v>4004</v>
      </c>
      <c r="D192" s="46" t="s">
        <v>256</v>
      </c>
      <c r="E192" s="50"/>
      <c r="F192" s="65"/>
      <c r="G192" s="49">
        <v>0</v>
      </c>
      <c r="H192" s="48">
        <v>488</v>
      </c>
      <c r="I192" s="48">
        <v>336</v>
      </c>
      <c r="J192" s="49">
        <v>824</v>
      </c>
      <c r="K192" s="52"/>
      <c r="L192" s="53">
        <v>3493838.922091254</v>
      </c>
      <c r="N192" s="51"/>
      <c r="O192" s="51"/>
      <c r="P192" s="51"/>
      <c r="Q192" s="51"/>
      <c r="S192" s="308">
        <v>488</v>
      </c>
      <c r="T192" s="309">
        <v>336</v>
      </c>
      <c r="V192" s="15">
        <v>338</v>
      </c>
    </row>
    <row r="193" spans="1:22" x14ac:dyDescent="0.2">
      <c r="A193" s="46" t="s">
        <v>328</v>
      </c>
      <c r="B193" s="47">
        <v>0</v>
      </c>
      <c r="C193" s="47">
        <v>4027</v>
      </c>
      <c r="D193" s="46" t="s">
        <v>266</v>
      </c>
      <c r="E193" s="50"/>
      <c r="F193" s="65"/>
      <c r="G193" s="49">
        <v>0</v>
      </c>
      <c r="H193" s="48">
        <v>519</v>
      </c>
      <c r="I193" s="48">
        <v>336</v>
      </c>
      <c r="J193" s="49">
        <v>855</v>
      </c>
      <c r="K193" s="52"/>
      <c r="L193" s="53">
        <v>3618416.8512862711</v>
      </c>
      <c r="N193" s="51"/>
      <c r="O193" s="51"/>
      <c r="P193" s="51"/>
      <c r="Q193" s="51"/>
      <c r="S193" s="308">
        <v>519</v>
      </c>
      <c r="T193" s="309">
        <v>336</v>
      </c>
      <c r="V193" s="15">
        <v>337</v>
      </c>
    </row>
    <row r="194" spans="1:22" x14ac:dyDescent="0.2">
      <c r="A194" s="46" t="s">
        <v>328</v>
      </c>
      <c r="B194" s="47">
        <v>0</v>
      </c>
      <c r="C194" s="47">
        <v>4032</v>
      </c>
      <c r="D194" s="46" t="s">
        <v>244</v>
      </c>
      <c r="E194" s="50"/>
      <c r="F194" s="65"/>
      <c r="G194" s="49">
        <v>0</v>
      </c>
      <c r="H194" s="48">
        <v>838</v>
      </c>
      <c r="I194" s="48">
        <v>546</v>
      </c>
      <c r="J194" s="49">
        <v>1384</v>
      </c>
      <c r="K194" s="52"/>
      <c r="L194" s="53">
        <v>5858327.1778749255</v>
      </c>
      <c r="N194" s="51"/>
      <c r="O194" s="51"/>
      <c r="P194" s="51"/>
      <c r="Q194" s="51"/>
      <c r="S194" s="308">
        <v>838</v>
      </c>
      <c r="T194" s="309">
        <v>546</v>
      </c>
      <c r="V194" s="15">
        <v>508</v>
      </c>
    </row>
    <row r="195" spans="1:22" x14ac:dyDescent="0.2">
      <c r="A195" s="46" t="s">
        <v>328</v>
      </c>
      <c r="B195" s="47">
        <v>0</v>
      </c>
      <c r="C195" s="47">
        <v>4019</v>
      </c>
      <c r="D195" s="46" t="s">
        <v>267</v>
      </c>
      <c r="E195" s="50"/>
      <c r="F195" s="65"/>
      <c r="G195" s="49">
        <v>0</v>
      </c>
      <c r="H195" s="48">
        <v>503</v>
      </c>
      <c r="I195" s="48">
        <v>324</v>
      </c>
      <c r="J195" s="49">
        <v>827</v>
      </c>
      <c r="K195" s="52"/>
      <c r="L195" s="53">
        <v>3499377.8081790959</v>
      </c>
      <c r="N195" s="51"/>
      <c r="O195" s="58"/>
      <c r="P195" s="51"/>
      <c r="Q195" s="51"/>
      <c r="S195" s="308">
        <v>503</v>
      </c>
      <c r="T195" s="309">
        <v>324</v>
      </c>
      <c r="V195" s="15">
        <v>300</v>
      </c>
    </row>
    <row r="196" spans="1:22" x14ac:dyDescent="0.2">
      <c r="A196" s="46" t="s">
        <v>329</v>
      </c>
      <c r="B196" s="47">
        <v>0</v>
      </c>
      <c r="C196" s="47">
        <v>4013</v>
      </c>
      <c r="D196" s="46" t="s">
        <v>268</v>
      </c>
      <c r="E196" s="50"/>
      <c r="F196" s="65"/>
      <c r="G196" s="49">
        <v>0</v>
      </c>
      <c r="H196" s="48">
        <v>230</v>
      </c>
      <c r="I196" s="48">
        <v>145</v>
      </c>
      <c r="J196" s="49">
        <v>375</v>
      </c>
      <c r="K196" s="52"/>
      <c r="L196" s="53">
        <v>1585738.6763778513</v>
      </c>
      <c r="N196" s="51"/>
      <c r="O196" s="51"/>
      <c r="P196" s="51"/>
      <c r="Q196" s="15">
        <v>0</v>
      </c>
      <c r="S196" s="308">
        <v>230</v>
      </c>
      <c r="T196" s="309">
        <v>145</v>
      </c>
      <c r="V196" s="15">
        <v>119</v>
      </c>
    </row>
    <row r="197" spans="1:22" x14ac:dyDescent="0.2">
      <c r="A197" s="46" t="s">
        <v>327</v>
      </c>
      <c r="B197" s="47" t="s">
        <v>269</v>
      </c>
      <c r="C197" s="47">
        <v>4112</v>
      </c>
      <c r="D197" s="46" t="s">
        <v>270</v>
      </c>
      <c r="E197" s="50"/>
      <c r="F197" s="65"/>
      <c r="G197" s="49">
        <v>0</v>
      </c>
      <c r="H197" s="48">
        <v>616</v>
      </c>
      <c r="I197" s="48">
        <v>358</v>
      </c>
      <c r="J197" s="49">
        <v>974</v>
      </c>
      <c r="K197" s="52"/>
      <c r="L197" s="53">
        <v>4108583.2650105925</v>
      </c>
      <c r="N197" s="51"/>
      <c r="O197" s="15"/>
      <c r="P197" s="51"/>
      <c r="Q197" s="51"/>
      <c r="S197" s="308">
        <v>616</v>
      </c>
      <c r="T197" s="309">
        <v>358</v>
      </c>
      <c r="V197" s="15">
        <v>341</v>
      </c>
    </row>
    <row r="198" spans="1:22" x14ac:dyDescent="0.2">
      <c r="A198" s="46" t="s">
        <v>328</v>
      </c>
      <c r="B198" s="47">
        <v>0</v>
      </c>
      <c r="C198" s="47">
        <v>4039</v>
      </c>
      <c r="D198" s="46" t="s">
        <v>271</v>
      </c>
      <c r="E198" s="50"/>
      <c r="F198" s="65"/>
      <c r="G198" s="49">
        <v>0</v>
      </c>
      <c r="H198" s="48">
        <v>550</v>
      </c>
      <c r="I198" s="48">
        <v>351</v>
      </c>
      <c r="J198" s="49">
        <v>901</v>
      </c>
      <c r="K198" s="52"/>
      <c r="L198" s="53">
        <v>3811420.7268200852</v>
      </c>
      <c r="N198" s="51"/>
      <c r="O198" s="51"/>
      <c r="P198" s="51"/>
      <c r="Q198" s="51"/>
      <c r="S198" s="308">
        <v>550</v>
      </c>
      <c r="T198" s="309">
        <v>351</v>
      </c>
      <c r="V198" s="15">
        <v>331</v>
      </c>
    </row>
    <row r="199" spans="1:22" x14ac:dyDescent="0.2">
      <c r="A199" s="46" t="s">
        <v>328</v>
      </c>
      <c r="B199" s="47">
        <v>0</v>
      </c>
      <c r="C199" s="47">
        <v>4006</v>
      </c>
      <c r="D199" s="46" t="s">
        <v>255</v>
      </c>
      <c r="E199" s="50"/>
      <c r="F199" s="65"/>
      <c r="G199" s="49">
        <v>0</v>
      </c>
      <c r="H199" s="48">
        <v>444</v>
      </c>
      <c r="I199" s="48">
        <v>258</v>
      </c>
      <c r="J199" s="49">
        <v>702</v>
      </c>
      <c r="K199" s="52"/>
      <c r="L199" s="53">
        <v>2961203.7145301308</v>
      </c>
      <c r="N199" s="51"/>
      <c r="O199" s="51"/>
      <c r="P199" s="51"/>
      <c r="Q199" s="51"/>
      <c r="S199" s="308">
        <v>444</v>
      </c>
      <c r="T199" s="309">
        <v>258</v>
      </c>
      <c r="V199" s="15">
        <v>231</v>
      </c>
    </row>
    <row r="200" spans="1:22" x14ac:dyDescent="0.2">
      <c r="A200" s="46" t="s">
        <v>327</v>
      </c>
      <c r="B200" s="47" t="s">
        <v>272</v>
      </c>
      <c r="C200" s="47">
        <v>4023</v>
      </c>
      <c r="D200" s="46" t="s">
        <v>273</v>
      </c>
      <c r="E200" s="50"/>
      <c r="F200" s="65"/>
      <c r="G200" s="49">
        <v>0</v>
      </c>
      <c r="H200" s="48">
        <v>880</v>
      </c>
      <c r="I200" s="48">
        <v>589</v>
      </c>
      <c r="J200" s="49">
        <v>1469</v>
      </c>
      <c r="K200" s="52"/>
      <c r="L200" s="53">
        <v>6223264.558224339</v>
      </c>
      <c r="N200" s="51"/>
      <c r="O200" s="51"/>
      <c r="P200" s="51"/>
      <c r="Q200" s="51"/>
      <c r="S200" s="308">
        <v>880</v>
      </c>
      <c r="T200" s="309">
        <v>589</v>
      </c>
      <c r="V200" s="15">
        <v>609</v>
      </c>
    </row>
    <row r="201" spans="1:22" x14ac:dyDescent="0.2">
      <c r="A201" s="46" t="s">
        <v>327</v>
      </c>
      <c r="B201" s="47" t="s">
        <v>274</v>
      </c>
      <c r="C201" s="47">
        <v>4610</v>
      </c>
      <c r="D201" s="46" t="s">
        <v>275</v>
      </c>
      <c r="E201" s="50"/>
      <c r="F201" s="65"/>
      <c r="G201" s="49">
        <v>0</v>
      </c>
      <c r="H201" s="48">
        <v>478</v>
      </c>
      <c r="I201" s="48">
        <v>317</v>
      </c>
      <c r="J201" s="49">
        <v>795</v>
      </c>
      <c r="K201" s="52"/>
      <c r="L201" s="53">
        <v>3366979.627956192</v>
      </c>
      <c r="N201" s="51"/>
      <c r="O201" s="15"/>
      <c r="P201" s="51"/>
      <c r="Q201" s="51"/>
      <c r="S201" s="308">
        <v>478</v>
      </c>
      <c r="T201" s="309">
        <v>317</v>
      </c>
      <c r="V201" s="15">
        <v>301</v>
      </c>
    </row>
    <row r="202" spans="1:22" x14ac:dyDescent="0.2">
      <c r="A202" s="46" t="s">
        <v>328</v>
      </c>
      <c r="B202" s="47">
        <v>0</v>
      </c>
      <c r="C202" s="47">
        <v>4040</v>
      </c>
      <c r="D202" s="46" t="s">
        <v>245</v>
      </c>
      <c r="E202" s="50"/>
      <c r="F202" s="65"/>
      <c r="G202" s="49">
        <v>0</v>
      </c>
      <c r="H202" s="48">
        <v>800</v>
      </c>
      <c r="I202" s="48">
        <v>510</v>
      </c>
      <c r="J202" s="49">
        <v>1310</v>
      </c>
      <c r="K202" s="52"/>
      <c r="L202" s="53">
        <v>5541396.4773259852</v>
      </c>
      <c r="N202" s="51"/>
      <c r="O202" s="15"/>
      <c r="P202" s="51"/>
      <c r="Q202" s="51"/>
      <c r="S202" s="308">
        <v>800</v>
      </c>
      <c r="T202" s="309">
        <v>510</v>
      </c>
      <c r="V202" s="15">
        <v>504</v>
      </c>
    </row>
    <row r="203" spans="1:22" x14ac:dyDescent="0.2">
      <c r="A203" s="46" t="s">
        <v>327</v>
      </c>
      <c r="B203" s="47" t="s">
        <v>276</v>
      </c>
      <c r="C203" s="47">
        <v>4074</v>
      </c>
      <c r="D203" s="46" t="s">
        <v>277</v>
      </c>
      <c r="E203" s="50"/>
      <c r="F203" s="65"/>
      <c r="G203" s="49">
        <v>0</v>
      </c>
      <c r="H203" s="48">
        <v>753</v>
      </c>
      <c r="I203" s="48">
        <v>492</v>
      </c>
      <c r="J203" s="49">
        <v>1245</v>
      </c>
      <c r="K203" s="52"/>
      <c r="L203" s="53">
        <v>5270409.1264882749</v>
      </c>
      <c r="N203" s="51"/>
      <c r="O203" s="15"/>
      <c r="P203" s="51"/>
      <c r="Q203" s="51"/>
      <c r="S203" s="308">
        <v>753</v>
      </c>
      <c r="T203" s="309">
        <v>492</v>
      </c>
      <c r="V203" s="15">
        <v>485</v>
      </c>
    </row>
    <row r="204" spans="1:22" x14ac:dyDescent="0.2">
      <c r="A204" s="46" t="s">
        <v>328</v>
      </c>
      <c r="B204" s="47">
        <v>0</v>
      </c>
      <c r="C204" s="47">
        <v>4028</v>
      </c>
      <c r="D204" s="46" t="s">
        <v>278</v>
      </c>
      <c r="E204" s="50"/>
      <c r="F204" s="65"/>
      <c r="G204" s="49">
        <v>0</v>
      </c>
      <c r="H204" s="48">
        <v>552</v>
      </c>
      <c r="I204" s="48">
        <v>303</v>
      </c>
      <c r="J204" s="49">
        <v>855</v>
      </c>
      <c r="K204" s="52"/>
      <c r="L204" s="53">
        <v>3600494.9842904517</v>
      </c>
      <c r="N204" s="51"/>
      <c r="O204" s="51"/>
      <c r="P204" s="51"/>
      <c r="Q204" s="51"/>
      <c r="S204" s="308">
        <v>552</v>
      </c>
      <c r="T204" s="309">
        <v>303</v>
      </c>
      <c r="V204" s="15">
        <v>410</v>
      </c>
    </row>
    <row r="205" spans="1:22" x14ac:dyDescent="0.2">
      <c r="A205" s="46" t="s">
        <v>328</v>
      </c>
      <c r="B205" s="47">
        <v>0</v>
      </c>
      <c r="C205" s="47">
        <v>6909</v>
      </c>
      <c r="D205" s="46" t="s">
        <v>279</v>
      </c>
      <c r="E205" s="50"/>
      <c r="F205" s="65"/>
      <c r="G205" s="49">
        <v>0</v>
      </c>
      <c r="H205" s="48">
        <v>348</v>
      </c>
      <c r="I205" s="48">
        <v>229</v>
      </c>
      <c r="J205" s="49">
        <v>577</v>
      </c>
      <c r="K205" s="52"/>
      <c r="L205" s="53">
        <v>2443123.8353916304</v>
      </c>
      <c r="N205" s="51"/>
      <c r="O205" s="51"/>
      <c r="P205" s="51"/>
      <c r="Q205" s="51"/>
      <c r="R205" s="54"/>
      <c r="S205" s="308">
        <v>348</v>
      </c>
      <c r="T205" s="309">
        <v>229</v>
      </c>
      <c r="V205" s="15">
        <v>272</v>
      </c>
    </row>
    <row r="206" spans="1:22" x14ac:dyDescent="0.2">
      <c r="A206" s="59" t="s">
        <v>329</v>
      </c>
      <c r="B206" s="60">
        <v>0</v>
      </c>
      <c r="C206" s="60">
        <v>9998</v>
      </c>
      <c r="D206" s="59" t="s">
        <v>251</v>
      </c>
      <c r="E206" s="50"/>
      <c r="F206" s="65"/>
      <c r="G206" s="49">
        <v>0</v>
      </c>
      <c r="H206" s="61">
        <v>195</v>
      </c>
      <c r="I206" s="65"/>
      <c r="J206" s="49">
        <v>195</v>
      </c>
      <c r="K206" s="52"/>
      <c r="L206" s="53">
        <v>783635.36106542882</v>
      </c>
      <c r="N206" s="51"/>
      <c r="O206" s="51"/>
      <c r="P206" s="58">
        <v>120</v>
      </c>
      <c r="Q206" s="51"/>
      <c r="S206" s="308">
        <v>125</v>
      </c>
      <c r="T206" s="309">
        <v>0</v>
      </c>
      <c r="U206" s="72"/>
    </row>
    <row r="207" spans="1:22" x14ac:dyDescent="0.2">
      <c r="A207" s="59" t="s">
        <v>329</v>
      </c>
      <c r="B207" s="60">
        <v>0</v>
      </c>
      <c r="C207" s="60">
        <v>9997</v>
      </c>
      <c r="D207" s="59" t="s">
        <v>259</v>
      </c>
      <c r="E207" s="50"/>
      <c r="F207" s="65"/>
      <c r="G207" s="49">
        <v>0</v>
      </c>
      <c r="H207" s="61">
        <v>187</v>
      </c>
      <c r="I207" s="65"/>
      <c r="J207" s="49">
        <v>187</v>
      </c>
      <c r="K207" s="52"/>
      <c r="L207" s="53">
        <v>751486.21804735996</v>
      </c>
      <c r="N207" s="51"/>
      <c r="O207" s="51"/>
      <c r="P207" s="58">
        <v>120</v>
      </c>
      <c r="Q207" s="51"/>
      <c r="S207" s="311">
        <v>117</v>
      </c>
      <c r="T207" s="312">
        <v>0</v>
      </c>
    </row>
    <row r="208" spans="1:22" x14ac:dyDescent="0.2">
      <c r="A208" s="46"/>
      <c r="B208" s="47"/>
      <c r="C208" s="47"/>
      <c r="D208" s="46"/>
      <c r="E208" s="50"/>
      <c r="F208" s="65"/>
      <c r="H208" s="65"/>
      <c r="I208" s="65"/>
      <c r="K208" s="52"/>
      <c r="L208" s="53"/>
      <c r="N208" s="51"/>
      <c r="O208" s="51"/>
      <c r="P208" s="51"/>
      <c r="Q208" s="51"/>
    </row>
    <row r="209" spans="1:96" hidden="1" x14ac:dyDescent="0.2">
      <c r="A209" s="46"/>
      <c r="B209" s="47"/>
      <c r="C209" s="47"/>
      <c r="D209" s="46"/>
      <c r="E209" s="50"/>
      <c r="F209" s="65"/>
      <c r="H209" s="65"/>
      <c r="I209" s="65"/>
      <c r="K209" s="52"/>
      <c r="L209" s="53"/>
      <c r="N209" s="51"/>
      <c r="O209" s="51"/>
      <c r="P209" s="51"/>
      <c r="Q209" s="51"/>
    </row>
    <row r="210" spans="1:96" hidden="1" x14ac:dyDescent="0.2">
      <c r="A210" s="46"/>
      <c r="B210" s="47"/>
      <c r="C210" s="47"/>
      <c r="D210" s="46"/>
      <c r="E210" s="50"/>
      <c r="F210" s="65"/>
      <c r="H210" s="65"/>
      <c r="I210" s="65"/>
      <c r="K210" s="52"/>
      <c r="L210" s="53"/>
      <c r="N210" s="51"/>
      <c r="O210" s="51"/>
      <c r="P210" s="51"/>
      <c r="Q210" s="51"/>
    </row>
    <row r="211" spans="1:96" s="14" customFormat="1" x14ac:dyDescent="0.2">
      <c r="C211" s="73" t="s">
        <v>280</v>
      </c>
      <c r="D211" s="74" t="s">
        <v>326</v>
      </c>
      <c r="E211" s="7">
        <v>28124</v>
      </c>
      <c r="F211" s="7">
        <v>0</v>
      </c>
      <c r="G211" s="7">
        <v>28124</v>
      </c>
      <c r="H211" s="7">
        <v>0</v>
      </c>
      <c r="I211" s="7">
        <v>0</v>
      </c>
      <c r="J211" s="7">
        <v>0</v>
      </c>
      <c r="K211" s="5"/>
      <c r="L211" s="53">
        <v>80363124.109170824</v>
      </c>
      <c r="M211" s="7"/>
      <c r="N211" s="30">
        <v>0</v>
      </c>
      <c r="O211" s="30">
        <v>0</v>
      </c>
      <c r="P211" s="30">
        <v>0</v>
      </c>
      <c r="Q211" s="30">
        <v>0</v>
      </c>
      <c r="R211" s="7"/>
      <c r="S211" s="30">
        <v>28124</v>
      </c>
      <c r="T211" s="30">
        <v>0</v>
      </c>
      <c r="U211" s="19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</row>
    <row r="212" spans="1:96" s="14" customFormat="1" x14ac:dyDescent="0.2">
      <c r="C212" s="73" t="s">
        <v>280</v>
      </c>
      <c r="D212" s="74" t="s">
        <v>327</v>
      </c>
      <c r="E212" s="7">
        <v>0</v>
      </c>
      <c r="F212" s="7">
        <v>0</v>
      </c>
      <c r="G212" s="7">
        <v>0</v>
      </c>
      <c r="H212" s="7">
        <v>4538</v>
      </c>
      <c r="I212" s="7">
        <v>2874</v>
      </c>
      <c r="J212" s="7">
        <v>7412</v>
      </c>
      <c r="K212" s="5"/>
      <c r="L212" s="53">
        <v>31347012.695513077</v>
      </c>
      <c r="M212" s="7"/>
      <c r="N212" s="30">
        <v>0</v>
      </c>
      <c r="O212" s="30">
        <v>0</v>
      </c>
      <c r="P212" s="30">
        <v>0</v>
      </c>
      <c r="Q212" s="30">
        <v>0</v>
      </c>
      <c r="R212" s="7"/>
      <c r="S212" s="30">
        <v>4538</v>
      </c>
      <c r="T212" s="30">
        <v>2874</v>
      </c>
      <c r="U212" s="19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</row>
    <row r="213" spans="1:96" s="14" customFormat="1" x14ac:dyDescent="0.2">
      <c r="C213" s="73" t="s">
        <v>280</v>
      </c>
      <c r="D213" s="75" t="s">
        <v>328</v>
      </c>
      <c r="E213" s="7">
        <v>25439</v>
      </c>
      <c r="F213" s="7">
        <v>0</v>
      </c>
      <c r="G213" s="7">
        <v>25439</v>
      </c>
      <c r="H213" s="7">
        <v>14305</v>
      </c>
      <c r="I213" s="7">
        <v>8848.75</v>
      </c>
      <c r="J213" s="7">
        <v>23153.75</v>
      </c>
      <c r="K213" s="7"/>
      <c r="L213" s="53">
        <v>170543144.27252173</v>
      </c>
      <c r="M213" s="7"/>
      <c r="N213" s="30">
        <v>0</v>
      </c>
      <c r="O213" s="30">
        <v>0</v>
      </c>
      <c r="P213" s="30">
        <v>75</v>
      </c>
      <c r="Q213" s="30">
        <v>0</v>
      </c>
      <c r="R213" s="7"/>
      <c r="S213" s="30">
        <v>39744</v>
      </c>
      <c r="T213" s="30">
        <v>8805</v>
      </c>
      <c r="U213" s="19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</row>
    <row r="214" spans="1:96" s="14" customFormat="1" x14ac:dyDescent="0.2">
      <c r="C214" s="73" t="s">
        <v>280</v>
      </c>
      <c r="D214" s="76" t="s">
        <v>329</v>
      </c>
      <c r="E214" s="7">
        <v>1170</v>
      </c>
      <c r="F214" s="7">
        <v>0</v>
      </c>
      <c r="G214" s="7">
        <v>1170</v>
      </c>
      <c r="H214" s="7">
        <v>2136</v>
      </c>
      <c r="I214" s="7">
        <v>1166</v>
      </c>
      <c r="J214" s="7">
        <v>3302</v>
      </c>
      <c r="K214" s="7"/>
      <c r="L214" s="53">
        <v>17246022.914384671</v>
      </c>
      <c r="M214" s="49"/>
      <c r="N214" s="30">
        <v>0</v>
      </c>
      <c r="O214" s="30">
        <v>0</v>
      </c>
      <c r="P214" s="30">
        <v>240</v>
      </c>
      <c r="Q214" s="30">
        <v>0</v>
      </c>
      <c r="R214" s="7"/>
      <c r="S214" s="30">
        <v>3166</v>
      </c>
      <c r="T214" s="30">
        <v>1166</v>
      </c>
      <c r="U214" s="19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</row>
    <row r="215" spans="1:96" s="14" customFormat="1" ht="5.25" customHeight="1" thickBot="1" x14ac:dyDescent="0.25">
      <c r="C215" s="2"/>
      <c r="E215" s="49"/>
      <c r="F215" s="49"/>
      <c r="G215" s="49"/>
      <c r="H215" s="49"/>
      <c r="I215" s="49"/>
      <c r="J215" s="49"/>
      <c r="K215" s="49"/>
      <c r="L215" s="77"/>
      <c r="M215" s="49"/>
      <c r="N215" s="78"/>
      <c r="O215" s="78"/>
      <c r="P215" s="78"/>
      <c r="Q215" s="78"/>
      <c r="R215" s="7"/>
      <c r="S215" s="78"/>
      <c r="T215" s="78"/>
      <c r="U215" s="79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</row>
    <row r="216" spans="1:96" s="14" customFormat="1" ht="12" thickBot="1" x14ac:dyDescent="0.25">
      <c r="C216" s="14" t="s">
        <v>330</v>
      </c>
      <c r="E216" s="7">
        <v>54733</v>
      </c>
      <c r="F216" s="7">
        <v>0</v>
      </c>
      <c r="G216" s="7">
        <v>54733</v>
      </c>
      <c r="H216" s="7">
        <v>20979</v>
      </c>
      <c r="I216" s="7">
        <v>12888.75</v>
      </c>
      <c r="J216" s="7">
        <v>33867.75</v>
      </c>
      <c r="K216" s="7"/>
      <c r="L216" s="80">
        <v>299499303.99159032</v>
      </c>
      <c r="M216" s="7"/>
      <c r="N216" s="30">
        <v>0</v>
      </c>
      <c r="O216" s="30">
        <v>0</v>
      </c>
      <c r="P216" s="30">
        <v>315</v>
      </c>
      <c r="Q216" s="7">
        <v>0</v>
      </c>
      <c r="R216" s="7"/>
      <c r="S216" s="30">
        <v>75572</v>
      </c>
      <c r="T216" s="30">
        <v>12845</v>
      </c>
      <c r="U216" s="19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</row>
    <row r="219" spans="1:96" x14ac:dyDescent="0.2">
      <c r="G219" s="83" t="s">
        <v>331</v>
      </c>
      <c r="H219" s="84"/>
      <c r="I219" s="84"/>
      <c r="J219" s="84"/>
      <c r="K219" s="84"/>
      <c r="L219" s="85"/>
    </row>
    <row r="220" spans="1:96" ht="3" customHeight="1" x14ac:dyDescent="0.2">
      <c r="G220" s="86"/>
      <c r="H220" s="87"/>
      <c r="I220" s="87"/>
      <c r="J220" s="87"/>
      <c r="K220" s="87"/>
      <c r="L220" s="88"/>
    </row>
    <row r="221" spans="1:96" x14ac:dyDescent="0.2">
      <c r="G221" s="86"/>
      <c r="H221" s="87"/>
      <c r="I221" s="87" t="s">
        <v>280</v>
      </c>
      <c r="J221" s="87">
        <v>54733</v>
      </c>
      <c r="K221" s="87"/>
      <c r="L221" s="88"/>
    </row>
    <row r="222" spans="1:96" hidden="1" x14ac:dyDescent="0.2">
      <c r="G222" s="86"/>
      <c r="H222" s="87"/>
      <c r="I222" s="87" t="s">
        <v>332</v>
      </c>
      <c r="J222" s="87">
        <v>0</v>
      </c>
      <c r="K222" s="87"/>
      <c r="L222" s="88"/>
    </row>
    <row r="223" spans="1:96" x14ac:dyDescent="0.2">
      <c r="G223" s="86"/>
      <c r="H223" s="87"/>
      <c r="I223" s="87" t="s">
        <v>333</v>
      </c>
      <c r="J223" s="87">
        <v>0</v>
      </c>
      <c r="K223" s="87"/>
      <c r="L223" s="88"/>
    </row>
    <row r="224" spans="1:96" x14ac:dyDescent="0.2">
      <c r="G224" s="86"/>
      <c r="H224" s="87"/>
      <c r="I224" s="87" t="s">
        <v>334</v>
      </c>
      <c r="J224" s="89">
        <v>54733</v>
      </c>
      <c r="K224" s="87"/>
      <c r="L224" s="88"/>
    </row>
    <row r="225" spans="7:16" s="49" customFormat="1" x14ac:dyDescent="0.2">
      <c r="G225" s="86"/>
      <c r="H225" s="87"/>
      <c r="I225" s="87"/>
      <c r="J225" s="87"/>
      <c r="K225" s="87"/>
      <c r="L225" s="88"/>
    </row>
    <row r="226" spans="7:16" s="49" customFormat="1" x14ac:dyDescent="0.2">
      <c r="G226" s="90" t="s">
        <v>335</v>
      </c>
      <c r="H226" s="87"/>
      <c r="I226" s="87"/>
      <c r="J226" s="87"/>
      <c r="K226" s="87"/>
      <c r="L226" s="88"/>
    </row>
    <row r="227" spans="7:16" s="49" customFormat="1" x14ac:dyDescent="0.2">
      <c r="G227" s="86"/>
      <c r="H227" s="87"/>
      <c r="I227" s="87" t="s">
        <v>280</v>
      </c>
      <c r="J227" s="87">
        <v>33867.75</v>
      </c>
      <c r="K227" s="87"/>
      <c r="L227" s="91">
        <v>0</v>
      </c>
    </row>
    <row r="228" spans="7:16" s="49" customFormat="1" x14ac:dyDescent="0.2">
      <c r="G228" s="86"/>
      <c r="H228" s="87"/>
      <c r="I228" s="87" t="s">
        <v>333</v>
      </c>
      <c r="J228" s="87">
        <v>-183.74999999999991</v>
      </c>
      <c r="K228" s="87"/>
      <c r="L228" s="91">
        <v>0</v>
      </c>
    </row>
    <row r="229" spans="7:16" s="49" customFormat="1" x14ac:dyDescent="0.2">
      <c r="G229" s="86"/>
      <c r="H229" s="87"/>
      <c r="I229" s="87" t="s">
        <v>336</v>
      </c>
      <c r="J229" s="89">
        <v>33684</v>
      </c>
      <c r="K229" s="87"/>
      <c r="L229" s="88"/>
    </row>
    <row r="230" spans="7:16" s="49" customFormat="1" x14ac:dyDescent="0.2">
      <c r="G230" s="86"/>
      <c r="H230" s="87"/>
      <c r="I230" s="87" t="s">
        <v>337</v>
      </c>
      <c r="J230" s="92"/>
      <c r="K230" s="87"/>
      <c r="L230" s="88"/>
      <c r="P230" s="54" t="s">
        <v>338</v>
      </c>
    </row>
    <row r="231" spans="7:16" s="49" customFormat="1" x14ac:dyDescent="0.2">
      <c r="G231" s="86"/>
      <c r="H231" s="87"/>
      <c r="I231" s="87" t="s">
        <v>339</v>
      </c>
      <c r="J231" s="93">
        <v>88417</v>
      </c>
      <c r="K231" s="87"/>
      <c r="L231" s="88"/>
    </row>
    <row r="232" spans="7:16" s="49" customFormat="1" x14ac:dyDescent="0.2">
      <c r="G232" s="94"/>
      <c r="H232" s="95"/>
      <c r="I232" s="95"/>
      <c r="J232" s="95"/>
      <c r="K232" s="95"/>
      <c r="L232" s="96"/>
    </row>
  </sheetData>
  <mergeCells count="3">
    <mergeCell ref="E6:F6"/>
    <mergeCell ref="H6:I6"/>
    <mergeCell ref="N6:O6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EV249"/>
  <sheetViews>
    <sheetView workbookViewId="0">
      <selection activeCell="D22" sqref="D22"/>
    </sheetView>
  </sheetViews>
  <sheetFormatPr defaultRowHeight="11.25" x14ac:dyDescent="0.2"/>
  <cols>
    <col min="1" max="1" width="18.140625" style="204" customWidth="1"/>
    <col min="2" max="2" width="5.5703125" style="204" bestFit="1" customWidth="1"/>
    <col min="3" max="3" width="6.85546875" style="222" bestFit="1" customWidth="1"/>
    <col min="4" max="4" width="37.42578125" style="204" customWidth="1"/>
    <col min="5" max="5" width="3.5703125" style="218" bestFit="1" customWidth="1"/>
    <col min="6" max="6" width="9.7109375" style="113" customWidth="1"/>
    <col min="7" max="9" width="10.7109375" style="113" customWidth="1"/>
    <col min="10" max="10" width="7.7109375" style="113" bestFit="1" customWidth="1"/>
    <col min="11" max="11" width="10.7109375" style="113" customWidth="1"/>
    <col min="12" max="12" width="7.85546875" style="113" bestFit="1" customWidth="1"/>
    <col min="13" max="13" width="9.28515625" style="113" bestFit="1" customWidth="1"/>
    <col min="14" max="14" width="8.140625" style="113" customWidth="1"/>
    <col min="15" max="15" width="8.42578125" style="113" bestFit="1" customWidth="1"/>
    <col min="16" max="16" width="5.28515625" style="113" hidden="1" customWidth="1"/>
    <col min="17" max="17" width="11" style="113" hidden="1" customWidth="1"/>
    <col min="18" max="18" width="10.28515625" style="113" bestFit="1" customWidth="1"/>
    <col min="19" max="19" width="11.5703125" style="113" customWidth="1"/>
    <col min="20" max="20" width="10.42578125" style="113" customWidth="1"/>
    <col min="21" max="21" width="10.28515625" style="113" bestFit="1" customWidth="1"/>
    <col min="22" max="22" width="10.5703125" style="113" hidden="1" customWidth="1"/>
    <col min="23" max="23" width="12" style="113" bestFit="1" customWidth="1"/>
    <col min="24" max="24" width="2.42578125" style="113" customWidth="1"/>
    <col min="25" max="25" width="11.85546875" style="113" customWidth="1"/>
    <col min="26" max="26" width="14.7109375" style="113" customWidth="1"/>
    <col min="27" max="27" width="12.85546875" style="113" customWidth="1"/>
    <col min="28" max="28" width="1.7109375" style="113" customWidth="1"/>
    <col min="29" max="30" width="10.7109375" style="113" customWidth="1"/>
    <col min="31" max="31" width="8.28515625" style="113" bestFit="1" customWidth="1"/>
    <col min="32" max="32" width="9.5703125" style="113" customWidth="1"/>
    <col min="33" max="33" width="10" style="113" customWidth="1"/>
    <col min="34" max="34" width="10.7109375" style="113" customWidth="1"/>
    <col min="35" max="35" width="1.7109375" style="113" customWidth="1"/>
    <col min="36" max="36" width="10.42578125" style="113" bestFit="1" customWidth="1"/>
    <col min="37" max="37" width="1.7109375" style="113" customWidth="1"/>
    <col min="38" max="38" width="10.7109375" style="113" customWidth="1"/>
    <col min="39" max="39" width="1.7109375" style="113" customWidth="1"/>
    <col min="40" max="40" width="12" style="113" bestFit="1" customWidth="1"/>
    <col min="41" max="41" width="1.7109375" style="113" customWidth="1"/>
    <col min="42" max="42" width="10.7109375" style="128" customWidth="1"/>
    <col min="43" max="43" width="7.42578125" style="128" bestFit="1" customWidth="1"/>
    <col min="44" max="44" width="7.85546875" style="128" bestFit="1" customWidth="1"/>
    <col min="45" max="45" width="7.42578125" style="113" bestFit="1" customWidth="1"/>
    <col min="46" max="46" width="8.7109375" style="128" bestFit="1" customWidth="1"/>
    <col min="47" max="47" width="7.85546875" style="128" customWidth="1"/>
    <col min="48" max="48" width="6.5703125" style="128" bestFit="1" customWidth="1"/>
    <col min="49" max="49" width="7.42578125" style="128" bestFit="1" customWidth="1"/>
    <col min="50" max="50" width="7.28515625" style="128" customWidth="1"/>
    <col min="51" max="51" width="7.85546875" style="128" customWidth="1"/>
    <col min="52" max="52" width="7.5703125" style="128" customWidth="1"/>
    <col min="53" max="53" width="14.28515625" style="128" bestFit="1" customWidth="1"/>
    <col min="54" max="54" width="8.42578125" style="128" bestFit="1" customWidth="1"/>
    <col min="55" max="55" width="1.28515625" style="128" customWidth="1"/>
    <col min="56" max="56" width="11.7109375" style="181" bestFit="1" customWidth="1"/>
    <col min="57" max="57" width="9.28515625" style="128" bestFit="1" customWidth="1"/>
    <col min="58" max="58" width="11" style="128" customWidth="1"/>
    <col min="59" max="59" width="10.85546875" style="128" bestFit="1" customWidth="1"/>
    <col min="60" max="60" width="1.28515625" style="181" customWidth="1"/>
    <col min="61" max="61" width="10.28515625" style="181" customWidth="1"/>
    <col min="62" max="62" width="1.28515625" style="181" customWidth="1"/>
    <col min="63" max="63" width="1.7109375" style="181" customWidth="1"/>
    <col min="64" max="64" width="11.140625" style="181" customWidth="1"/>
    <col min="65" max="65" width="2.140625" style="181" customWidth="1"/>
    <col min="66" max="66" width="10" style="181" bestFit="1" customWidth="1"/>
    <col min="67" max="67" width="9.140625" style="181"/>
    <col min="68" max="68" width="2.5703125" style="181" customWidth="1"/>
    <col min="69" max="72" width="9.140625" style="181"/>
    <col min="73" max="74" width="10" style="181" bestFit="1" customWidth="1"/>
    <col min="75" max="75" width="11" style="181" bestFit="1" customWidth="1"/>
    <col min="76" max="76" width="2" style="181" customWidth="1"/>
    <col min="77" max="79" width="9.140625" style="181"/>
    <col min="80" max="80" width="2" style="181" customWidth="1"/>
    <col min="81" max="83" width="9.140625" style="181"/>
    <col min="84" max="84" width="1.85546875" style="181" customWidth="1"/>
    <col min="85" max="86" width="9.140625" style="181"/>
    <col min="87" max="87" width="9.5703125" style="128" bestFit="1" customWidth="1"/>
    <col min="88" max="88" width="2.140625" style="181" customWidth="1"/>
    <col min="89" max="90" width="9.140625" style="181"/>
    <col min="91" max="91" width="9.5703125" style="128" bestFit="1" customWidth="1"/>
    <col min="92" max="92" width="1.85546875" style="181" customWidth="1"/>
    <col min="93" max="94" width="10.85546875" style="181" bestFit="1" customWidth="1"/>
    <col min="95" max="95" width="9.5703125" style="128" bestFit="1" customWidth="1"/>
    <col min="96" max="96" width="2" style="181" customWidth="1"/>
    <col min="97" max="98" width="10.85546875" style="181" bestFit="1" customWidth="1"/>
    <col min="99" max="99" width="9.5703125" style="128" bestFit="1" customWidth="1"/>
    <col min="100" max="100" width="1.85546875" style="181" customWidth="1"/>
    <col min="101" max="102" width="10.85546875" style="181" bestFit="1" customWidth="1"/>
    <col min="103" max="103" width="9.5703125" style="128" bestFit="1" customWidth="1"/>
    <col min="104" max="104" width="2" style="181" customWidth="1"/>
    <col min="105" max="106" width="10.85546875" style="181" bestFit="1" customWidth="1"/>
    <col min="107" max="107" width="9.5703125" style="128" bestFit="1" customWidth="1"/>
    <col min="108" max="108" width="2" style="181" customWidth="1"/>
    <col min="109" max="110" width="0" style="181" hidden="1" customWidth="1"/>
    <col min="111" max="16384" width="9.140625" style="181"/>
  </cols>
  <sheetData>
    <row r="1" spans="1:152" s="98" customFormat="1" x14ac:dyDescent="0.2">
      <c r="A1" s="97" t="s">
        <v>353</v>
      </c>
      <c r="B1" s="97"/>
      <c r="N1" s="99"/>
      <c r="O1" s="313" t="s">
        <v>354</v>
      </c>
      <c r="R1" s="99"/>
      <c r="T1" s="99"/>
      <c r="U1" s="100" t="s">
        <v>355</v>
      </c>
      <c r="V1" s="100" t="s">
        <v>355</v>
      </c>
      <c r="Y1" s="101" t="s">
        <v>356</v>
      </c>
      <c r="AP1" s="102" t="s">
        <v>357</v>
      </c>
      <c r="BE1" s="103"/>
      <c r="BF1" s="103"/>
      <c r="BG1" s="103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3"/>
      <c r="CJ1" s="104"/>
      <c r="CK1" s="104"/>
      <c r="CL1" s="104"/>
      <c r="CM1" s="103"/>
      <c r="CN1" s="104"/>
      <c r="CO1" s="104"/>
      <c r="CP1" s="104"/>
      <c r="CQ1" s="103"/>
      <c r="CR1" s="104"/>
      <c r="CS1" s="104"/>
      <c r="CT1" s="104"/>
      <c r="CU1" s="103"/>
      <c r="CV1" s="104"/>
      <c r="CW1" s="104"/>
      <c r="CX1" s="104"/>
      <c r="CY1" s="103"/>
      <c r="CZ1" s="104"/>
      <c r="DA1" s="104"/>
      <c r="DB1" s="104"/>
      <c r="DC1" s="103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</row>
    <row r="2" spans="1:152" s="98" customFormat="1" ht="13.5" customHeight="1" thickBot="1" x14ac:dyDescent="0.25">
      <c r="A2" s="97"/>
      <c r="B2" s="97"/>
      <c r="D2" s="221" t="s">
        <v>467</v>
      </c>
      <c r="E2" s="106"/>
      <c r="F2" s="99"/>
      <c r="G2" s="99"/>
      <c r="H2" s="99"/>
      <c r="I2" s="99"/>
      <c r="J2" s="99"/>
      <c r="K2" s="99"/>
      <c r="L2" s="99"/>
      <c r="M2" s="107" t="s">
        <v>358</v>
      </c>
      <c r="N2" s="108"/>
      <c r="O2" s="108"/>
      <c r="P2" s="99"/>
      <c r="R2" s="109" t="s">
        <v>359</v>
      </c>
      <c r="S2" s="99"/>
      <c r="T2" s="99"/>
      <c r="U2" s="107" t="s">
        <v>360</v>
      </c>
      <c r="V2" s="107" t="s">
        <v>360</v>
      </c>
      <c r="W2" s="99"/>
      <c r="X2" s="99"/>
      <c r="Y2" s="110"/>
      <c r="Z2" s="110"/>
      <c r="AA2" s="110"/>
      <c r="AB2" s="99"/>
      <c r="AC2" s="314" t="s">
        <v>468</v>
      </c>
      <c r="AE2" s="314" t="s">
        <v>468</v>
      </c>
      <c r="AF2" s="99"/>
      <c r="AG2" s="99"/>
      <c r="AH2" s="99"/>
      <c r="AI2" s="99"/>
      <c r="AJ2" s="99"/>
      <c r="AK2" s="99"/>
      <c r="AL2" s="315" t="s">
        <v>469</v>
      </c>
      <c r="AM2" s="99"/>
      <c r="AO2" s="99"/>
      <c r="AP2" s="112"/>
      <c r="AQ2" s="113"/>
      <c r="AR2" s="103"/>
      <c r="AS2" s="99"/>
      <c r="AT2" s="103"/>
      <c r="AU2" s="112"/>
      <c r="AV2" s="100"/>
      <c r="AW2" s="100"/>
      <c r="AX2" s="100"/>
      <c r="AY2" s="100"/>
      <c r="AZ2" s="100"/>
      <c r="BA2" s="103"/>
      <c r="BB2" s="109" t="s">
        <v>361</v>
      </c>
      <c r="BC2" s="103"/>
      <c r="BD2" s="104"/>
      <c r="BE2" s="114" t="s">
        <v>362</v>
      </c>
      <c r="BF2" s="103"/>
      <c r="BG2" s="103"/>
      <c r="BH2" s="104"/>
      <c r="BI2" s="104"/>
      <c r="BJ2" s="104"/>
      <c r="BK2" s="104"/>
      <c r="BL2" s="104"/>
      <c r="BM2" s="104"/>
      <c r="BN2" s="115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3"/>
      <c r="CJ2" s="104"/>
      <c r="CK2" s="104"/>
      <c r="CL2" s="104"/>
      <c r="CM2" s="103"/>
      <c r="CN2" s="104"/>
      <c r="CO2" s="104"/>
      <c r="CP2" s="104"/>
      <c r="CQ2" s="103"/>
      <c r="CR2" s="104"/>
      <c r="CS2" s="104"/>
      <c r="CT2" s="104"/>
      <c r="CU2" s="103"/>
      <c r="CV2" s="104"/>
      <c r="CW2" s="104"/>
      <c r="CX2" s="104"/>
      <c r="CY2" s="103"/>
      <c r="CZ2" s="104"/>
      <c r="DA2" s="104"/>
      <c r="DB2" s="104"/>
      <c r="DC2" s="103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</row>
    <row r="3" spans="1:152" s="98" customFormat="1" ht="13.5" customHeight="1" thickBot="1" x14ac:dyDescent="0.25">
      <c r="A3" s="116" t="s">
        <v>363</v>
      </c>
      <c r="B3" s="117"/>
      <c r="C3" s="118"/>
      <c r="D3" s="106"/>
      <c r="E3" s="106"/>
      <c r="F3" s="119" t="s">
        <v>364</v>
      </c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1"/>
      <c r="X3" s="99"/>
      <c r="Y3" s="122" t="s">
        <v>365</v>
      </c>
      <c r="Z3" s="123"/>
      <c r="AA3" s="124"/>
      <c r="AB3" s="99"/>
      <c r="AC3" s="125" t="s">
        <v>366</v>
      </c>
      <c r="AD3" s="126"/>
      <c r="AE3" s="126"/>
      <c r="AF3" s="126"/>
      <c r="AG3" s="126"/>
      <c r="AH3" s="127"/>
      <c r="AI3" s="99"/>
      <c r="AJ3" s="99"/>
      <c r="AK3" s="99"/>
      <c r="AL3" s="99"/>
      <c r="AM3" s="99"/>
      <c r="AO3" s="99"/>
      <c r="AP3" s="128"/>
      <c r="AQ3" s="103"/>
      <c r="AR3" s="103"/>
      <c r="AS3" s="99"/>
      <c r="AT3" s="103"/>
      <c r="AU3" s="129" t="s">
        <v>367</v>
      </c>
      <c r="AV3" s="130"/>
      <c r="AW3" s="130"/>
      <c r="AX3" s="130"/>
      <c r="AY3" s="130"/>
      <c r="AZ3" s="131"/>
      <c r="BA3" s="103"/>
      <c r="BB3" s="103"/>
      <c r="BC3" s="103"/>
      <c r="BD3" s="132"/>
      <c r="BE3" s="103"/>
      <c r="BF3" s="103"/>
      <c r="BG3" s="103"/>
      <c r="BH3" s="104"/>
      <c r="BI3" s="104"/>
      <c r="BJ3" s="104"/>
      <c r="BK3" s="104"/>
      <c r="BL3" s="104"/>
      <c r="BM3" s="104"/>
      <c r="BN3" s="115"/>
      <c r="BO3" s="104"/>
      <c r="BP3" s="104"/>
      <c r="BQ3" s="316" t="s">
        <v>470</v>
      </c>
      <c r="BR3" s="317"/>
      <c r="BS3" s="317"/>
      <c r="BT3" s="317"/>
      <c r="BU3" s="317"/>
      <c r="BV3" s="317"/>
      <c r="BW3" s="318"/>
      <c r="BX3" s="104"/>
      <c r="BY3" s="319" t="s">
        <v>471</v>
      </c>
      <c r="BZ3" s="319"/>
      <c r="CA3" s="319"/>
      <c r="CB3" s="104"/>
      <c r="CC3" s="319" t="s">
        <v>472</v>
      </c>
      <c r="CD3" s="319"/>
      <c r="CE3" s="319"/>
      <c r="CF3" s="104"/>
      <c r="CG3" s="319" t="s">
        <v>473</v>
      </c>
      <c r="CH3" s="319"/>
      <c r="CI3" s="319"/>
      <c r="CJ3" s="104"/>
      <c r="CK3" s="319" t="s">
        <v>474</v>
      </c>
      <c r="CL3" s="319"/>
      <c r="CM3" s="319"/>
      <c r="CN3" s="104"/>
      <c r="CO3" s="319" t="s">
        <v>475</v>
      </c>
      <c r="CP3" s="319"/>
      <c r="CQ3" s="319"/>
      <c r="CR3" s="104"/>
      <c r="CS3" s="319" t="s">
        <v>476</v>
      </c>
      <c r="CT3" s="319"/>
      <c r="CU3" s="319"/>
      <c r="CV3" s="104"/>
      <c r="CW3" s="319" t="s">
        <v>477</v>
      </c>
      <c r="CX3" s="319"/>
      <c r="CY3" s="319"/>
      <c r="CZ3" s="104"/>
      <c r="DA3" s="319" t="s">
        <v>478</v>
      </c>
      <c r="DB3" s="319"/>
      <c r="DC3" s="319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</row>
    <row r="4" spans="1:152" s="158" customFormat="1" ht="68.25" customHeight="1" x14ac:dyDescent="0.2">
      <c r="A4" s="134" t="s">
        <v>0</v>
      </c>
      <c r="B4" s="135" t="s">
        <v>309</v>
      </c>
      <c r="C4" s="135" t="s">
        <v>310</v>
      </c>
      <c r="D4" s="134" t="s">
        <v>1</v>
      </c>
      <c r="E4" s="136"/>
      <c r="F4" s="320" t="s">
        <v>369</v>
      </c>
      <c r="G4" s="321" t="s">
        <v>370</v>
      </c>
      <c r="H4" s="321" t="s">
        <v>371</v>
      </c>
      <c r="I4" s="321" t="s">
        <v>372</v>
      </c>
      <c r="J4" s="321" t="s">
        <v>284</v>
      </c>
      <c r="K4" s="321" t="s">
        <v>285</v>
      </c>
      <c r="L4" s="321" t="s">
        <v>373</v>
      </c>
      <c r="M4" s="321" t="s">
        <v>287</v>
      </c>
      <c r="N4" s="321" t="s">
        <v>288</v>
      </c>
      <c r="O4" s="141" t="s">
        <v>374</v>
      </c>
      <c r="P4" s="139" t="s">
        <v>375</v>
      </c>
      <c r="Q4" s="139" t="s">
        <v>376</v>
      </c>
      <c r="R4" s="322" t="s">
        <v>377</v>
      </c>
      <c r="S4" s="141" t="s">
        <v>479</v>
      </c>
      <c r="T4" s="322" t="s">
        <v>480</v>
      </c>
      <c r="U4" s="141" t="s">
        <v>2</v>
      </c>
      <c r="V4" s="323" t="s">
        <v>379</v>
      </c>
      <c r="W4" s="142" t="s">
        <v>380</v>
      </c>
      <c r="X4" s="143"/>
      <c r="Y4" s="324" t="s">
        <v>381</v>
      </c>
      <c r="Z4" s="322" t="s">
        <v>382</v>
      </c>
      <c r="AA4" s="142" t="s">
        <v>383</v>
      </c>
      <c r="AB4" s="143"/>
      <c r="AC4" s="325" t="s">
        <v>384</v>
      </c>
      <c r="AD4" s="322" t="s">
        <v>385</v>
      </c>
      <c r="AE4" s="141" t="s">
        <v>386</v>
      </c>
      <c r="AF4" s="322" t="s">
        <v>481</v>
      </c>
      <c r="AG4" s="141" t="s">
        <v>482</v>
      </c>
      <c r="AH4" s="142" t="s">
        <v>389</v>
      </c>
      <c r="AI4" s="143"/>
      <c r="AJ4" s="146" t="s">
        <v>390</v>
      </c>
      <c r="AK4" s="143"/>
      <c r="AL4" s="147" t="s">
        <v>391</v>
      </c>
      <c r="AM4" s="143"/>
      <c r="AN4" s="148" t="s">
        <v>392</v>
      </c>
      <c r="AO4" s="143"/>
      <c r="AP4" s="149" t="s">
        <v>393</v>
      </c>
      <c r="AQ4" s="150" t="s">
        <v>394</v>
      </c>
      <c r="AR4" s="150" t="s">
        <v>395</v>
      </c>
      <c r="AS4" s="150" t="s">
        <v>396</v>
      </c>
      <c r="AT4" s="150" t="s">
        <v>289</v>
      </c>
      <c r="AU4" s="149" t="s">
        <v>397</v>
      </c>
      <c r="AV4" s="150" t="s">
        <v>398</v>
      </c>
      <c r="AW4" s="150" t="s">
        <v>399</v>
      </c>
      <c r="AX4" s="150" t="s">
        <v>400</v>
      </c>
      <c r="AY4" s="326" t="s">
        <v>401</v>
      </c>
      <c r="AZ4" s="152" t="s">
        <v>402</v>
      </c>
      <c r="BA4" s="150" t="s">
        <v>403</v>
      </c>
      <c r="BB4" s="152" t="s">
        <v>290</v>
      </c>
      <c r="BC4" s="153"/>
      <c r="BD4" s="154" t="s">
        <v>404</v>
      </c>
      <c r="BE4" s="155" t="s">
        <v>405</v>
      </c>
      <c r="BF4" s="155" t="s">
        <v>406</v>
      </c>
      <c r="BG4" s="156" t="s">
        <v>407</v>
      </c>
      <c r="BH4" s="154"/>
      <c r="BI4" s="155" t="s">
        <v>408</v>
      </c>
      <c r="BJ4" s="154"/>
      <c r="BK4" s="154"/>
      <c r="BL4" s="154" t="s">
        <v>409</v>
      </c>
      <c r="BM4" s="154"/>
      <c r="BN4" s="157" t="s">
        <v>483</v>
      </c>
      <c r="BO4" s="327" t="s">
        <v>411</v>
      </c>
      <c r="BP4" s="154"/>
      <c r="BQ4" s="154"/>
      <c r="BR4" s="154"/>
      <c r="BS4" s="154" t="s">
        <v>374</v>
      </c>
      <c r="BT4" s="154" t="s">
        <v>288</v>
      </c>
      <c r="BU4" s="154" t="s">
        <v>484</v>
      </c>
      <c r="BV4" s="154" t="s">
        <v>375</v>
      </c>
      <c r="BW4" s="154" t="s">
        <v>485</v>
      </c>
      <c r="BX4" s="154"/>
      <c r="BY4" s="154" t="s">
        <v>486</v>
      </c>
      <c r="BZ4" s="328" t="s">
        <v>487</v>
      </c>
      <c r="CA4" s="154"/>
      <c r="CB4" s="154"/>
      <c r="CC4" s="154" t="s">
        <v>488</v>
      </c>
      <c r="CD4" s="154" t="s">
        <v>489</v>
      </c>
      <c r="CE4" s="154" t="s">
        <v>490</v>
      </c>
      <c r="CF4" s="154"/>
      <c r="CG4" s="154" t="s">
        <v>491</v>
      </c>
      <c r="CH4" s="328" t="s">
        <v>487</v>
      </c>
      <c r="CI4" s="153"/>
      <c r="CJ4" s="154"/>
      <c r="CK4" s="154" t="s">
        <v>492</v>
      </c>
      <c r="CL4" s="328" t="s">
        <v>487</v>
      </c>
      <c r="CM4" s="153"/>
      <c r="CN4" s="154"/>
      <c r="CO4" s="154" t="s">
        <v>493</v>
      </c>
      <c r="CP4" s="328" t="s">
        <v>487</v>
      </c>
      <c r="CQ4" s="153"/>
      <c r="CR4" s="154"/>
      <c r="CS4" s="154" t="s">
        <v>493</v>
      </c>
      <c r="CT4" s="328" t="s">
        <v>487</v>
      </c>
      <c r="CU4" s="153"/>
      <c r="CV4" s="154"/>
      <c r="CW4" s="154" t="s">
        <v>494</v>
      </c>
      <c r="CX4" s="328" t="s">
        <v>487</v>
      </c>
      <c r="CY4" s="153"/>
      <c r="CZ4" s="154"/>
      <c r="DA4" s="154" t="s">
        <v>495</v>
      </c>
      <c r="DB4" s="328" t="s">
        <v>487</v>
      </c>
      <c r="DC4" s="153"/>
      <c r="DD4" s="154"/>
      <c r="DE4" s="329" t="s">
        <v>496</v>
      </c>
      <c r="DF4" s="329" t="s">
        <v>497</v>
      </c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</row>
    <row r="5" spans="1:152" x14ac:dyDescent="0.2">
      <c r="A5" s="159" t="s">
        <v>326</v>
      </c>
      <c r="B5" s="159" t="s">
        <v>9</v>
      </c>
      <c r="C5" s="160">
        <v>2173</v>
      </c>
      <c r="D5" s="161" t="s">
        <v>10</v>
      </c>
      <c r="E5" s="162"/>
      <c r="F5" s="163">
        <v>634355.48116327403</v>
      </c>
      <c r="G5" s="164">
        <v>5018.2018869937792</v>
      </c>
      <c r="H5" s="164">
        <v>462.57399999958892</v>
      </c>
      <c r="I5" s="164">
        <v>0</v>
      </c>
      <c r="J5" s="164">
        <v>0</v>
      </c>
      <c r="K5" s="164">
        <v>45979.855600001596</v>
      </c>
      <c r="L5" s="164">
        <v>3811.4118673776925</v>
      </c>
      <c r="M5" s="164">
        <v>114418.30399999999</v>
      </c>
      <c r="N5" s="164">
        <v>0</v>
      </c>
      <c r="O5" s="165">
        <v>22831.5</v>
      </c>
      <c r="P5" s="166"/>
      <c r="Q5" s="167"/>
      <c r="R5" s="164">
        <v>-7097.7733296061861</v>
      </c>
      <c r="S5" s="164"/>
      <c r="T5" s="164">
        <v>28454.17148235326</v>
      </c>
      <c r="U5" s="168">
        <v>17763.273280558875</v>
      </c>
      <c r="V5" s="168">
        <v>0</v>
      </c>
      <c r="W5" s="169">
        <v>865996.99995095271</v>
      </c>
      <c r="X5" s="170"/>
      <c r="Y5" s="163">
        <v>0</v>
      </c>
      <c r="Z5" s="171">
        <v>0</v>
      </c>
      <c r="AA5" s="169">
        <v>0</v>
      </c>
      <c r="AB5" s="170"/>
      <c r="AC5" s="163">
        <v>10159.8987173723</v>
      </c>
      <c r="AD5" s="167"/>
      <c r="AE5" s="164">
        <v>10452.770839232358</v>
      </c>
      <c r="AF5" s="167"/>
      <c r="AG5" s="164"/>
      <c r="AH5" s="169">
        <v>20612.669556604658</v>
      </c>
      <c r="AI5" s="170"/>
      <c r="AJ5" s="172">
        <v>886609.66950755741</v>
      </c>
      <c r="AK5" s="170"/>
      <c r="AL5" s="173">
        <v>16183.177570093458</v>
      </c>
      <c r="AM5" s="170"/>
      <c r="AN5" s="174">
        <v>94873.011678712646</v>
      </c>
      <c r="AO5" s="170"/>
      <c r="AP5" s="175">
        <v>917734.77093329735</v>
      </c>
      <c r="AQ5" s="167"/>
      <c r="AR5" s="170">
        <v>10159.8987173723</v>
      </c>
      <c r="AS5" s="167"/>
      <c r="AT5" s="170">
        <v>16183.177570093458</v>
      </c>
      <c r="AU5" s="175">
        <v>3900.9471665450665</v>
      </c>
      <c r="AV5" s="170">
        <v>1300.3157221816889</v>
      </c>
      <c r="AW5" s="170">
        <v>182.73716398805291</v>
      </c>
      <c r="AX5" s="170">
        <v>1622.3647472063199</v>
      </c>
      <c r="AY5" s="176">
        <v>0</v>
      </c>
      <c r="AZ5" s="177">
        <v>51.940459709236329</v>
      </c>
      <c r="BA5" s="178">
        <v>937019.54196113278</v>
      </c>
      <c r="BB5" s="179">
        <v>39.468069975788239</v>
      </c>
      <c r="BD5" s="128">
        <v>944077.8472207631</v>
      </c>
      <c r="BG5" s="180">
        <v>944077.8472207631</v>
      </c>
      <c r="BI5" s="182">
        <v>0</v>
      </c>
      <c r="BL5" s="128">
        <v>873094.77328055887</v>
      </c>
      <c r="BN5" s="183">
        <v>9066.7266712044475</v>
      </c>
      <c r="BO5" s="184">
        <v>-1968.9533415982614</v>
      </c>
      <c r="BQ5" s="128">
        <v>380</v>
      </c>
      <c r="BR5" s="185">
        <v>3802173</v>
      </c>
      <c r="BS5" s="128">
        <v>22831.5</v>
      </c>
      <c r="BT5" s="128">
        <v>0</v>
      </c>
      <c r="BU5" s="181">
        <v>0</v>
      </c>
      <c r="BW5" s="181">
        <v>0</v>
      </c>
      <c r="BY5" s="181">
        <v>3254.7299477035112</v>
      </c>
      <c r="BZ5" s="330">
        <v>3254.7299472222221</v>
      </c>
      <c r="CA5" s="331">
        <v>4.8128913476830348E-7</v>
      </c>
      <c r="CC5" s="181">
        <v>222</v>
      </c>
      <c r="CG5" s="181">
        <v>17763.273280558875</v>
      </c>
      <c r="CH5" s="330">
        <v>17763.273171746605</v>
      </c>
      <c r="CI5" s="332">
        <v>1.0881226990022697E-4</v>
      </c>
      <c r="CK5" s="181">
        <v>28454.17148235326</v>
      </c>
      <c r="CL5" s="330">
        <v>28454.171482353355</v>
      </c>
      <c r="CM5" s="332">
        <v>-9.4587448984384537E-11</v>
      </c>
      <c r="CO5" s="181">
        <v>865996.99995095271</v>
      </c>
      <c r="CP5" s="330">
        <v>865996.99984214047</v>
      </c>
      <c r="CQ5" s="332">
        <v>1.088122371584177E-4</v>
      </c>
      <c r="CS5" s="181">
        <v>873094.77328055887</v>
      </c>
      <c r="CT5" s="330">
        <v>873094.77317174664</v>
      </c>
      <c r="CU5" s="332">
        <v>1.088122371584177E-4</v>
      </c>
      <c r="CW5" s="181">
        <v>0</v>
      </c>
      <c r="CX5" s="330">
        <v>0</v>
      </c>
      <c r="CY5" s="332">
        <v>0</v>
      </c>
      <c r="DA5" s="181">
        <v>94873.011678712646</v>
      </c>
      <c r="DB5" s="330">
        <v>94873.011678712646</v>
      </c>
      <c r="DC5" s="332">
        <v>0</v>
      </c>
      <c r="DE5" s="333">
        <v>1.2875536480686695E-2</v>
      </c>
      <c r="DF5" s="333">
        <v>0</v>
      </c>
    </row>
    <row r="6" spans="1:152" x14ac:dyDescent="0.2">
      <c r="A6" s="159" t="s">
        <v>326</v>
      </c>
      <c r="B6" s="159" t="s">
        <v>11</v>
      </c>
      <c r="C6" s="160">
        <v>3000</v>
      </c>
      <c r="D6" s="161" t="s">
        <v>12</v>
      </c>
      <c r="E6" s="162"/>
      <c r="F6" s="163">
        <v>1757336.1302496104</v>
      </c>
      <c r="G6" s="164">
        <v>133122.74550720031</v>
      </c>
      <c r="H6" s="164">
        <v>66376.442349043835</v>
      </c>
      <c r="I6" s="164">
        <v>188688.7090179034</v>
      </c>
      <c r="J6" s="164">
        <v>0</v>
      </c>
      <c r="K6" s="164">
        <v>291590.39700001065</v>
      </c>
      <c r="L6" s="164">
        <v>158031.63694907018</v>
      </c>
      <c r="M6" s="186">
        <v>114418.30399999999</v>
      </c>
      <c r="N6" s="164">
        <v>8855.3373359195066</v>
      </c>
      <c r="O6" s="165">
        <v>68179.25</v>
      </c>
      <c r="P6" s="166"/>
      <c r="Q6" s="167"/>
      <c r="R6" s="164">
        <v>-20896.736662425559</v>
      </c>
      <c r="S6" s="164"/>
      <c r="T6" s="164">
        <v>0</v>
      </c>
      <c r="U6" s="168">
        <v>0</v>
      </c>
      <c r="V6" s="168">
        <v>0</v>
      </c>
      <c r="W6" s="169">
        <v>2765702.2157463329</v>
      </c>
      <c r="X6" s="170"/>
      <c r="Y6" s="163">
        <v>165421.20000000001</v>
      </c>
      <c r="Z6" s="171">
        <v>22577.548455027892</v>
      </c>
      <c r="AA6" s="169">
        <v>187998.7484550279</v>
      </c>
      <c r="AB6" s="170"/>
      <c r="AC6" s="163">
        <v>15192.265185849696</v>
      </c>
      <c r="AD6" s="167"/>
      <c r="AE6" s="164">
        <v>0</v>
      </c>
      <c r="AF6" s="167"/>
      <c r="AG6" s="164"/>
      <c r="AH6" s="169">
        <v>15192.265185849696</v>
      </c>
      <c r="AI6" s="170"/>
      <c r="AJ6" s="172">
        <v>2968893.2293872107</v>
      </c>
      <c r="AK6" s="170"/>
      <c r="AL6" s="173">
        <v>302819.29373996792</v>
      </c>
      <c r="AM6" s="170"/>
      <c r="AN6" s="174">
        <v>523217.74445791577</v>
      </c>
      <c r="AO6" s="170"/>
      <c r="AP6" s="175">
        <v>2974597.7008637865</v>
      </c>
      <c r="AQ6" s="167"/>
      <c r="AR6" s="170">
        <v>15192.265185849696</v>
      </c>
      <c r="AS6" s="167"/>
      <c r="AT6" s="170">
        <v>302819.29373996792</v>
      </c>
      <c r="AU6" s="175">
        <v>10806.677961374848</v>
      </c>
      <c r="AV6" s="170">
        <v>3602.2259871249494</v>
      </c>
      <c r="AW6" s="170">
        <v>506.23133266960605</v>
      </c>
      <c r="AX6" s="170">
        <v>4494.3888267202101</v>
      </c>
      <c r="AY6" s="176">
        <v>0</v>
      </c>
      <c r="AZ6" s="177">
        <v>1377.8753336569837</v>
      </c>
      <c r="BA6" s="178">
        <v>3271821.8603480575</v>
      </c>
      <c r="BB6" s="179">
        <v>109.33722087886417</v>
      </c>
      <c r="BD6" s="128">
        <v>3292609.2597896042</v>
      </c>
      <c r="BG6" s="180">
        <v>3292609.2597896042</v>
      </c>
      <c r="BI6" s="182">
        <v>0</v>
      </c>
      <c r="BL6" s="128">
        <v>2786598.9524087585</v>
      </c>
      <c r="BN6" s="183">
        <v>26961.007747162461</v>
      </c>
      <c r="BO6" s="184">
        <v>-6064.2710847369017</v>
      </c>
      <c r="BQ6" s="128">
        <v>380</v>
      </c>
      <c r="BR6" s="185">
        <v>3803000</v>
      </c>
      <c r="BS6" s="128">
        <v>68179.25</v>
      </c>
      <c r="BT6" s="128">
        <v>8855.3373359195066</v>
      </c>
      <c r="BU6" s="181">
        <v>8855.3373359195066</v>
      </c>
      <c r="BW6" s="181">
        <v>8514.7474383841418</v>
      </c>
      <c r="BY6" s="181">
        <v>4096.2608636412651</v>
      </c>
      <c r="BZ6" s="330">
        <v>4096.2608635589168</v>
      </c>
      <c r="CA6" s="331">
        <v>8.2348378782626241E-8</v>
      </c>
      <c r="CC6" s="181">
        <v>615</v>
      </c>
      <c r="CG6" s="181">
        <v>0</v>
      </c>
      <c r="CH6" s="330">
        <v>0</v>
      </c>
      <c r="CI6" s="332">
        <v>0</v>
      </c>
      <c r="CK6" s="181">
        <v>0</v>
      </c>
      <c r="CL6" s="330">
        <v>0</v>
      </c>
      <c r="CM6" s="332">
        <v>0</v>
      </c>
      <c r="CO6" s="181">
        <v>2765702.2157463329</v>
      </c>
      <c r="CP6" s="330">
        <v>2765702.2157463739</v>
      </c>
      <c r="CQ6" s="332">
        <v>-4.0978193283081055E-8</v>
      </c>
      <c r="CS6" s="181">
        <v>2786598.9524087585</v>
      </c>
      <c r="CT6" s="330">
        <v>2786598.9524087994</v>
      </c>
      <c r="CU6" s="332">
        <v>-4.0978193283081055E-8</v>
      </c>
      <c r="CW6" s="181">
        <v>0</v>
      </c>
      <c r="CX6" s="330">
        <v>0</v>
      </c>
      <c r="CY6" s="332">
        <v>0</v>
      </c>
      <c r="DA6" s="181">
        <v>511937.81955061411</v>
      </c>
      <c r="DB6" s="330">
        <v>511937.81955062324</v>
      </c>
      <c r="DC6" s="332">
        <v>-9.1386027634143829E-9</v>
      </c>
      <c r="DE6" s="333">
        <v>5.3811659192825115E-2</v>
      </c>
      <c r="DF6" s="333">
        <v>0</v>
      </c>
    </row>
    <row r="7" spans="1:152" x14ac:dyDescent="0.2">
      <c r="A7" s="159" t="s">
        <v>326</v>
      </c>
      <c r="B7" s="159" t="s">
        <v>13</v>
      </c>
      <c r="C7" s="160">
        <v>3026</v>
      </c>
      <c r="D7" s="161" t="s">
        <v>14</v>
      </c>
      <c r="E7" s="162"/>
      <c r="F7" s="163">
        <v>971535.42160141061</v>
      </c>
      <c r="G7" s="164">
        <v>8436.7927088578399</v>
      </c>
      <c r="H7" s="164">
        <v>5615.5772477014289</v>
      </c>
      <c r="I7" s="164">
        <v>0</v>
      </c>
      <c r="J7" s="164">
        <v>0</v>
      </c>
      <c r="K7" s="164">
        <v>61473.30278967011</v>
      </c>
      <c r="L7" s="164">
        <v>1956.2269247301613</v>
      </c>
      <c r="M7" s="186">
        <v>114418.30399999999</v>
      </c>
      <c r="N7" s="164">
        <v>0</v>
      </c>
      <c r="O7" s="165">
        <v>34272</v>
      </c>
      <c r="P7" s="166"/>
      <c r="Q7" s="167"/>
      <c r="R7" s="164">
        <v>-10878.239491148926</v>
      </c>
      <c r="S7" s="164"/>
      <c r="T7" s="164">
        <v>111564.37472762982</v>
      </c>
      <c r="U7" s="168">
        <v>0</v>
      </c>
      <c r="V7" s="168">
        <v>0</v>
      </c>
      <c r="W7" s="169">
        <v>1298393.7605088511</v>
      </c>
      <c r="X7" s="170"/>
      <c r="Y7" s="163">
        <v>0</v>
      </c>
      <c r="Z7" s="171">
        <v>0</v>
      </c>
      <c r="AA7" s="169">
        <v>0</v>
      </c>
      <c r="AB7" s="170"/>
      <c r="AC7" s="163">
        <v>10595.757991684448</v>
      </c>
      <c r="AD7" s="167"/>
      <c r="AE7" s="164">
        <v>29376.654262949934</v>
      </c>
      <c r="AF7" s="167"/>
      <c r="AG7" s="164"/>
      <c r="AH7" s="169">
        <v>39972.412254634386</v>
      </c>
      <c r="AI7" s="170"/>
      <c r="AJ7" s="172">
        <v>1338366.1727634855</v>
      </c>
      <c r="AK7" s="170"/>
      <c r="AL7" s="173">
        <v>31905.504587155963</v>
      </c>
      <c r="AM7" s="170"/>
      <c r="AN7" s="174">
        <v>137660.74490136022</v>
      </c>
      <c r="AO7" s="170"/>
      <c r="AP7" s="175">
        <v>1351983.4541672829</v>
      </c>
      <c r="AQ7" s="167"/>
      <c r="AR7" s="170">
        <v>10595.757991684448</v>
      </c>
      <c r="AS7" s="167"/>
      <c r="AT7" s="170">
        <v>31905.504587155963</v>
      </c>
      <c r="AU7" s="175">
        <v>5974.4235884023547</v>
      </c>
      <c r="AV7" s="170">
        <v>1991.4745294674515</v>
      </c>
      <c r="AW7" s="170">
        <v>279.86772863035128</v>
      </c>
      <c r="AX7" s="170">
        <v>2484.7027659916607</v>
      </c>
      <c r="AY7" s="176">
        <v>0</v>
      </c>
      <c r="AZ7" s="177">
        <v>87.324285000443766</v>
      </c>
      <c r="BA7" s="178">
        <v>1383666.9238486311</v>
      </c>
      <c r="BB7" s="179">
        <v>60.446593656623008</v>
      </c>
      <c r="BD7" s="128">
        <v>1394484.7167461233</v>
      </c>
      <c r="BG7" s="180">
        <v>1394484.7167461233</v>
      </c>
      <c r="BI7" s="182">
        <v>0</v>
      </c>
      <c r="BL7" s="128">
        <v>1309272</v>
      </c>
      <c r="BN7" s="183">
        <v>13733.495288053298</v>
      </c>
      <c r="BO7" s="184">
        <v>-2855.2557969043719</v>
      </c>
      <c r="BQ7" s="128">
        <v>380</v>
      </c>
      <c r="BR7" s="185">
        <v>3803026</v>
      </c>
      <c r="BS7" s="128">
        <v>34272</v>
      </c>
      <c r="BT7" s="128">
        <v>0</v>
      </c>
      <c r="BU7" s="181">
        <v>0</v>
      </c>
      <c r="BW7" s="181">
        <v>0</v>
      </c>
      <c r="BY7" s="181">
        <v>3151.1566394720026</v>
      </c>
      <c r="BZ7" s="330">
        <v>3151.1566391437304</v>
      </c>
      <c r="CA7" s="331">
        <v>3.2827210816321895E-7</v>
      </c>
      <c r="CC7" s="181">
        <v>340</v>
      </c>
      <c r="CG7" s="181">
        <v>0</v>
      </c>
      <c r="CH7" s="330">
        <v>0</v>
      </c>
      <c r="CI7" s="332">
        <v>0</v>
      </c>
      <c r="CK7" s="181">
        <v>111564.37472762982</v>
      </c>
      <c r="CL7" s="330">
        <v>111564.37472762982</v>
      </c>
      <c r="CM7" s="332">
        <v>0</v>
      </c>
      <c r="CO7" s="181">
        <v>1298393.7605088511</v>
      </c>
      <c r="CP7" s="330">
        <v>1298393.7605088511</v>
      </c>
      <c r="CQ7" s="332">
        <v>0</v>
      </c>
      <c r="CS7" s="181">
        <v>1309272</v>
      </c>
      <c r="CT7" s="330">
        <v>1309272</v>
      </c>
      <c r="CU7" s="332">
        <v>0</v>
      </c>
      <c r="CW7" s="181">
        <v>0</v>
      </c>
      <c r="CX7" s="330">
        <v>0</v>
      </c>
      <c r="CY7" s="332">
        <v>0</v>
      </c>
      <c r="DA7" s="181">
        <v>137660.74490136022</v>
      </c>
      <c r="DB7" s="330">
        <v>137660.74490136019</v>
      </c>
      <c r="DC7" s="332">
        <v>0</v>
      </c>
      <c r="DE7" s="333">
        <v>4.2492917847025496E-2</v>
      </c>
      <c r="DF7" s="333">
        <v>0</v>
      </c>
    </row>
    <row r="8" spans="1:152" x14ac:dyDescent="0.2">
      <c r="A8" s="187" t="s">
        <v>328</v>
      </c>
      <c r="B8" s="187"/>
      <c r="C8" s="160">
        <v>2001</v>
      </c>
      <c r="D8" s="161" t="s">
        <v>23</v>
      </c>
      <c r="E8" s="162"/>
      <c r="F8" s="163">
        <v>1194417.0771452638</v>
      </c>
      <c r="G8" s="164">
        <v>67609.097347947958</v>
      </c>
      <c r="H8" s="164">
        <v>27904.463999975265</v>
      </c>
      <c r="I8" s="164">
        <v>105246.83679997704</v>
      </c>
      <c r="J8" s="164">
        <v>0</v>
      </c>
      <c r="K8" s="164">
        <v>123395.4258240045</v>
      </c>
      <c r="L8" s="164">
        <v>20617.236777642891</v>
      </c>
      <c r="M8" s="186">
        <v>114418.30399999999</v>
      </c>
      <c r="N8" s="164">
        <v>0</v>
      </c>
      <c r="O8" s="165">
        <v>5796</v>
      </c>
      <c r="P8" s="166"/>
      <c r="Q8" s="167"/>
      <c r="R8" s="164">
        <v>0</v>
      </c>
      <c r="S8" s="164"/>
      <c r="T8" s="164">
        <v>0</v>
      </c>
      <c r="U8" s="168">
        <v>95069.695513670333</v>
      </c>
      <c r="V8" s="168">
        <v>0</v>
      </c>
      <c r="W8" s="169">
        <v>1754474.1374084819</v>
      </c>
      <c r="X8" s="170"/>
      <c r="Y8" s="163">
        <v>98674.5</v>
      </c>
      <c r="Z8" s="171">
        <v>9244.7109911315347</v>
      </c>
      <c r="AA8" s="169">
        <v>107919.21099113153</v>
      </c>
      <c r="AB8" s="170"/>
      <c r="AC8" s="163">
        <v>15192.265185849696</v>
      </c>
      <c r="AD8" s="167"/>
      <c r="AE8" s="164">
        <v>0</v>
      </c>
      <c r="AF8" s="167"/>
      <c r="AG8" s="164"/>
      <c r="AH8" s="169">
        <v>15192.265185849696</v>
      </c>
      <c r="AI8" s="170"/>
      <c r="AJ8" s="172">
        <v>1877585.6135854633</v>
      </c>
      <c r="AK8" s="170"/>
      <c r="AL8" s="173">
        <v>142220</v>
      </c>
      <c r="AM8" s="170"/>
      <c r="AN8" s="174">
        <v>265220.77764217911</v>
      </c>
      <c r="AO8" s="170"/>
      <c r="AP8" s="175">
        <v>1862393.3483996135</v>
      </c>
      <c r="AQ8" s="167"/>
      <c r="AR8" s="170">
        <v>15192.265185849696</v>
      </c>
      <c r="AS8" s="167"/>
      <c r="AT8" s="170">
        <v>142220</v>
      </c>
      <c r="AU8" s="175">
        <v>0</v>
      </c>
      <c r="AV8" s="170">
        <v>0</v>
      </c>
      <c r="AW8" s="170">
        <v>0</v>
      </c>
      <c r="AX8" s="170">
        <v>0</v>
      </c>
      <c r="AY8" s="176">
        <v>0</v>
      </c>
      <c r="AZ8" s="177">
        <v>0</v>
      </c>
      <c r="BA8" s="178">
        <v>2019805.6135854633</v>
      </c>
      <c r="BB8" s="179">
        <v>0</v>
      </c>
      <c r="BD8" s="128">
        <v>2019805.6135854633</v>
      </c>
      <c r="BG8" s="180">
        <v>2019805.6135854633</v>
      </c>
      <c r="BI8" s="182">
        <v>0</v>
      </c>
      <c r="BL8" s="128">
        <v>1754474.1374084819</v>
      </c>
      <c r="BN8" s="183">
        <v>0</v>
      </c>
      <c r="BO8" s="184">
        <v>0</v>
      </c>
      <c r="BQ8" s="128">
        <v>380</v>
      </c>
      <c r="BR8" s="185">
        <v>3802001</v>
      </c>
      <c r="BS8" s="128">
        <v>5796</v>
      </c>
      <c r="BT8" s="128">
        <v>0</v>
      </c>
      <c r="BU8" s="181">
        <v>0</v>
      </c>
      <c r="BW8" s="181">
        <v>0</v>
      </c>
      <c r="BY8" s="181">
        <v>3839.0735664925228</v>
      </c>
      <c r="BZ8" s="330">
        <v>3839.0735667464119</v>
      </c>
      <c r="CA8" s="331">
        <v>-2.5388908397872001E-7</v>
      </c>
      <c r="CC8" s="181">
        <v>418</v>
      </c>
      <c r="CG8" s="181">
        <v>95069.695513670333</v>
      </c>
      <c r="CH8" s="330">
        <v>95069.69562172571</v>
      </c>
      <c r="CI8" s="332">
        <v>-1.0805537749547511E-4</v>
      </c>
      <c r="CK8" s="181">
        <v>0</v>
      </c>
      <c r="CL8" s="330">
        <v>0</v>
      </c>
      <c r="CM8" s="332">
        <v>0</v>
      </c>
      <c r="CO8" s="181">
        <v>1754474.1374084819</v>
      </c>
      <c r="CP8" s="330">
        <v>1754474.13751656</v>
      </c>
      <c r="CQ8" s="332">
        <v>-1.0807812213897705E-4</v>
      </c>
      <c r="CS8" s="181">
        <v>1754474.1374084819</v>
      </c>
      <c r="CT8" s="330">
        <v>1754474.13751656</v>
      </c>
      <c r="CU8" s="332">
        <v>-1.0807812213897705E-4</v>
      </c>
      <c r="CW8" s="181">
        <v>0</v>
      </c>
      <c r="CX8" s="330">
        <v>0</v>
      </c>
      <c r="CY8" s="332">
        <v>0</v>
      </c>
      <c r="DA8" s="181">
        <v>258745.62498271122</v>
      </c>
      <c r="DB8" s="330">
        <v>258745.6249827164</v>
      </c>
      <c r="DC8" s="332">
        <v>-5.1804818212985992E-9</v>
      </c>
      <c r="DE8" s="333">
        <v>2.8199566160520606E-2</v>
      </c>
      <c r="DF8" s="333">
        <v>0</v>
      </c>
    </row>
    <row r="9" spans="1:152" x14ac:dyDescent="0.2">
      <c r="A9" s="187" t="s">
        <v>328</v>
      </c>
      <c r="B9" s="187"/>
      <c r="C9" s="188" t="s">
        <v>340</v>
      </c>
      <c r="D9" s="189" t="s">
        <v>4</v>
      </c>
      <c r="E9" s="162"/>
      <c r="F9" s="163">
        <v>1145840.3060651931</v>
      </c>
      <c r="G9" s="164">
        <v>95775.321599966861</v>
      </c>
      <c r="H9" s="164">
        <v>45008.311288848941</v>
      </c>
      <c r="I9" s="164">
        <v>132430.39535009448</v>
      </c>
      <c r="J9" s="164">
        <v>0</v>
      </c>
      <c r="K9" s="164">
        <v>135152.63588776611</v>
      </c>
      <c r="L9" s="164">
        <v>8061.853273984234</v>
      </c>
      <c r="M9" s="166"/>
      <c r="N9" s="164">
        <v>0</v>
      </c>
      <c r="O9" s="166"/>
      <c r="P9" s="166"/>
      <c r="Q9" s="167"/>
      <c r="R9" s="164">
        <v>0</v>
      </c>
      <c r="S9" s="164"/>
      <c r="T9" s="164">
        <v>0</v>
      </c>
      <c r="U9" s="190"/>
      <c r="V9" s="190"/>
      <c r="W9" s="169">
        <v>1562268.8234658537</v>
      </c>
      <c r="X9" s="170"/>
      <c r="Y9" s="163">
        <v>115832.55</v>
      </c>
      <c r="Z9" s="171">
        <v>9118.7405074873241</v>
      </c>
      <c r="AA9" s="169">
        <v>124951.29050748733</v>
      </c>
      <c r="AB9" s="170"/>
      <c r="AC9" s="163">
        <v>0</v>
      </c>
      <c r="AD9" s="167"/>
      <c r="AE9" s="164">
        <v>0</v>
      </c>
      <c r="AF9" s="167"/>
      <c r="AG9" s="164"/>
      <c r="AH9" s="169">
        <v>0</v>
      </c>
      <c r="AI9" s="170"/>
      <c r="AJ9" s="172">
        <v>1687220.113973341</v>
      </c>
      <c r="AK9" s="170"/>
      <c r="AL9" s="173">
        <v>230594.85148514851</v>
      </c>
      <c r="AM9" s="170"/>
      <c r="AN9" s="174">
        <v>290903.92364807194</v>
      </c>
      <c r="AO9" s="170"/>
      <c r="AP9" s="175">
        <v>1687220.113973341</v>
      </c>
      <c r="AQ9" s="167"/>
      <c r="AR9" s="170">
        <v>0</v>
      </c>
      <c r="AS9" s="167"/>
      <c r="AT9" s="170">
        <v>230594.85148514851</v>
      </c>
      <c r="AU9" s="175">
        <v>0</v>
      </c>
      <c r="AV9" s="170">
        <v>0</v>
      </c>
      <c r="AW9" s="170">
        <v>0</v>
      </c>
      <c r="AX9" s="170">
        <v>0</v>
      </c>
      <c r="AY9" s="176">
        <v>0</v>
      </c>
      <c r="AZ9" s="177">
        <v>0</v>
      </c>
      <c r="BA9" s="178">
        <v>1917814.9654584895</v>
      </c>
      <c r="BB9" s="179">
        <v>2.9103830456733704E-11</v>
      </c>
      <c r="BD9" s="128">
        <v>1917814.9654584895</v>
      </c>
      <c r="BG9" s="180">
        <v>1917814.9654584895</v>
      </c>
      <c r="BI9" s="182">
        <v>0</v>
      </c>
      <c r="BL9" s="128">
        <v>1562268.8234658537</v>
      </c>
      <c r="BN9" s="183">
        <v>0</v>
      </c>
      <c r="BO9" s="184">
        <v>0</v>
      </c>
      <c r="BQ9" s="128">
        <v>380</v>
      </c>
      <c r="BR9" s="185" t="s">
        <v>412</v>
      </c>
      <c r="BS9" s="128">
        <v>0</v>
      </c>
      <c r="BT9" s="128">
        <v>0</v>
      </c>
      <c r="BU9" s="181">
        <v>0</v>
      </c>
      <c r="BW9" s="181">
        <v>0</v>
      </c>
      <c r="BY9" s="181">
        <v>0</v>
      </c>
      <c r="BZ9" s="330"/>
      <c r="CA9" s="331"/>
      <c r="CC9" s="181">
        <v>401</v>
      </c>
      <c r="CG9" s="181">
        <v>0</v>
      </c>
      <c r="CH9" s="330"/>
      <c r="CI9" s="332"/>
      <c r="CK9" s="181">
        <v>0</v>
      </c>
      <c r="CL9" s="330"/>
      <c r="CM9" s="332"/>
      <c r="CO9" s="181">
        <v>1562268.8234658537</v>
      </c>
      <c r="CP9" s="330"/>
      <c r="CQ9" s="332"/>
      <c r="CS9" s="181">
        <v>1562268.8234658537</v>
      </c>
      <c r="CT9" s="330"/>
      <c r="CU9" s="332"/>
      <c r="CW9" s="181">
        <v>0</v>
      </c>
      <c r="CX9" s="330"/>
      <c r="CY9" s="332"/>
      <c r="DA9" s="181">
        <v>283406.84621762269</v>
      </c>
      <c r="DB9" s="330"/>
      <c r="DC9" s="332"/>
      <c r="DE9" s="333"/>
      <c r="DF9" s="333"/>
    </row>
    <row r="10" spans="1:152" x14ac:dyDescent="0.2">
      <c r="A10" s="159" t="s">
        <v>326</v>
      </c>
      <c r="B10" s="159" t="s">
        <v>15</v>
      </c>
      <c r="C10" s="160">
        <v>2150</v>
      </c>
      <c r="D10" s="161" t="s">
        <v>16</v>
      </c>
      <c r="E10" s="162"/>
      <c r="F10" s="163">
        <v>1131553.0204534077</v>
      </c>
      <c r="G10" s="164">
        <v>24761.015760561502</v>
      </c>
      <c r="H10" s="164">
        <v>7901.7566896481458</v>
      </c>
      <c r="I10" s="164">
        <v>0</v>
      </c>
      <c r="J10" s="164">
        <v>0</v>
      </c>
      <c r="K10" s="164">
        <v>99836.089562133697</v>
      </c>
      <c r="L10" s="164">
        <v>4274.5166662801912</v>
      </c>
      <c r="M10" s="186">
        <v>114418.30399999999</v>
      </c>
      <c r="N10" s="164">
        <v>0</v>
      </c>
      <c r="O10" s="165">
        <v>36792</v>
      </c>
      <c r="P10" s="166"/>
      <c r="Q10" s="167"/>
      <c r="R10" s="164">
        <v>-12824.529144455395</v>
      </c>
      <c r="S10" s="164"/>
      <c r="T10" s="164">
        <v>102255.29686796905</v>
      </c>
      <c r="U10" s="168">
        <v>0</v>
      </c>
      <c r="V10" s="168">
        <v>0</v>
      </c>
      <c r="W10" s="169">
        <v>1508967.4708555446</v>
      </c>
      <c r="X10" s="170"/>
      <c r="Y10" s="163">
        <v>97015.260000000009</v>
      </c>
      <c r="Z10" s="171">
        <v>1496.6977144343691</v>
      </c>
      <c r="AA10" s="169">
        <v>98511.957714434378</v>
      </c>
      <c r="AB10" s="170"/>
      <c r="AC10" s="163">
        <v>28530.700969166504</v>
      </c>
      <c r="AD10" s="167"/>
      <c r="AE10" s="164">
        <v>17935.709110695178</v>
      </c>
      <c r="AF10" s="167"/>
      <c r="AG10" s="164"/>
      <c r="AH10" s="169">
        <v>46466.410079861686</v>
      </c>
      <c r="AI10" s="170"/>
      <c r="AJ10" s="172">
        <v>1653945.8386498406</v>
      </c>
      <c r="AK10" s="170"/>
      <c r="AL10" s="173">
        <v>61509.290953545235</v>
      </c>
      <c r="AM10" s="170"/>
      <c r="AN10" s="174">
        <v>198244.07962180846</v>
      </c>
      <c r="AO10" s="170"/>
      <c r="AP10" s="175">
        <v>1638239.6668251297</v>
      </c>
      <c r="AQ10" s="167"/>
      <c r="AR10" s="170">
        <v>28530.700969166504</v>
      </c>
      <c r="AS10" s="167"/>
      <c r="AT10" s="170">
        <v>61509.290953545235</v>
      </c>
      <c r="AU10" s="175">
        <v>6958.4462970803907</v>
      </c>
      <c r="AV10" s="170">
        <v>2319.4820990267967</v>
      </c>
      <c r="AW10" s="170">
        <v>325.96358981652679</v>
      </c>
      <c r="AX10" s="170">
        <v>2893.9479274491109</v>
      </c>
      <c r="AY10" s="176">
        <v>0</v>
      </c>
      <c r="AZ10" s="177">
        <v>256.28672788245768</v>
      </c>
      <c r="BA10" s="178">
        <v>1715525.532106586</v>
      </c>
      <c r="BB10" s="179">
        <v>70.402503200239153</v>
      </c>
      <c r="BD10" s="128">
        <v>1728279.6587478414</v>
      </c>
      <c r="BG10" s="180">
        <v>1728279.6587478414</v>
      </c>
      <c r="BI10" s="182">
        <v>0</v>
      </c>
      <c r="BL10" s="128">
        <v>1521792</v>
      </c>
      <c r="BN10" s="183">
        <v>17209.856499800422</v>
      </c>
      <c r="BO10" s="184">
        <v>-4385.3273553450272</v>
      </c>
      <c r="BQ10" s="128">
        <v>380</v>
      </c>
      <c r="BR10" s="185">
        <v>3802150</v>
      </c>
      <c r="BS10" s="128">
        <v>36792</v>
      </c>
      <c r="BT10" s="128">
        <v>0</v>
      </c>
      <c r="BU10" s="181">
        <v>0</v>
      </c>
      <c r="BW10" s="181">
        <v>0</v>
      </c>
      <c r="BY10" s="181">
        <v>3227.2141609195405</v>
      </c>
      <c r="BZ10" s="330">
        <v>3227.2141608374382</v>
      </c>
      <c r="CA10" s="331">
        <v>8.2102360465796664E-8</v>
      </c>
      <c r="CC10" s="181">
        <v>396</v>
      </c>
      <c r="CG10" s="181">
        <v>0</v>
      </c>
      <c r="CH10" s="330">
        <v>0</v>
      </c>
      <c r="CI10" s="332">
        <v>0</v>
      </c>
      <c r="CK10" s="181">
        <v>102255.29686796905</v>
      </c>
      <c r="CL10" s="330">
        <v>102255.29686796875</v>
      </c>
      <c r="CM10" s="332">
        <v>3.0559021979570389E-10</v>
      </c>
      <c r="CO10" s="181">
        <v>1508967.4708555446</v>
      </c>
      <c r="CP10" s="330">
        <v>1508967.4708555446</v>
      </c>
      <c r="CQ10" s="332">
        <v>0</v>
      </c>
      <c r="CS10" s="181">
        <v>1521792</v>
      </c>
      <c r="CT10" s="330">
        <v>1521792</v>
      </c>
      <c r="CU10" s="332">
        <v>0</v>
      </c>
      <c r="CW10" s="181">
        <v>0</v>
      </c>
      <c r="CX10" s="330">
        <v>0</v>
      </c>
      <c r="CY10" s="332">
        <v>0</v>
      </c>
      <c r="DA10" s="181">
        <v>192333.36215894239</v>
      </c>
      <c r="DB10" s="330">
        <v>192333.36215894239</v>
      </c>
      <c r="DC10" s="332">
        <v>0</v>
      </c>
      <c r="DE10" s="333">
        <v>2.3041474654377881E-2</v>
      </c>
      <c r="DF10" s="333">
        <v>0</v>
      </c>
    </row>
    <row r="11" spans="1:152" x14ac:dyDescent="0.2">
      <c r="A11" s="187" t="s">
        <v>328</v>
      </c>
      <c r="B11" s="187"/>
      <c r="C11" s="160">
        <v>2184</v>
      </c>
      <c r="D11" s="161" t="s">
        <v>17</v>
      </c>
      <c r="E11" s="162"/>
      <c r="F11" s="163">
        <v>568633.96734906093</v>
      </c>
      <c r="G11" s="164">
        <v>35920.059086243491</v>
      </c>
      <c r="H11" s="164">
        <v>16569.400679985272</v>
      </c>
      <c r="I11" s="164">
        <v>66277.60271998556</v>
      </c>
      <c r="J11" s="164">
        <v>0</v>
      </c>
      <c r="K11" s="164">
        <v>91591.50414815158</v>
      </c>
      <c r="L11" s="164">
        <v>50764.69081857823</v>
      </c>
      <c r="M11" s="186">
        <v>114418.30399999999</v>
      </c>
      <c r="N11" s="164">
        <v>0</v>
      </c>
      <c r="O11" s="165">
        <v>4198.05</v>
      </c>
      <c r="P11" s="166"/>
      <c r="Q11" s="167"/>
      <c r="R11" s="164">
        <v>0</v>
      </c>
      <c r="S11" s="164"/>
      <c r="T11" s="164">
        <v>0</v>
      </c>
      <c r="U11" s="168">
        <v>28195.349155133474</v>
      </c>
      <c r="V11" s="168">
        <v>0</v>
      </c>
      <c r="W11" s="169">
        <v>976568.92795713863</v>
      </c>
      <c r="X11" s="170"/>
      <c r="Y11" s="163">
        <v>42109.5</v>
      </c>
      <c r="Z11" s="171">
        <v>6650.0376937467081</v>
      </c>
      <c r="AA11" s="169">
        <v>48759.537693746708</v>
      </c>
      <c r="AB11" s="170"/>
      <c r="AC11" s="163">
        <v>6000</v>
      </c>
      <c r="AD11" s="167"/>
      <c r="AE11" s="164">
        <v>0</v>
      </c>
      <c r="AF11" s="167"/>
      <c r="AG11" s="164"/>
      <c r="AH11" s="169">
        <v>6000</v>
      </c>
      <c r="AI11" s="170"/>
      <c r="AJ11" s="172">
        <v>1031328.4656508854</v>
      </c>
      <c r="AK11" s="170"/>
      <c r="AL11" s="173">
        <v>83404</v>
      </c>
      <c r="AM11" s="170"/>
      <c r="AN11" s="174">
        <v>164204.27529828029</v>
      </c>
      <c r="AO11" s="170"/>
      <c r="AP11" s="175">
        <v>1025328.4656508854</v>
      </c>
      <c r="AQ11" s="167"/>
      <c r="AR11" s="170">
        <v>6000</v>
      </c>
      <c r="AS11" s="167"/>
      <c r="AT11" s="170">
        <v>83404</v>
      </c>
      <c r="AU11" s="175">
        <v>0</v>
      </c>
      <c r="AV11" s="170">
        <v>0</v>
      </c>
      <c r="AW11" s="170">
        <v>0</v>
      </c>
      <c r="AX11" s="170">
        <v>0</v>
      </c>
      <c r="AY11" s="176">
        <v>0</v>
      </c>
      <c r="AZ11" s="177">
        <v>0</v>
      </c>
      <c r="BA11" s="178">
        <v>1114732.4656508854</v>
      </c>
      <c r="BB11" s="179">
        <v>0</v>
      </c>
      <c r="BD11" s="128">
        <v>1114732.4656508854</v>
      </c>
      <c r="BG11" s="180">
        <v>1114732.4656508854</v>
      </c>
      <c r="BI11" s="182">
        <v>0</v>
      </c>
      <c r="BL11" s="128">
        <v>976568.92795713863</v>
      </c>
      <c r="BN11" s="183">
        <v>0</v>
      </c>
      <c r="BO11" s="184">
        <v>0</v>
      </c>
      <c r="BQ11" s="128">
        <v>380</v>
      </c>
      <c r="BR11" s="185">
        <v>3802184</v>
      </c>
      <c r="BS11" s="128">
        <v>4198.05</v>
      </c>
      <c r="BT11" s="128">
        <v>0</v>
      </c>
      <c r="BU11" s="181">
        <v>0</v>
      </c>
      <c r="BW11" s="181">
        <v>0</v>
      </c>
      <c r="BY11" s="181">
        <v>4233.4244571104673</v>
      </c>
      <c r="BZ11" s="330">
        <v>4233.4244574999993</v>
      </c>
      <c r="CA11" s="331">
        <v>-3.895320332958363E-7</v>
      </c>
      <c r="CC11" s="181">
        <v>199</v>
      </c>
      <c r="CG11" s="181">
        <v>28195.349155133474</v>
      </c>
      <c r="CH11" s="330">
        <v>28195.349234062327</v>
      </c>
      <c r="CI11" s="332">
        <v>-7.8928853326942772E-5</v>
      </c>
      <c r="CK11" s="181">
        <v>0</v>
      </c>
      <c r="CL11" s="330">
        <v>0</v>
      </c>
      <c r="CM11" s="332">
        <v>0</v>
      </c>
      <c r="CO11" s="181">
        <v>976568.92795713863</v>
      </c>
      <c r="CP11" s="330">
        <v>976568.92803608195</v>
      </c>
      <c r="CQ11" s="332">
        <v>-7.8943325206637383E-5</v>
      </c>
      <c r="CS11" s="181">
        <v>976568.92795713863</v>
      </c>
      <c r="CT11" s="330">
        <v>976568.92803608195</v>
      </c>
      <c r="CU11" s="332">
        <v>-7.8943325206637383E-5</v>
      </c>
      <c r="CW11" s="181">
        <v>0</v>
      </c>
      <c r="CX11" s="330">
        <v>0</v>
      </c>
      <c r="CY11" s="332">
        <v>0</v>
      </c>
      <c r="DA11" s="181">
        <v>161278.7030366555</v>
      </c>
      <c r="DB11" s="330">
        <v>161278.70303665876</v>
      </c>
      <c r="DC11" s="332">
        <v>-3.2596290111541748E-9</v>
      </c>
      <c r="DE11" s="333">
        <v>3.2258064516129031E-2</v>
      </c>
      <c r="DF11" s="333">
        <v>0</v>
      </c>
    </row>
    <row r="12" spans="1:152" x14ac:dyDescent="0.2">
      <c r="A12" s="159" t="s">
        <v>326</v>
      </c>
      <c r="B12" s="159" t="s">
        <v>18</v>
      </c>
      <c r="C12" s="160">
        <v>3360</v>
      </c>
      <c r="D12" s="161" t="s">
        <v>19</v>
      </c>
      <c r="E12" s="162"/>
      <c r="F12" s="163">
        <v>1191559.6200229067</v>
      </c>
      <c r="G12" s="164">
        <v>14103.705507241497</v>
      </c>
      <c r="H12" s="164">
        <v>5362.2863999952388</v>
      </c>
      <c r="I12" s="164">
        <v>12541.792079997265</v>
      </c>
      <c r="J12" s="164">
        <v>0</v>
      </c>
      <c r="K12" s="164">
        <v>85849.153835297388</v>
      </c>
      <c r="L12" s="164">
        <v>618.09056842072948</v>
      </c>
      <c r="M12" s="186">
        <v>114418.30399999999</v>
      </c>
      <c r="N12" s="164">
        <v>0</v>
      </c>
      <c r="O12" s="165">
        <v>4989.595064000001</v>
      </c>
      <c r="P12" s="166"/>
      <c r="Q12" s="167"/>
      <c r="R12" s="164">
        <v>-13380.719290739975</v>
      </c>
      <c r="S12" s="164"/>
      <c r="T12" s="164">
        <v>139297.04758614147</v>
      </c>
      <c r="U12" s="168">
        <v>0</v>
      </c>
      <c r="V12" s="168">
        <v>0</v>
      </c>
      <c r="W12" s="169">
        <v>1555358.8757732599</v>
      </c>
      <c r="X12" s="170"/>
      <c r="Y12" s="163">
        <v>108479.1</v>
      </c>
      <c r="Z12" s="171">
        <v>2354.2377706329135</v>
      </c>
      <c r="AA12" s="169">
        <v>110833.33777063292</v>
      </c>
      <c r="AB12" s="170"/>
      <c r="AC12" s="163">
        <v>15192.639787090098</v>
      </c>
      <c r="AD12" s="167"/>
      <c r="AE12" s="164">
        <v>8097.4483344093396</v>
      </c>
      <c r="AF12" s="167"/>
      <c r="AG12" s="164"/>
      <c r="AH12" s="169">
        <v>23290.088121499437</v>
      </c>
      <c r="AI12" s="170"/>
      <c r="AJ12" s="172">
        <v>1689482.3016653922</v>
      </c>
      <c r="AK12" s="170"/>
      <c r="AL12" s="173">
        <v>42160</v>
      </c>
      <c r="AM12" s="170"/>
      <c r="AN12" s="174">
        <v>189271.2260224167</v>
      </c>
      <c r="AO12" s="170"/>
      <c r="AP12" s="175">
        <v>1687670.3811690423</v>
      </c>
      <c r="AQ12" s="167"/>
      <c r="AR12" s="170">
        <v>15192.639787090098</v>
      </c>
      <c r="AS12" s="167"/>
      <c r="AT12" s="170">
        <v>42160</v>
      </c>
      <c r="AU12" s="175">
        <v>7327.4548128346523</v>
      </c>
      <c r="AV12" s="170">
        <v>2442.4849376115508</v>
      </c>
      <c r="AW12" s="170">
        <v>343.24953776134265</v>
      </c>
      <c r="AX12" s="170">
        <v>3047.4148629956549</v>
      </c>
      <c r="AY12" s="176">
        <v>0</v>
      </c>
      <c r="AZ12" s="177">
        <v>145.97917025786643</v>
      </c>
      <c r="BA12" s="178">
        <v>1731716.4376346713</v>
      </c>
      <c r="BB12" s="179">
        <v>74.135969279101118</v>
      </c>
      <c r="BD12" s="128">
        <v>1745023.0209561323</v>
      </c>
      <c r="BG12" s="180">
        <v>1745023.0209561323</v>
      </c>
      <c r="BI12" s="182">
        <v>0</v>
      </c>
      <c r="BL12" s="128">
        <v>1568739.595064</v>
      </c>
      <c r="BN12" s="183">
        <v>17678.509950650558</v>
      </c>
      <c r="BO12" s="184">
        <v>-4297.7906599105827</v>
      </c>
      <c r="BQ12" s="128">
        <v>380</v>
      </c>
      <c r="BR12" s="185">
        <v>3803360</v>
      </c>
      <c r="BS12" s="128">
        <v>4989.595064000001</v>
      </c>
      <c r="BT12" s="128">
        <v>0</v>
      </c>
      <c r="BU12" s="181">
        <v>0</v>
      </c>
      <c r="BW12" s="181">
        <v>0</v>
      </c>
      <c r="BY12" s="181">
        <v>3229.6241861897893</v>
      </c>
      <c r="BZ12" s="330">
        <v>3229.6241859523807</v>
      </c>
      <c r="CA12" s="331">
        <v>2.3740858523524366E-7</v>
      </c>
      <c r="CC12" s="181">
        <v>417</v>
      </c>
      <c r="CG12" s="181">
        <v>0</v>
      </c>
      <c r="CH12" s="330">
        <v>0</v>
      </c>
      <c r="CI12" s="332">
        <v>0</v>
      </c>
      <c r="CK12" s="181">
        <v>139297.04758614147</v>
      </c>
      <c r="CL12" s="330">
        <v>139297.04758613836</v>
      </c>
      <c r="CM12" s="332">
        <v>3.1141098588705063E-9</v>
      </c>
      <c r="CO12" s="181">
        <v>1555358.8757732599</v>
      </c>
      <c r="CP12" s="330">
        <v>1555358.8757732599</v>
      </c>
      <c r="CQ12" s="332">
        <v>0</v>
      </c>
      <c r="CS12" s="181">
        <v>1568739.595064</v>
      </c>
      <c r="CT12" s="330">
        <v>1568739.595064</v>
      </c>
      <c r="CU12" s="332">
        <v>0</v>
      </c>
      <c r="CW12" s="181">
        <v>0</v>
      </c>
      <c r="CX12" s="330">
        <v>0</v>
      </c>
      <c r="CY12" s="332">
        <v>0</v>
      </c>
      <c r="DA12" s="181">
        <v>182621.22575617873</v>
      </c>
      <c r="DB12" s="330">
        <v>182621.22575617937</v>
      </c>
      <c r="DC12" s="332">
        <v>-6.4028427004814148E-10</v>
      </c>
      <c r="DE12" s="333">
        <v>1.1037527593818985E-2</v>
      </c>
      <c r="DF12" s="333">
        <v>0</v>
      </c>
    </row>
    <row r="13" spans="1:152" x14ac:dyDescent="0.2">
      <c r="A13" s="159" t="s">
        <v>326</v>
      </c>
      <c r="B13" s="159" t="s">
        <v>20</v>
      </c>
      <c r="C13" s="160">
        <v>2102</v>
      </c>
      <c r="D13" s="161" t="s">
        <v>21</v>
      </c>
      <c r="E13" s="162"/>
      <c r="F13" s="163">
        <v>694362.08073277294</v>
      </c>
      <c r="G13" s="164">
        <v>36108.633599987508</v>
      </c>
      <c r="H13" s="164">
        <v>18452.951999983605</v>
      </c>
      <c r="I13" s="164">
        <v>86988.915999981124</v>
      </c>
      <c r="J13" s="164">
        <v>0</v>
      </c>
      <c r="K13" s="164">
        <v>68322.30037766746</v>
      </c>
      <c r="L13" s="164">
        <v>36186.425694320787</v>
      </c>
      <c r="M13" s="186">
        <v>114418.30399999999</v>
      </c>
      <c r="N13" s="164">
        <v>0</v>
      </c>
      <c r="O13" s="165">
        <v>19803.471336000002</v>
      </c>
      <c r="P13" s="166"/>
      <c r="Q13" s="167"/>
      <c r="R13" s="164">
        <v>-8086.0698276047106</v>
      </c>
      <c r="S13" s="164"/>
      <c r="T13" s="164">
        <v>0</v>
      </c>
      <c r="U13" s="168">
        <v>48319.736738433596</v>
      </c>
      <c r="V13" s="168">
        <v>0</v>
      </c>
      <c r="W13" s="169">
        <v>1114876.7506515421</v>
      </c>
      <c r="X13" s="170"/>
      <c r="Y13" s="163">
        <v>166678.20000000001</v>
      </c>
      <c r="Z13" s="171">
        <v>17946.686319023866</v>
      </c>
      <c r="AA13" s="169">
        <v>184624.88631902388</v>
      </c>
      <c r="AB13" s="170"/>
      <c r="AC13" s="163">
        <v>16353.287706943202</v>
      </c>
      <c r="AD13" s="167"/>
      <c r="AE13" s="164">
        <v>0</v>
      </c>
      <c r="AF13" s="167"/>
      <c r="AG13" s="164"/>
      <c r="AH13" s="169">
        <v>16353.287706943202</v>
      </c>
      <c r="AI13" s="170"/>
      <c r="AJ13" s="172">
        <v>1315854.9246775091</v>
      </c>
      <c r="AK13" s="170"/>
      <c r="AL13" s="173">
        <v>82190.243902439019</v>
      </c>
      <c r="AM13" s="170"/>
      <c r="AN13" s="174">
        <v>163654.43049504957</v>
      </c>
      <c r="AO13" s="170"/>
      <c r="AP13" s="175">
        <v>1307587.7067981707</v>
      </c>
      <c r="AQ13" s="167"/>
      <c r="AR13" s="170">
        <v>16353.287706943202</v>
      </c>
      <c r="AS13" s="167"/>
      <c r="AT13" s="170">
        <v>82190.243902439019</v>
      </c>
      <c r="AU13" s="175">
        <v>4269.95568229933</v>
      </c>
      <c r="AV13" s="170">
        <v>1423.3185607664434</v>
      </c>
      <c r="AW13" s="170">
        <v>200.02311193286872</v>
      </c>
      <c r="AX13" s="170">
        <v>1775.8316827528636</v>
      </c>
      <c r="AY13" s="176">
        <v>0</v>
      </c>
      <c r="AZ13" s="177">
        <v>373.7392537985894</v>
      </c>
      <c r="BA13" s="178">
        <v>1398088.3701160029</v>
      </c>
      <c r="BB13" s="179">
        <v>43.201536054722965</v>
      </c>
      <c r="BD13" s="128">
        <v>1406131.2384075529</v>
      </c>
      <c r="BG13" s="180">
        <v>1406131.2384075529</v>
      </c>
      <c r="BI13" s="182">
        <v>0</v>
      </c>
      <c r="BL13" s="128">
        <v>1122962.8204791469</v>
      </c>
      <c r="BN13" s="183">
        <v>10516.953012465105</v>
      </c>
      <c r="BO13" s="184">
        <v>-2430.8831848603941</v>
      </c>
      <c r="BQ13" s="128">
        <v>380</v>
      </c>
      <c r="BR13" s="185">
        <v>3802102</v>
      </c>
      <c r="BS13" s="128">
        <v>19803.471336000002</v>
      </c>
      <c r="BT13" s="128">
        <v>0</v>
      </c>
      <c r="BU13" s="181">
        <v>0</v>
      </c>
      <c r="BW13" s="181">
        <v>0</v>
      </c>
      <c r="BY13" s="181">
        <v>3995.3782304492274</v>
      </c>
      <c r="BZ13" s="330">
        <v>3995.3782304526744</v>
      </c>
      <c r="CA13" s="331">
        <v>-3.446984919719398E-9</v>
      </c>
      <c r="CC13" s="181">
        <v>243</v>
      </c>
      <c r="CG13" s="181">
        <v>48319.736738433596</v>
      </c>
      <c r="CH13" s="330">
        <v>48319.736739267682</v>
      </c>
      <c r="CI13" s="332">
        <v>-8.3408667705953121E-7</v>
      </c>
      <c r="CK13" s="181">
        <v>0</v>
      </c>
      <c r="CL13" s="330">
        <v>0</v>
      </c>
      <c r="CM13" s="332">
        <v>0</v>
      </c>
      <c r="CO13" s="181">
        <v>1114876.7506515421</v>
      </c>
      <c r="CP13" s="330">
        <v>1114876.750652395</v>
      </c>
      <c r="CQ13" s="332">
        <v>-8.5285864770412445E-7</v>
      </c>
      <c r="CS13" s="181">
        <v>1122962.8204791469</v>
      </c>
      <c r="CT13" s="330">
        <v>1122962.8204799998</v>
      </c>
      <c r="CU13" s="332">
        <v>-8.5285864770412445E-7</v>
      </c>
      <c r="CW13" s="181">
        <v>0</v>
      </c>
      <c r="CX13" s="330">
        <v>0</v>
      </c>
      <c r="CY13" s="332">
        <v>0</v>
      </c>
      <c r="DA13" s="181">
        <v>152576.93731590814</v>
      </c>
      <c r="DB13" s="330">
        <v>152576.93731591239</v>
      </c>
      <c r="DC13" s="332">
        <v>-4.2491592466831207E-9</v>
      </c>
      <c r="DE13" s="333">
        <v>4.9056603773584909E-2</v>
      </c>
      <c r="DF13" s="333">
        <v>0</v>
      </c>
    </row>
    <row r="14" spans="1:152" x14ac:dyDescent="0.2">
      <c r="A14" s="187" t="s">
        <v>328</v>
      </c>
      <c r="B14" s="187"/>
      <c r="C14" s="188">
        <v>2020</v>
      </c>
      <c r="D14" s="161" t="s">
        <v>22</v>
      </c>
      <c r="E14" s="162"/>
      <c r="F14" s="163">
        <v>1323002.6476513327</v>
      </c>
      <c r="G14" s="164">
        <v>91843.025866634896</v>
      </c>
      <c r="H14" s="164">
        <v>49881.469691230806</v>
      </c>
      <c r="I14" s="164">
        <v>141734.85515701611</v>
      </c>
      <c r="J14" s="164">
        <v>0</v>
      </c>
      <c r="K14" s="164">
        <v>235803.26184490669</v>
      </c>
      <c r="L14" s="164">
        <v>126184.59963940081</v>
      </c>
      <c r="M14" s="186">
        <v>114418.30399999999</v>
      </c>
      <c r="N14" s="164">
        <v>0</v>
      </c>
      <c r="O14" s="165">
        <v>6350.4000000000005</v>
      </c>
      <c r="P14" s="166"/>
      <c r="Q14" s="167"/>
      <c r="R14" s="164">
        <v>0</v>
      </c>
      <c r="S14" s="164"/>
      <c r="T14" s="164">
        <v>0</v>
      </c>
      <c r="U14" s="168">
        <v>0</v>
      </c>
      <c r="V14" s="168">
        <v>0</v>
      </c>
      <c r="W14" s="169">
        <v>2089218.563850522</v>
      </c>
      <c r="X14" s="170"/>
      <c r="Y14" s="163">
        <v>155868</v>
      </c>
      <c r="Z14" s="171">
        <v>23053.383231321379</v>
      </c>
      <c r="AA14" s="169">
        <v>178921.38323132138</v>
      </c>
      <c r="AB14" s="170"/>
      <c r="AC14" s="163">
        <v>20755.656709056744</v>
      </c>
      <c r="AD14" s="167"/>
      <c r="AE14" s="164">
        <v>0</v>
      </c>
      <c r="AF14" s="167"/>
      <c r="AG14" s="164"/>
      <c r="AH14" s="169">
        <v>20755.656709056744</v>
      </c>
      <c r="AI14" s="170"/>
      <c r="AJ14" s="172">
        <v>2288895.6037909002</v>
      </c>
      <c r="AK14" s="170"/>
      <c r="AL14" s="173">
        <v>221476.90205011392</v>
      </c>
      <c r="AM14" s="170"/>
      <c r="AN14" s="174">
        <v>410400.16712441744</v>
      </c>
      <c r="AO14" s="170"/>
      <c r="AP14" s="175">
        <v>2292464.5050756051</v>
      </c>
      <c r="AQ14" s="167"/>
      <c r="AR14" s="170">
        <v>20755.656709056744</v>
      </c>
      <c r="AS14" s="167"/>
      <c r="AT14" s="170">
        <v>221476.90205011392</v>
      </c>
      <c r="AU14" s="175">
        <v>0</v>
      </c>
      <c r="AV14" s="170">
        <v>0</v>
      </c>
      <c r="AW14" s="170">
        <v>0</v>
      </c>
      <c r="AX14" s="170">
        <v>0</v>
      </c>
      <c r="AY14" s="176">
        <v>0</v>
      </c>
      <c r="AZ14" s="177">
        <v>0</v>
      </c>
      <c r="BA14" s="178">
        <v>2534697.0638347757</v>
      </c>
      <c r="BB14" s="179">
        <v>5.0931703299283981E-11</v>
      </c>
      <c r="BD14" s="128">
        <v>2534697.0638347757</v>
      </c>
      <c r="BG14" s="180">
        <v>2534697.0638347757</v>
      </c>
      <c r="BI14" s="182">
        <v>0</v>
      </c>
      <c r="BL14" s="128">
        <v>2089218.563850522</v>
      </c>
      <c r="BN14" s="183">
        <v>0</v>
      </c>
      <c r="BO14" s="184">
        <v>0</v>
      </c>
      <c r="BQ14" s="128">
        <v>380</v>
      </c>
      <c r="BR14" s="185">
        <v>3802020</v>
      </c>
      <c r="BS14" s="128">
        <v>6350.4000000000005</v>
      </c>
      <c r="BT14" s="128">
        <v>0</v>
      </c>
      <c r="BU14" s="181">
        <v>0</v>
      </c>
      <c r="BW14" s="181">
        <v>0</v>
      </c>
      <c r="BY14" s="181">
        <v>4159.3049063297767</v>
      </c>
      <c r="BZ14" s="330">
        <v>4159.304906263982</v>
      </c>
      <c r="CA14" s="331">
        <v>6.5794665715657175E-8</v>
      </c>
      <c r="CC14" s="181">
        <v>463</v>
      </c>
      <c r="CG14" s="181">
        <v>0</v>
      </c>
      <c r="CH14" s="330">
        <v>0</v>
      </c>
      <c r="CI14" s="332">
        <v>0</v>
      </c>
      <c r="CK14" s="181">
        <v>0</v>
      </c>
      <c r="CL14" s="330">
        <v>0</v>
      </c>
      <c r="CM14" s="332">
        <v>0</v>
      </c>
      <c r="CO14" s="181">
        <v>2089218.563850522</v>
      </c>
      <c r="CP14" s="330">
        <v>2089218.5638505528</v>
      </c>
      <c r="CQ14" s="332">
        <v>-3.0733644962310791E-8</v>
      </c>
      <c r="CS14" s="181">
        <v>2089218.563850522</v>
      </c>
      <c r="CT14" s="330">
        <v>2089218.5638505528</v>
      </c>
      <c r="CU14" s="332">
        <v>-3.0733644962310791E-8</v>
      </c>
      <c r="CW14" s="181">
        <v>0</v>
      </c>
      <c r="CX14" s="330">
        <v>0</v>
      </c>
      <c r="CY14" s="332">
        <v>0</v>
      </c>
      <c r="DA14" s="181">
        <v>399664.88413053815</v>
      </c>
      <c r="DB14" s="330">
        <v>399664.88413054508</v>
      </c>
      <c r="DC14" s="332">
        <v>-6.9267116487026215E-9</v>
      </c>
      <c r="DE14" s="333">
        <v>2.0746887966804978E-2</v>
      </c>
      <c r="DF14" s="333">
        <v>0</v>
      </c>
    </row>
    <row r="15" spans="1:152" x14ac:dyDescent="0.2">
      <c r="A15" s="159" t="s">
        <v>326</v>
      </c>
      <c r="B15" s="159" t="s">
        <v>26</v>
      </c>
      <c r="C15" s="160">
        <v>2166</v>
      </c>
      <c r="D15" s="161" t="s">
        <v>27</v>
      </c>
      <c r="E15" s="162"/>
      <c r="F15" s="163">
        <v>582921.25296084641</v>
      </c>
      <c r="G15" s="164">
        <v>6013.5935999979192</v>
      </c>
      <c r="H15" s="164">
        <v>2228.511844658216</v>
      </c>
      <c r="I15" s="164">
        <v>371.41864077661779</v>
      </c>
      <c r="J15" s="164">
        <v>0</v>
      </c>
      <c r="K15" s="164">
        <v>50533.665488374019</v>
      </c>
      <c r="L15" s="164">
        <v>1206.1598055242357</v>
      </c>
      <c r="M15" s="186">
        <v>114418.30399999999</v>
      </c>
      <c r="N15" s="164">
        <v>0</v>
      </c>
      <c r="O15" s="165">
        <v>21604</v>
      </c>
      <c r="P15" s="166"/>
      <c r="Q15" s="167"/>
      <c r="R15" s="164">
        <v>-6536.7922982608343</v>
      </c>
      <c r="S15" s="164"/>
      <c r="T15" s="164">
        <v>7307.0936598224362</v>
      </c>
      <c r="U15" s="168">
        <v>18323.846394915716</v>
      </c>
      <c r="V15" s="168">
        <v>0</v>
      </c>
      <c r="W15" s="169">
        <v>798391.05409665487</v>
      </c>
      <c r="X15" s="170"/>
      <c r="Y15" s="163">
        <v>0</v>
      </c>
      <c r="Z15" s="171">
        <v>0</v>
      </c>
      <c r="AA15" s="169">
        <v>0</v>
      </c>
      <c r="AB15" s="170"/>
      <c r="AC15" s="163">
        <v>7596.1325929248478</v>
      </c>
      <c r="AD15" s="167"/>
      <c r="AE15" s="164">
        <v>15080.080563595528</v>
      </c>
      <c r="AF15" s="167"/>
      <c r="AG15" s="164"/>
      <c r="AH15" s="169">
        <v>22676.213156520374</v>
      </c>
      <c r="AI15" s="170"/>
      <c r="AJ15" s="172">
        <v>821067.26725317526</v>
      </c>
      <c r="AK15" s="170"/>
      <c r="AL15" s="173">
        <v>8932.3529411764703</v>
      </c>
      <c r="AM15" s="170"/>
      <c r="AN15" s="174">
        <v>96285.811467315012</v>
      </c>
      <c r="AO15" s="170"/>
      <c r="AP15" s="175">
        <v>822055.42695851123</v>
      </c>
      <c r="AQ15" s="167"/>
      <c r="AR15" s="170">
        <v>7596.1325929248478</v>
      </c>
      <c r="AS15" s="167"/>
      <c r="AT15" s="170">
        <v>8932.3529411764703</v>
      </c>
      <c r="AU15" s="175">
        <v>3584.6541530414124</v>
      </c>
      <c r="AV15" s="170">
        <v>1194.8847176804709</v>
      </c>
      <c r="AW15" s="170">
        <v>167.9206371782108</v>
      </c>
      <c r="AX15" s="170">
        <v>1490.8216595949966</v>
      </c>
      <c r="AY15" s="176">
        <v>0</v>
      </c>
      <c r="AZ15" s="177">
        <v>62.243174571744873</v>
      </c>
      <c r="BA15" s="178">
        <v>832083.38815054577</v>
      </c>
      <c r="BB15" s="179">
        <v>36.267956194036742</v>
      </c>
      <c r="BD15" s="128">
        <v>838583.91249261261</v>
      </c>
      <c r="BG15" s="180">
        <v>838583.91249261261</v>
      </c>
      <c r="BI15" s="182">
        <v>0</v>
      </c>
      <c r="BL15" s="128">
        <v>804927.84639491572</v>
      </c>
      <c r="BN15" s="183">
        <v>8661.6272054166493</v>
      </c>
      <c r="BO15" s="184">
        <v>-2124.834907155815</v>
      </c>
      <c r="BQ15" s="128">
        <v>380</v>
      </c>
      <c r="BR15" s="185">
        <v>3802166</v>
      </c>
      <c r="BS15" s="128">
        <v>21604</v>
      </c>
      <c r="BT15" s="128">
        <v>0</v>
      </c>
      <c r="BU15" s="181">
        <v>0</v>
      </c>
      <c r="BW15" s="181">
        <v>0</v>
      </c>
      <c r="BY15" s="181">
        <v>3219.7061441771202</v>
      </c>
      <c r="BZ15" s="330">
        <v>3219.7061441747569</v>
      </c>
      <c r="CA15" s="331">
        <v>2.363321982556954E-9</v>
      </c>
      <c r="CC15" s="181">
        <v>204</v>
      </c>
      <c r="CG15" s="181">
        <v>18323.846394915716</v>
      </c>
      <c r="CH15" s="330">
        <v>18323.846394424818</v>
      </c>
      <c r="CI15" s="332">
        <v>4.9089794629253447E-7</v>
      </c>
      <c r="CK15" s="181">
        <v>7307.0936598224362</v>
      </c>
      <c r="CL15" s="330">
        <v>7307.0936598224798</v>
      </c>
      <c r="CM15" s="332">
        <v>-4.3655745685100555E-11</v>
      </c>
      <c r="CO15" s="181">
        <v>798391.05409665487</v>
      </c>
      <c r="CP15" s="330">
        <v>798391.05409616395</v>
      </c>
      <c r="CQ15" s="332">
        <v>4.9092341214418411E-7</v>
      </c>
      <c r="CS15" s="181">
        <v>804927.84639491572</v>
      </c>
      <c r="CT15" s="330">
        <v>804927.84639442479</v>
      </c>
      <c r="CU15" s="332">
        <v>4.9092341214418411E-7</v>
      </c>
      <c r="CW15" s="181">
        <v>0</v>
      </c>
      <c r="CX15" s="330">
        <v>0</v>
      </c>
      <c r="CY15" s="332">
        <v>0</v>
      </c>
      <c r="DA15" s="181">
        <v>96285.811467315012</v>
      </c>
      <c r="DB15" s="330">
        <v>96285.811467315041</v>
      </c>
      <c r="DC15" s="332">
        <v>0</v>
      </c>
      <c r="DE15" s="333">
        <v>4.6082949308755762E-2</v>
      </c>
      <c r="DF15" s="333">
        <v>0</v>
      </c>
    </row>
    <row r="16" spans="1:152" x14ac:dyDescent="0.2">
      <c r="A16" s="159" t="s">
        <v>326</v>
      </c>
      <c r="B16" s="159" t="s">
        <v>28</v>
      </c>
      <c r="C16" s="160">
        <v>2062</v>
      </c>
      <c r="D16" s="161" t="s">
        <v>29</v>
      </c>
      <c r="E16" s="162"/>
      <c r="F16" s="163">
        <v>1214419.2770017632</v>
      </c>
      <c r="G16" s="164">
        <v>39484.989573446052</v>
      </c>
      <c r="H16" s="164">
        <v>16356.535866968836</v>
      </c>
      <c r="I16" s="164">
        <v>52926.51914488164</v>
      </c>
      <c r="J16" s="164">
        <v>0</v>
      </c>
      <c r="K16" s="164">
        <v>146612.23261364159</v>
      </c>
      <c r="L16" s="164">
        <v>10051.331712701942</v>
      </c>
      <c r="M16" s="186">
        <v>114418.30399999999</v>
      </c>
      <c r="N16" s="164">
        <v>0</v>
      </c>
      <c r="O16" s="165">
        <v>34020</v>
      </c>
      <c r="P16" s="166"/>
      <c r="Q16" s="167"/>
      <c r="R16" s="164">
        <v>-13897.329938671093</v>
      </c>
      <c r="S16" s="164"/>
      <c r="T16" s="164">
        <v>0</v>
      </c>
      <c r="U16" s="168">
        <v>0</v>
      </c>
      <c r="V16" s="168">
        <v>0</v>
      </c>
      <c r="W16" s="169">
        <v>1614391.8599747324</v>
      </c>
      <c r="X16" s="170"/>
      <c r="Y16" s="163">
        <v>0</v>
      </c>
      <c r="Z16" s="171">
        <v>0</v>
      </c>
      <c r="AA16" s="169">
        <v>0</v>
      </c>
      <c r="AB16" s="170"/>
      <c r="AC16" s="163">
        <v>11547.79039709985</v>
      </c>
      <c r="AD16" s="167"/>
      <c r="AE16" s="164">
        <v>0</v>
      </c>
      <c r="AF16" s="167"/>
      <c r="AG16" s="164"/>
      <c r="AH16" s="169">
        <v>11547.79039709985</v>
      </c>
      <c r="AI16" s="170"/>
      <c r="AJ16" s="172">
        <v>1625939.6503718323</v>
      </c>
      <c r="AK16" s="170"/>
      <c r="AL16" s="173">
        <v>109837.92941176471</v>
      </c>
      <c r="AM16" s="170"/>
      <c r="AN16" s="174">
        <v>262562.31390680891</v>
      </c>
      <c r="AO16" s="170"/>
      <c r="AP16" s="175">
        <v>1633789.2170498332</v>
      </c>
      <c r="AQ16" s="167"/>
      <c r="AR16" s="170">
        <v>11547.79039709985</v>
      </c>
      <c r="AS16" s="167"/>
      <c r="AT16" s="170">
        <v>109837.92941176471</v>
      </c>
      <c r="AU16" s="175">
        <v>7468.0294855029442</v>
      </c>
      <c r="AV16" s="170">
        <v>2489.3431618343147</v>
      </c>
      <c r="AW16" s="170">
        <v>349.83466078793913</v>
      </c>
      <c r="AX16" s="170">
        <v>3105.8784574895762</v>
      </c>
      <c r="AY16" s="176">
        <v>0</v>
      </c>
      <c r="AZ16" s="177">
        <v>408.68593098548916</v>
      </c>
      <c r="BA16" s="178">
        <v>1741353.1651620974</v>
      </c>
      <c r="BB16" s="179">
        <v>75.558242070768756</v>
      </c>
      <c r="BD16" s="128">
        <v>1755174.9368586978</v>
      </c>
      <c r="BG16" s="180">
        <v>1755174.9368586978</v>
      </c>
      <c r="BI16" s="182">
        <v>0</v>
      </c>
      <c r="BL16" s="128">
        <v>1628289.1899134035</v>
      </c>
      <c r="BN16" s="183">
        <v>17978.061666105204</v>
      </c>
      <c r="BO16" s="184">
        <v>-4080.7317274341112</v>
      </c>
      <c r="BQ16" s="128">
        <v>380</v>
      </c>
      <c r="BR16" s="185">
        <v>3802062</v>
      </c>
      <c r="BS16" s="128">
        <v>34020</v>
      </c>
      <c r="BT16" s="128">
        <v>0</v>
      </c>
      <c r="BU16" s="181">
        <v>0</v>
      </c>
      <c r="BW16" s="181">
        <v>0</v>
      </c>
      <c r="BY16" s="181">
        <v>3389.4717641037091</v>
      </c>
      <c r="BZ16" s="330">
        <v>3389.4717641330167</v>
      </c>
      <c r="CA16" s="331">
        <v>-2.930755726993084E-8</v>
      </c>
      <c r="CC16" s="181">
        <v>425</v>
      </c>
      <c r="CG16" s="181">
        <v>0</v>
      </c>
      <c r="CH16" s="330">
        <v>0</v>
      </c>
      <c r="CI16" s="332">
        <v>0</v>
      </c>
      <c r="CK16" s="181">
        <v>0</v>
      </c>
      <c r="CL16" s="330">
        <v>0</v>
      </c>
      <c r="CM16" s="332">
        <v>0</v>
      </c>
      <c r="CO16" s="181">
        <v>1614391.8599747324</v>
      </c>
      <c r="CP16" s="330">
        <v>1614391.8599747438</v>
      </c>
      <c r="CQ16" s="332">
        <v>-1.1408701539039612E-8</v>
      </c>
      <c r="CS16" s="181">
        <v>1628289.1899134035</v>
      </c>
      <c r="CT16" s="330">
        <v>1628289.1899134149</v>
      </c>
      <c r="CU16" s="332">
        <v>-1.1408701539039612E-8</v>
      </c>
      <c r="CW16" s="181">
        <v>0</v>
      </c>
      <c r="CX16" s="330">
        <v>0</v>
      </c>
      <c r="CY16" s="332">
        <v>0</v>
      </c>
      <c r="DA16" s="181">
        <v>262562.31390680891</v>
      </c>
      <c r="DB16" s="330">
        <v>262562.31390681153</v>
      </c>
      <c r="DC16" s="332">
        <v>-2.6193447411060333E-9</v>
      </c>
      <c r="DE16" s="333">
        <v>4.856512141280353E-2</v>
      </c>
      <c r="DF16" s="333">
        <v>0</v>
      </c>
    </row>
    <row r="17" spans="1:110" x14ac:dyDescent="0.2">
      <c r="A17" s="159" t="s">
        <v>326</v>
      </c>
      <c r="B17" s="159" t="s">
        <v>30</v>
      </c>
      <c r="C17" s="160">
        <v>2075</v>
      </c>
      <c r="D17" s="161" t="s">
        <v>31</v>
      </c>
      <c r="E17" s="162"/>
      <c r="F17" s="163">
        <v>1794483.0728402527</v>
      </c>
      <c r="G17" s="164">
        <v>146556.77866661595</v>
      </c>
      <c r="H17" s="164">
        <v>72368.09878254433</v>
      </c>
      <c r="I17" s="164">
        <v>223051.52794584518</v>
      </c>
      <c r="J17" s="164">
        <v>10877.727287950753</v>
      </c>
      <c r="K17" s="164">
        <v>341549.59682035155</v>
      </c>
      <c r="L17" s="164">
        <v>126403.75954108858</v>
      </c>
      <c r="M17" s="186">
        <v>114418.30399999999</v>
      </c>
      <c r="N17" s="164">
        <v>29598.317597048816</v>
      </c>
      <c r="O17" s="165">
        <v>53408.75</v>
      </c>
      <c r="P17" s="166"/>
      <c r="Q17" s="167"/>
      <c r="R17" s="164">
        <v>-21448.3782643265</v>
      </c>
      <c r="S17" s="164"/>
      <c r="T17" s="164">
        <v>0</v>
      </c>
      <c r="U17" s="168">
        <v>0</v>
      </c>
      <c r="V17" s="168">
        <v>0</v>
      </c>
      <c r="W17" s="169">
        <v>2891267.5552173718</v>
      </c>
      <c r="X17" s="170"/>
      <c r="Y17" s="163">
        <v>140406.90000000002</v>
      </c>
      <c r="Z17" s="171">
        <v>18155.482736142061</v>
      </c>
      <c r="AA17" s="169">
        <v>158562.38273614208</v>
      </c>
      <c r="AB17" s="170"/>
      <c r="AC17" s="163">
        <v>26583.92299002469</v>
      </c>
      <c r="AD17" s="167"/>
      <c r="AE17" s="164">
        <v>0</v>
      </c>
      <c r="AF17" s="167"/>
      <c r="AG17" s="164"/>
      <c r="AH17" s="169">
        <v>26583.92299002469</v>
      </c>
      <c r="AI17" s="170"/>
      <c r="AJ17" s="172">
        <v>3076413.8609435386</v>
      </c>
      <c r="AK17" s="170"/>
      <c r="AL17" s="173">
        <v>331488.59016393445</v>
      </c>
      <c r="AM17" s="170"/>
      <c r="AN17" s="174">
        <v>586397.40484742564</v>
      </c>
      <c r="AO17" s="170"/>
      <c r="AP17" s="175">
        <v>3071278.3162178406</v>
      </c>
      <c r="AQ17" s="167"/>
      <c r="AR17" s="170">
        <v>26583.92299002469</v>
      </c>
      <c r="AS17" s="167"/>
      <c r="AT17" s="170">
        <v>331488.59016393445</v>
      </c>
      <c r="AU17" s="175">
        <v>11035.111804460819</v>
      </c>
      <c r="AV17" s="170">
        <v>3678.3706014869394</v>
      </c>
      <c r="AW17" s="170">
        <v>516.93215758782537</v>
      </c>
      <c r="AX17" s="170">
        <v>4589.3921677728322</v>
      </c>
      <c r="AY17" s="176">
        <v>0</v>
      </c>
      <c r="AZ17" s="177">
        <v>1516.9231188522465</v>
      </c>
      <c r="BA17" s="178">
        <v>3408014.0995216388</v>
      </c>
      <c r="BB17" s="179">
        <v>111.6484141657711</v>
      </c>
      <c r="BD17" s="128">
        <v>3429350.8293717997</v>
      </c>
      <c r="BG17" s="180">
        <v>3429350.8293717997</v>
      </c>
      <c r="BI17" s="182">
        <v>0</v>
      </c>
      <c r="BL17" s="128">
        <v>2912715.9334816984</v>
      </c>
      <c r="BN17" s="183">
        <v>27421.561012286689</v>
      </c>
      <c r="BO17" s="184">
        <v>-5973.1827479601889</v>
      </c>
      <c r="BQ17" s="128">
        <v>380</v>
      </c>
      <c r="BR17" s="185">
        <v>3802075</v>
      </c>
      <c r="BS17" s="128">
        <v>53408.75</v>
      </c>
      <c r="BT17" s="128">
        <v>29598.317597048816</v>
      </c>
      <c r="BU17" s="181">
        <v>29598.317597048816</v>
      </c>
      <c r="BW17" s="181">
        <v>28449.469091280989</v>
      </c>
      <c r="BY17" s="181">
        <v>4241.3297228994925</v>
      </c>
      <c r="BZ17" s="330">
        <v>4241.3297230414155</v>
      </c>
      <c r="CA17" s="331">
        <v>-1.4192301023285836E-7</v>
      </c>
      <c r="CC17" s="181">
        <v>628</v>
      </c>
      <c r="CG17" s="181">
        <v>0</v>
      </c>
      <c r="CH17" s="330">
        <v>0</v>
      </c>
      <c r="CI17" s="332">
        <v>0</v>
      </c>
      <c r="CK17" s="181">
        <v>0</v>
      </c>
      <c r="CL17" s="330">
        <v>0</v>
      </c>
      <c r="CM17" s="332">
        <v>0</v>
      </c>
      <c r="CO17" s="181">
        <v>2891267.5552173718</v>
      </c>
      <c r="CP17" s="330">
        <v>2891267.5552174198</v>
      </c>
      <c r="CQ17" s="332">
        <v>-4.7963112592697144E-8</v>
      </c>
      <c r="CS17" s="181">
        <v>2912715.9334816984</v>
      </c>
      <c r="CT17" s="330">
        <v>2912715.9334817464</v>
      </c>
      <c r="CU17" s="332">
        <v>-4.7963112592697144E-8</v>
      </c>
      <c r="CW17" s="181">
        <v>10877.727287950753</v>
      </c>
      <c r="CX17" s="330">
        <v>10877.727287950753</v>
      </c>
      <c r="CY17" s="332">
        <v>0</v>
      </c>
      <c r="DA17" s="181">
        <v>576883.6618832571</v>
      </c>
      <c r="DB17" s="330">
        <v>576883.66188326804</v>
      </c>
      <c r="DC17" s="332">
        <v>-1.0943040251731873E-8</v>
      </c>
      <c r="DE17" s="333">
        <v>7.3463268365817097E-2</v>
      </c>
      <c r="DF17" s="333">
        <v>0</v>
      </c>
    </row>
    <row r="18" spans="1:110" x14ac:dyDescent="0.2">
      <c r="A18" s="159" t="s">
        <v>326</v>
      </c>
      <c r="B18" s="159" t="s">
        <v>32</v>
      </c>
      <c r="C18" s="160">
        <v>2107</v>
      </c>
      <c r="D18" s="161" t="s">
        <v>33</v>
      </c>
      <c r="E18" s="162"/>
      <c r="F18" s="163">
        <v>1162985.0487993357</v>
      </c>
      <c r="G18" s="164">
        <v>74321.573247662833</v>
      </c>
      <c r="H18" s="164">
        <v>34152.07362708835</v>
      </c>
      <c r="I18" s="164">
        <v>119946.22222370272</v>
      </c>
      <c r="J18" s="164">
        <v>0</v>
      </c>
      <c r="K18" s="164">
        <v>220565.02160000795</v>
      </c>
      <c r="L18" s="164">
        <v>70598.95886150164</v>
      </c>
      <c r="M18" s="186">
        <v>114418.30399999999</v>
      </c>
      <c r="N18" s="164">
        <v>0</v>
      </c>
      <c r="O18" s="165">
        <v>40572</v>
      </c>
      <c r="P18" s="166"/>
      <c r="Q18" s="167"/>
      <c r="R18" s="164">
        <v>-13686.619204766261</v>
      </c>
      <c r="S18" s="164"/>
      <c r="T18" s="164">
        <v>0</v>
      </c>
      <c r="U18" s="168">
        <v>9738.2888698312454</v>
      </c>
      <c r="V18" s="168">
        <v>0</v>
      </c>
      <c r="W18" s="169">
        <v>1833610.8720243643</v>
      </c>
      <c r="X18" s="170"/>
      <c r="Y18" s="163">
        <v>103702.50000000001</v>
      </c>
      <c r="Z18" s="171">
        <v>10378.755575658288</v>
      </c>
      <c r="AA18" s="169">
        <v>114081.2555756583</v>
      </c>
      <c r="AB18" s="170"/>
      <c r="AC18" s="163">
        <v>46485.67109738724</v>
      </c>
      <c r="AD18" s="167"/>
      <c r="AE18" s="164">
        <v>0</v>
      </c>
      <c r="AF18" s="167"/>
      <c r="AG18" s="164"/>
      <c r="AH18" s="169">
        <v>46485.67109738724</v>
      </c>
      <c r="AI18" s="170"/>
      <c r="AJ18" s="172">
        <v>1994177.7986974099</v>
      </c>
      <c r="AK18" s="170"/>
      <c r="AL18" s="173">
        <v>174616.70702179178</v>
      </c>
      <c r="AM18" s="170"/>
      <c r="AN18" s="174">
        <v>366691.2806800048</v>
      </c>
      <c r="AO18" s="170"/>
      <c r="AP18" s="175">
        <v>1961378.7468047889</v>
      </c>
      <c r="AQ18" s="167"/>
      <c r="AR18" s="170">
        <v>46485.67109738724</v>
      </c>
      <c r="AS18" s="167"/>
      <c r="AT18" s="170">
        <v>174616.70702179178</v>
      </c>
      <c r="AU18" s="175">
        <v>7151.7364719992893</v>
      </c>
      <c r="AV18" s="170">
        <v>2383.9121573330963</v>
      </c>
      <c r="AW18" s="170">
        <v>335.01813397809701</v>
      </c>
      <c r="AX18" s="170">
        <v>2974.335369878253</v>
      </c>
      <c r="AY18" s="176">
        <v>0</v>
      </c>
      <c r="AZ18" s="177">
        <v>769.25894328851928</v>
      </c>
      <c r="BA18" s="178">
        <v>2168866.8638474909</v>
      </c>
      <c r="BB18" s="179">
        <v>72.358128289168235</v>
      </c>
      <c r="BD18" s="128">
        <v>2182481.1249239682</v>
      </c>
      <c r="BG18" s="180">
        <v>2182481.1249239682</v>
      </c>
      <c r="BI18" s="182">
        <v>0</v>
      </c>
      <c r="BL18" s="128">
        <v>1847297.4912291307</v>
      </c>
      <c r="BN18" s="183">
        <v>18019.888597663383</v>
      </c>
      <c r="BO18" s="184">
        <v>-4333.2693928971221</v>
      </c>
      <c r="BQ18" s="128">
        <v>380</v>
      </c>
      <c r="BR18" s="185">
        <v>3802107</v>
      </c>
      <c r="BS18" s="128">
        <v>40572</v>
      </c>
      <c r="BT18" s="128">
        <v>0</v>
      </c>
      <c r="BU18" s="181">
        <v>0</v>
      </c>
      <c r="BW18" s="181">
        <v>0</v>
      </c>
      <c r="BY18" s="181">
        <v>4082.8779625146221</v>
      </c>
      <c r="BZ18" s="330">
        <v>4082.8779627118643</v>
      </c>
      <c r="CA18" s="331">
        <v>-1.9724211597349495E-7</v>
      </c>
      <c r="CC18" s="181">
        <v>407</v>
      </c>
      <c r="CG18" s="181">
        <v>9738.2888698312454</v>
      </c>
      <c r="CH18" s="330">
        <v>9738.2889515600818</v>
      </c>
      <c r="CI18" s="332">
        <v>-8.1728836448746733E-5</v>
      </c>
      <c r="CK18" s="181">
        <v>0</v>
      </c>
      <c r="CL18" s="330">
        <v>0</v>
      </c>
      <c r="CM18" s="332">
        <v>0</v>
      </c>
      <c r="CO18" s="181">
        <v>1833610.8720243643</v>
      </c>
      <c r="CP18" s="330">
        <v>1833610.8721061191</v>
      </c>
      <c r="CQ18" s="332">
        <v>-8.1754755228757858E-5</v>
      </c>
      <c r="CS18" s="181">
        <v>1847297.4912291307</v>
      </c>
      <c r="CT18" s="330">
        <v>1847297.4913108854</v>
      </c>
      <c r="CU18" s="332">
        <v>-8.1754755228757858E-5</v>
      </c>
      <c r="CW18" s="181">
        <v>0</v>
      </c>
      <c r="CX18" s="330">
        <v>0</v>
      </c>
      <c r="CY18" s="332">
        <v>0</v>
      </c>
      <c r="DA18" s="181">
        <v>359846.40534546529</v>
      </c>
      <c r="DB18" s="330">
        <v>359846.40534547111</v>
      </c>
      <c r="DC18" s="332">
        <v>-5.8207660913467407E-9</v>
      </c>
      <c r="DE18" s="333">
        <v>4.0358744394618833E-2</v>
      </c>
      <c r="DF18" s="333">
        <v>0</v>
      </c>
    </row>
    <row r="19" spans="1:110" x14ac:dyDescent="0.2">
      <c r="A19" s="187" t="s">
        <v>328</v>
      </c>
      <c r="B19" s="187"/>
      <c r="C19" s="188" t="s">
        <v>341</v>
      </c>
      <c r="D19" s="189" t="s">
        <v>5</v>
      </c>
      <c r="E19" s="162"/>
      <c r="F19" s="163">
        <v>1185844.7057781925</v>
      </c>
      <c r="G19" s="164">
        <v>87577.043260633189</v>
      </c>
      <c r="H19" s="164">
        <v>48939.920480725785</v>
      </c>
      <c r="I19" s="164">
        <v>144370.27102881472</v>
      </c>
      <c r="J19" s="164">
        <v>0</v>
      </c>
      <c r="K19" s="164">
        <v>205867.00488000776</v>
      </c>
      <c r="L19" s="164">
        <v>28855.322327668633</v>
      </c>
      <c r="M19" s="166"/>
      <c r="N19" s="164">
        <v>0</v>
      </c>
      <c r="O19" s="166"/>
      <c r="P19" s="166"/>
      <c r="Q19" s="167"/>
      <c r="R19" s="164">
        <v>0</v>
      </c>
      <c r="S19" s="164"/>
      <c r="T19" s="164">
        <v>0</v>
      </c>
      <c r="U19" s="190"/>
      <c r="V19" s="190"/>
      <c r="W19" s="169">
        <v>1701454.2677560428</v>
      </c>
      <c r="X19" s="170"/>
      <c r="Y19" s="163">
        <v>110453.7100990099</v>
      </c>
      <c r="Z19" s="171">
        <v>12793.434733313814</v>
      </c>
      <c r="AA19" s="169">
        <v>194638.14483232371</v>
      </c>
      <c r="AB19" s="170"/>
      <c r="AC19" s="163">
        <v>0</v>
      </c>
      <c r="AD19" s="167"/>
      <c r="AE19" s="164">
        <v>0</v>
      </c>
      <c r="AF19" s="167"/>
      <c r="AG19" s="164"/>
      <c r="AH19" s="169">
        <v>0</v>
      </c>
      <c r="AI19" s="170"/>
      <c r="AJ19" s="172">
        <v>1896092.4125883665</v>
      </c>
      <c r="AK19" s="170"/>
      <c r="AL19" s="173">
        <v>205425</v>
      </c>
      <c r="AM19" s="170"/>
      <c r="AN19" s="174">
        <v>370498.58439236024</v>
      </c>
      <c r="AO19" s="170"/>
      <c r="AP19" s="175">
        <v>1896092.4125883665</v>
      </c>
      <c r="AQ19" s="167"/>
      <c r="AR19" s="170">
        <v>0</v>
      </c>
      <c r="AS19" s="167"/>
      <c r="AT19" s="170">
        <v>205425</v>
      </c>
      <c r="AU19" s="175">
        <v>0</v>
      </c>
      <c r="AV19" s="170">
        <v>0</v>
      </c>
      <c r="AW19" s="170">
        <v>0</v>
      </c>
      <c r="AX19" s="170">
        <v>0</v>
      </c>
      <c r="AY19" s="176">
        <v>0</v>
      </c>
      <c r="AZ19" s="177">
        <v>0</v>
      </c>
      <c r="BA19" s="178">
        <v>2101517.4125883663</v>
      </c>
      <c r="BB19" s="179">
        <v>-2.3283064365386963E-10</v>
      </c>
      <c r="BD19" s="128">
        <v>2101517.4125883663</v>
      </c>
      <c r="BG19" s="180">
        <v>2101517.4125883663</v>
      </c>
      <c r="BI19" s="182">
        <v>71391</v>
      </c>
      <c r="BL19" s="128">
        <v>1701454.2677560428</v>
      </c>
      <c r="BN19" s="183">
        <v>0</v>
      </c>
      <c r="BO19" s="184">
        <v>0</v>
      </c>
      <c r="BQ19" s="128">
        <v>380</v>
      </c>
      <c r="BR19" s="185" t="s">
        <v>413</v>
      </c>
      <c r="BS19" s="128">
        <v>0</v>
      </c>
      <c r="BT19" s="128">
        <v>0</v>
      </c>
      <c r="BU19" s="181">
        <v>0</v>
      </c>
      <c r="BW19" s="181">
        <v>0</v>
      </c>
      <c r="BY19" s="181">
        <v>0</v>
      </c>
      <c r="BZ19" s="330"/>
      <c r="CA19" s="331"/>
      <c r="CC19" s="181">
        <v>415</v>
      </c>
      <c r="CG19" s="181">
        <v>0</v>
      </c>
      <c r="CH19" s="330"/>
      <c r="CI19" s="332"/>
      <c r="CK19" s="181">
        <v>0</v>
      </c>
      <c r="CL19" s="330"/>
      <c r="CM19" s="332"/>
      <c r="CO19" s="181">
        <v>1701454.2677560428</v>
      </c>
      <c r="CP19" s="330"/>
      <c r="CQ19" s="332"/>
      <c r="CS19" s="181">
        <v>1701454.2677560428</v>
      </c>
      <c r="CT19" s="330"/>
      <c r="CU19" s="332"/>
      <c r="CW19" s="181">
        <v>0</v>
      </c>
      <c r="CX19" s="330"/>
      <c r="CY19" s="332"/>
      <c r="DA19" s="181">
        <v>358820.29570242082</v>
      </c>
      <c r="DB19" s="330"/>
      <c r="DC19" s="332"/>
      <c r="DE19" s="333"/>
      <c r="DF19" s="333"/>
    </row>
    <row r="20" spans="1:110" x14ac:dyDescent="0.2">
      <c r="A20" s="187" t="s">
        <v>329</v>
      </c>
      <c r="B20" s="187"/>
      <c r="C20" s="191" t="s">
        <v>342</v>
      </c>
      <c r="D20" s="189" t="s">
        <v>6</v>
      </c>
      <c r="E20" s="162"/>
      <c r="F20" s="163">
        <v>1105835.9063521938</v>
      </c>
      <c r="G20" s="164">
        <v>38960.966934670061</v>
      </c>
      <c r="H20" s="164">
        <v>19752.128907198923</v>
      </c>
      <c r="I20" s="164">
        <v>78060.812474209786</v>
      </c>
      <c r="J20" s="164">
        <v>0</v>
      </c>
      <c r="K20" s="164">
        <v>135062.15256246223</v>
      </c>
      <c r="L20" s="164">
        <v>34513.021199982082</v>
      </c>
      <c r="M20" s="166"/>
      <c r="N20" s="164">
        <v>0</v>
      </c>
      <c r="O20" s="166"/>
      <c r="P20" s="166"/>
      <c r="Q20" s="167"/>
      <c r="R20" s="164">
        <v>0</v>
      </c>
      <c r="S20" s="164"/>
      <c r="T20" s="164">
        <v>0</v>
      </c>
      <c r="U20" s="190"/>
      <c r="V20" s="190"/>
      <c r="W20" s="169">
        <v>1412184.988430717</v>
      </c>
      <c r="X20" s="170"/>
      <c r="Y20" s="163">
        <v>0</v>
      </c>
      <c r="Z20" s="171">
        <v>0</v>
      </c>
      <c r="AA20" s="169">
        <v>0</v>
      </c>
      <c r="AB20" s="170"/>
      <c r="AC20" s="163">
        <v>0</v>
      </c>
      <c r="AD20" s="167"/>
      <c r="AE20" s="164">
        <v>0</v>
      </c>
      <c r="AF20" s="167"/>
      <c r="AG20" s="164"/>
      <c r="AH20" s="169">
        <v>0</v>
      </c>
      <c r="AI20" s="170"/>
      <c r="AJ20" s="172">
        <v>1412184.988430717</v>
      </c>
      <c r="AK20" s="170"/>
      <c r="AL20" s="173">
        <v>84262.268041237112</v>
      </c>
      <c r="AM20" s="170"/>
      <c r="AN20" s="174">
        <v>249164.71366841279</v>
      </c>
      <c r="AO20" s="170"/>
      <c r="AP20" s="175">
        <v>1412184.988430717</v>
      </c>
      <c r="AQ20" s="167"/>
      <c r="AR20" s="170">
        <v>0</v>
      </c>
      <c r="AS20" s="167"/>
      <c r="AT20" s="170">
        <v>84262.268041237112</v>
      </c>
      <c r="AU20" s="175">
        <v>0</v>
      </c>
      <c r="AV20" s="170">
        <v>0</v>
      </c>
      <c r="AW20" s="170">
        <v>0</v>
      </c>
      <c r="AX20" s="170">
        <v>0</v>
      </c>
      <c r="AY20" s="176">
        <v>0</v>
      </c>
      <c r="AZ20" s="177">
        <v>0</v>
      </c>
      <c r="BA20" s="178">
        <v>1496447.2564719541</v>
      </c>
      <c r="BB20" s="179">
        <v>-8.7311491370201111E-11</v>
      </c>
      <c r="BD20" s="128">
        <v>1496447.2564719541</v>
      </c>
      <c r="BG20" s="180">
        <v>1496447.2564719541</v>
      </c>
      <c r="BI20" s="182">
        <v>0</v>
      </c>
      <c r="BL20" s="128">
        <v>1412184.988430717</v>
      </c>
      <c r="BN20" s="183">
        <v>0</v>
      </c>
      <c r="BO20" s="184">
        <v>0</v>
      </c>
      <c r="BQ20" s="128">
        <v>380</v>
      </c>
      <c r="BR20" s="185" t="s">
        <v>414</v>
      </c>
      <c r="BS20" s="128">
        <v>0</v>
      </c>
      <c r="BT20" s="128">
        <v>0</v>
      </c>
      <c r="BU20" s="181">
        <v>0</v>
      </c>
      <c r="BW20" s="181">
        <v>0</v>
      </c>
      <c r="BY20" s="181">
        <v>0</v>
      </c>
      <c r="BZ20" s="330"/>
      <c r="CA20" s="331"/>
      <c r="CC20" s="181">
        <v>387</v>
      </c>
      <c r="CG20" s="181">
        <v>0</v>
      </c>
      <c r="CH20" s="330"/>
      <c r="CI20" s="332"/>
      <c r="CK20" s="181">
        <v>0</v>
      </c>
      <c r="CL20" s="330"/>
      <c r="CM20" s="332"/>
      <c r="CO20" s="181">
        <v>1412184.988430717</v>
      </c>
      <c r="CP20" s="330"/>
      <c r="CQ20" s="332"/>
      <c r="CS20" s="181">
        <v>1412184.988430717</v>
      </c>
      <c r="CT20" s="330"/>
      <c r="CU20" s="332"/>
      <c r="CW20" s="181">
        <v>0</v>
      </c>
      <c r="CX20" s="330"/>
      <c r="CY20" s="332"/>
      <c r="DA20" s="181">
        <v>249164.71366841279</v>
      </c>
      <c r="DB20" s="330"/>
      <c r="DC20" s="332"/>
      <c r="DE20" s="333"/>
      <c r="DF20" s="333"/>
    </row>
    <row r="21" spans="1:110" x14ac:dyDescent="0.2">
      <c r="A21" s="159" t="s">
        <v>326</v>
      </c>
      <c r="B21" s="159" t="s">
        <v>34</v>
      </c>
      <c r="C21" s="160">
        <v>3031</v>
      </c>
      <c r="D21" s="161" t="s">
        <v>35</v>
      </c>
      <c r="E21" s="162"/>
      <c r="F21" s="163">
        <v>597208.53857263189</v>
      </c>
      <c r="G21" s="164">
        <v>3251.6312888877637</v>
      </c>
      <c r="H21" s="164">
        <v>437.51185116240146</v>
      </c>
      <c r="I21" s="164">
        <v>787.52133209285103</v>
      </c>
      <c r="J21" s="164">
        <v>0</v>
      </c>
      <c r="K21" s="164">
        <v>47525.748970788329</v>
      </c>
      <c r="L21" s="164">
        <v>607.78744782576996</v>
      </c>
      <c r="M21" s="186">
        <v>114418.30399999999</v>
      </c>
      <c r="N21" s="164">
        <v>0</v>
      </c>
      <c r="O21" s="165">
        <v>17798.75</v>
      </c>
      <c r="P21" s="166"/>
      <c r="Q21" s="167"/>
      <c r="R21" s="164">
        <v>-6666.8947784396923</v>
      </c>
      <c r="S21" s="164"/>
      <c r="T21" s="164">
        <v>19512.95653661096</v>
      </c>
      <c r="U21" s="168">
        <v>14888.073049711646</v>
      </c>
      <c r="V21" s="168">
        <v>0</v>
      </c>
      <c r="W21" s="169">
        <v>809769.92827127199</v>
      </c>
      <c r="X21" s="170"/>
      <c r="Y21" s="163">
        <v>0</v>
      </c>
      <c r="Z21" s="171">
        <v>0</v>
      </c>
      <c r="AA21" s="169">
        <v>0</v>
      </c>
      <c r="AB21" s="170"/>
      <c r="AC21" s="163">
        <v>0</v>
      </c>
      <c r="AD21" s="167"/>
      <c r="AE21" s="164">
        <v>8012.5039213620976</v>
      </c>
      <c r="AF21" s="167"/>
      <c r="AG21" s="164"/>
      <c r="AH21" s="169">
        <v>8012.5039213620976</v>
      </c>
      <c r="AI21" s="170"/>
      <c r="AJ21" s="172">
        <v>817782.43219263409</v>
      </c>
      <c r="AK21" s="170"/>
      <c r="AL21" s="173">
        <v>11778.504672897196</v>
      </c>
      <c r="AM21" s="170"/>
      <c r="AN21" s="174">
        <v>93393.12404611439</v>
      </c>
      <c r="AO21" s="170"/>
      <c r="AP21" s="175">
        <v>824449.32697107375</v>
      </c>
      <c r="AQ21" s="167"/>
      <c r="AR21" s="170">
        <v>0</v>
      </c>
      <c r="AS21" s="167"/>
      <c r="AT21" s="170">
        <v>11778.504672897196</v>
      </c>
      <c r="AU21" s="175">
        <v>3672.5133234590944</v>
      </c>
      <c r="AV21" s="170">
        <v>1224.1711078196981</v>
      </c>
      <c r="AW21" s="170">
        <v>172.03633906983359</v>
      </c>
      <c r="AX21" s="170">
        <v>1527.3614061536975</v>
      </c>
      <c r="AY21" s="176">
        <v>0</v>
      </c>
      <c r="AZ21" s="177">
        <v>33.655725248420332</v>
      </c>
      <c r="BA21" s="178">
        <v>829598.0937422202</v>
      </c>
      <c r="BB21" s="179">
        <v>37.156876688908596</v>
      </c>
      <c r="BD21" s="128">
        <v>836227.83164397092</v>
      </c>
      <c r="BG21" s="180">
        <v>836227.83164397092</v>
      </c>
      <c r="BI21" s="182">
        <v>0</v>
      </c>
      <c r="BL21" s="128">
        <v>816436.82304971165</v>
      </c>
      <c r="BN21" s="183">
        <v>9009.070305615287</v>
      </c>
      <c r="BO21" s="184">
        <v>-2342.1755271755947</v>
      </c>
      <c r="BQ21" s="128">
        <v>380</v>
      </c>
      <c r="BR21" s="185">
        <v>3803031</v>
      </c>
      <c r="BS21" s="128">
        <v>17798.75</v>
      </c>
      <c r="BT21" s="128">
        <v>0</v>
      </c>
      <c r="BU21" s="181">
        <v>0</v>
      </c>
      <c r="BW21" s="181">
        <v>0</v>
      </c>
      <c r="BY21" s="181">
        <v>3214.6296143763916</v>
      </c>
      <c r="BZ21" s="330">
        <v>3214.6296144186049</v>
      </c>
      <c r="CA21" s="331">
        <v>-4.2213287088088691E-8</v>
      </c>
      <c r="CC21" s="181">
        <v>209</v>
      </c>
      <c r="CG21" s="181">
        <v>14888.073049711646</v>
      </c>
      <c r="CH21" s="330">
        <v>14888.073058696637</v>
      </c>
      <c r="CI21" s="332">
        <v>-8.9849909272743389E-6</v>
      </c>
      <c r="CK21" s="181">
        <v>19512.95653661096</v>
      </c>
      <c r="CL21" s="330">
        <v>19512.956536610844</v>
      </c>
      <c r="CM21" s="332">
        <v>1.1641532182693481E-10</v>
      </c>
      <c r="CO21" s="181">
        <v>809769.92827127199</v>
      </c>
      <c r="CP21" s="330">
        <v>809769.92828025692</v>
      </c>
      <c r="CQ21" s="332">
        <v>-8.984934538602829E-6</v>
      </c>
      <c r="CS21" s="181">
        <v>816436.82304971165</v>
      </c>
      <c r="CT21" s="330">
        <v>816436.82305869658</v>
      </c>
      <c r="CU21" s="332">
        <v>-8.984934538602829E-6</v>
      </c>
      <c r="CW21" s="181">
        <v>0</v>
      </c>
      <c r="CX21" s="330">
        <v>0</v>
      </c>
      <c r="CY21" s="332">
        <v>0</v>
      </c>
      <c r="DA21" s="181">
        <v>93393.12404611439</v>
      </c>
      <c r="DB21" s="330">
        <v>93393.124046114419</v>
      </c>
      <c r="DC21" s="332">
        <v>0</v>
      </c>
      <c r="DE21" s="333">
        <v>2.9914529914529916E-2</v>
      </c>
      <c r="DF21" s="333">
        <v>0</v>
      </c>
    </row>
    <row r="22" spans="1:110" x14ac:dyDescent="0.2">
      <c r="A22" s="159" t="s">
        <v>326</v>
      </c>
      <c r="B22" s="159" t="s">
        <v>36</v>
      </c>
      <c r="C22" s="160">
        <v>2203</v>
      </c>
      <c r="D22" s="161" t="s">
        <v>37</v>
      </c>
      <c r="E22" s="162"/>
      <c r="F22" s="163">
        <v>1200131.991389978</v>
      </c>
      <c r="G22" s="164">
        <v>13190.895252331882</v>
      </c>
      <c r="H22" s="164">
        <v>3993.5966197147636</v>
      </c>
      <c r="I22" s="164">
        <v>247.09835294112284</v>
      </c>
      <c r="J22" s="164">
        <v>0</v>
      </c>
      <c r="K22" s="164">
        <v>105263.89835294514</v>
      </c>
      <c r="L22" s="164">
        <v>3070.1632786869136</v>
      </c>
      <c r="M22" s="186">
        <v>114418.30399999999</v>
      </c>
      <c r="N22" s="164">
        <v>0</v>
      </c>
      <c r="O22" s="165">
        <v>35532</v>
      </c>
      <c r="P22" s="166"/>
      <c r="Q22" s="167"/>
      <c r="R22" s="164">
        <v>-13466.485285737714</v>
      </c>
      <c r="S22" s="164"/>
      <c r="T22" s="164">
        <v>134684.05275340218</v>
      </c>
      <c r="U22" s="168">
        <v>0</v>
      </c>
      <c r="V22" s="168">
        <v>0</v>
      </c>
      <c r="W22" s="169">
        <v>1597065.5147142622</v>
      </c>
      <c r="X22" s="170"/>
      <c r="Y22" s="163">
        <v>0</v>
      </c>
      <c r="Z22" s="171">
        <v>0</v>
      </c>
      <c r="AA22" s="169">
        <v>0</v>
      </c>
      <c r="AB22" s="170"/>
      <c r="AC22" s="163">
        <v>11091.856651946036</v>
      </c>
      <c r="AD22" s="167"/>
      <c r="AE22" s="164">
        <v>226.20967100841926</v>
      </c>
      <c r="AF22" s="167"/>
      <c r="AG22" s="164"/>
      <c r="AH22" s="169">
        <v>11318.066322954455</v>
      </c>
      <c r="AI22" s="170"/>
      <c r="AJ22" s="172">
        <v>1608383.5810372166</v>
      </c>
      <c r="AK22" s="170"/>
      <c r="AL22" s="173">
        <v>25040</v>
      </c>
      <c r="AM22" s="170"/>
      <c r="AN22" s="174">
        <v>199393.03208639496</v>
      </c>
      <c r="AO22" s="170"/>
      <c r="AP22" s="175">
        <v>1610758.2096710084</v>
      </c>
      <c r="AQ22" s="167"/>
      <c r="AR22" s="170">
        <v>11091.856651946036</v>
      </c>
      <c r="AS22" s="167"/>
      <c r="AT22" s="170">
        <v>25040</v>
      </c>
      <c r="AU22" s="175">
        <v>7380.1703150852618</v>
      </c>
      <c r="AV22" s="170">
        <v>2460.0567716950873</v>
      </c>
      <c r="AW22" s="170">
        <v>345.71895889631634</v>
      </c>
      <c r="AX22" s="170">
        <v>3069.3387109308751</v>
      </c>
      <c r="AY22" s="176">
        <v>0</v>
      </c>
      <c r="AZ22" s="177">
        <v>136.5312075542947</v>
      </c>
      <c r="BA22" s="178">
        <v>1633498.2503587925</v>
      </c>
      <c r="BB22" s="179">
        <v>74.66932157590054</v>
      </c>
      <c r="BD22" s="128">
        <v>1646890.0663229544</v>
      </c>
      <c r="BG22" s="180">
        <v>1646890.0663229544</v>
      </c>
      <c r="BI22" s="182">
        <v>0</v>
      </c>
      <c r="BL22" s="128">
        <v>1610532</v>
      </c>
      <c r="BN22" s="183">
        <v>17920.411946347431</v>
      </c>
      <c r="BO22" s="184">
        <v>-4453.9266606097171</v>
      </c>
      <c r="BQ22" s="128">
        <v>380</v>
      </c>
      <c r="BR22" s="185">
        <v>3802203</v>
      </c>
      <c r="BS22" s="128">
        <v>35532</v>
      </c>
      <c r="BT22" s="128">
        <v>0</v>
      </c>
      <c r="BU22" s="181">
        <v>0</v>
      </c>
      <c r="BW22" s="181">
        <v>0</v>
      </c>
      <c r="BY22" s="181">
        <v>3233.8148251992575</v>
      </c>
      <c r="BZ22" s="330">
        <v>3233.8148251173711</v>
      </c>
      <c r="CA22" s="331">
        <v>8.1886355474125594E-8</v>
      </c>
      <c r="CC22" s="181">
        <v>420</v>
      </c>
      <c r="CG22" s="181">
        <v>0</v>
      </c>
      <c r="CH22" s="330">
        <v>0</v>
      </c>
      <c r="CI22" s="332">
        <v>0</v>
      </c>
      <c r="CK22" s="181">
        <v>134684.05275340218</v>
      </c>
      <c r="CL22" s="330">
        <v>134684.05275340215</v>
      </c>
      <c r="CM22" s="332">
        <v>0</v>
      </c>
      <c r="CO22" s="181">
        <v>1597065.5147142622</v>
      </c>
      <c r="CP22" s="330">
        <v>1597065.5147142622</v>
      </c>
      <c r="CQ22" s="332">
        <v>0</v>
      </c>
      <c r="CS22" s="181">
        <v>1610532</v>
      </c>
      <c r="CT22" s="330">
        <v>1610532</v>
      </c>
      <c r="CU22" s="332">
        <v>0</v>
      </c>
      <c r="CW22" s="181">
        <v>0</v>
      </c>
      <c r="CX22" s="330">
        <v>0</v>
      </c>
      <c r="CY22" s="332">
        <v>0</v>
      </c>
      <c r="DA22" s="181">
        <v>199393.03208639496</v>
      </c>
      <c r="DB22" s="330">
        <v>199393.03208639496</v>
      </c>
      <c r="DC22" s="332">
        <v>0</v>
      </c>
      <c r="DE22" s="333">
        <v>2.2075055187637971E-2</v>
      </c>
      <c r="DF22" s="333">
        <v>0</v>
      </c>
    </row>
    <row r="23" spans="1:110" x14ac:dyDescent="0.2">
      <c r="A23" s="187" t="s">
        <v>328</v>
      </c>
      <c r="B23" s="187"/>
      <c r="C23" s="160">
        <v>2036</v>
      </c>
      <c r="D23" s="161" t="s">
        <v>38</v>
      </c>
      <c r="E23" s="162"/>
      <c r="F23" s="163">
        <v>1771623.4158613959</v>
      </c>
      <c r="G23" s="164">
        <v>96647.176284756206</v>
      </c>
      <c r="H23" s="164">
        <v>61027.195435761882</v>
      </c>
      <c r="I23" s="164">
        <v>159191.55215210482</v>
      </c>
      <c r="J23" s="164">
        <v>0</v>
      </c>
      <c r="K23" s="164">
        <v>283222.74741464446</v>
      </c>
      <c r="L23" s="164">
        <v>159732.96059250919</v>
      </c>
      <c r="M23" s="186">
        <v>114418.30399999999</v>
      </c>
      <c r="N23" s="164">
        <v>0</v>
      </c>
      <c r="O23" s="165">
        <v>14112</v>
      </c>
      <c r="P23" s="166"/>
      <c r="Q23" s="167"/>
      <c r="R23" s="164">
        <v>0</v>
      </c>
      <c r="S23" s="164"/>
      <c r="T23" s="164">
        <v>0</v>
      </c>
      <c r="U23" s="168">
        <v>16052.412343691103</v>
      </c>
      <c r="V23" s="168">
        <v>0</v>
      </c>
      <c r="W23" s="169">
        <v>2676027.7640848639</v>
      </c>
      <c r="X23" s="170"/>
      <c r="Y23" s="163">
        <v>177048.45000000004</v>
      </c>
      <c r="Z23" s="171">
        <v>21842.307963360479</v>
      </c>
      <c r="AA23" s="169">
        <v>198890.75796336052</v>
      </c>
      <c r="AB23" s="170"/>
      <c r="AC23" s="163">
        <v>24385.279574180197</v>
      </c>
      <c r="AD23" s="167"/>
      <c r="AE23" s="164">
        <v>0</v>
      </c>
      <c r="AF23" s="167"/>
      <c r="AG23" s="164"/>
      <c r="AH23" s="169">
        <v>24385.279574180197</v>
      </c>
      <c r="AI23" s="170"/>
      <c r="AJ23" s="172">
        <v>2899303.8016224047</v>
      </c>
      <c r="AK23" s="170"/>
      <c r="AL23" s="173">
        <v>230461.44000000003</v>
      </c>
      <c r="AM23" s="170"/>
      <c r="AN23" s="174">
        <v>500300.95683896082</v>
      </c>
      <c r="AO23" s="170"/>
      <c r="AP23" s="175">
        <v>2874918.5220482247</v>
      </c>
      <c r="AQ23" s="167"/>
      <c r="AR23" s="170">
        <v>24385.279574180197</v>
      </c>
      <c r="AS23" s="167"/>
      <c r="AT23" s="170">
        <v>230461.44000000003</v>
      </c>
      <c r="AU23" s="175">
        <v>0</v>
      </c>
      <c r="AV23" s="170">
        <v>0</v>
      </c>
      <c r="AW23" s="170">
        <v>0</v>
      </c>
      <c r="AX23" s="170">
        <v>0</v>
      </c>
      <c r="AY23" s="176">
        <v>0</v>
      </c>
      <c r="AZ23" s="177">
        <v>0</v>
      </c>
      <c r="BA23" s="178">
        <v>3129765.2416224047</v>
      </c>
      <c r="BB23" s="179">
        <v>-8.7311491370201111E-11</v>
      </c>
      <c r="BD23" s="128">
        <v>3129765.2416224047</v>
      </c>
      <c r="BG23" s="180">
        <v>3129765.2416224047</v>
      </c>
      <c r="BI23" s="182">
        <v>0</v>
      </c>
      <c r="BL23" s="128">
        <v>2676027.7640848639</v>
      </c>
      <c r="BN23" s="183">
        <v>0</v>
      </c>
      <c r="BO23" s="184">
        <v>0</v>
      </c>
      <c r="BQ23" s="128">
        <v>380</v>
      </c>
      <c r="BR23" s="185">
        <v>3802036</v>
      </c>
      <c r="BS23" s="128">
        <v>14112</v>
      </c>
      <c r="BT23" s="128">
        <v>0</v>
      </c>
      <c r="BU23" s="181">
        <v>0</v>
      </c>
      <c r="BW23" s="181">
        <v>0</v>
      </c>
      <c r="BY23" s="181">
        <v>4034.6296849024147</v>
      </c>
      <c r="BZ23" s="330">
        <v>4034.629684786054</v>
      </c>
      <c r="CA23" s="331">
        <v>1.1636075214482844E-7</v>
      </c>
      <c r="CC23" s="181">
        <v>620</v>
      </c>
      <c r="CG23" s="181">
        <v>16052.412343691103</v>
      </c>
      <c r="CH23" s="330">
        <v>16052.412270185527</v>
      </c>
      <c r="CI23" s="332">
        <v>7.3505576438037679E-5</v>
      </c>
      <c r="CK23" s="181">
        <v>0</v>
      </c>
      <c r="CL23" s="330">
        <v>0</v>
      </c>
      <c r="CM23" s="332">
        <v>0</v>
      </c>
      <c r="CO23" s="181">
        <v>2676027.7640848639</v>
      </c>
      <c r="CP23" s="330">
        <v>2676027.7640113928</v>
      </c>
      <c r="CQ23" s="332">
        <v>7.3471106588840485E-5</v>
      </c>
      <c r="CS23" s="181">
        <v>2676027.7640848639</v>
      </c>
      <c r="CT23" s="330">
        <v>2676027.7640113928</v>
      </c>
      <c r="CU23" s="332">
        <v>7.3471106588840485E-5</v>
      </c>
      <c r="CW23" s="181">
        <v>0</v>
      </c>
      <c r="CX23" s="330">
        <v>0</v>
      </c>
      <c r="CY23" s="332">
        <v>0</v>
      </c>
      <c r="DA23" s="181">
        <v>488367.51136115921</v>
      </c>
      <c r="DB23" s="330">
        <v>488367.51136116707</v>
      </c>
      <c r="DC23" s="332">
        <v>-7.8580342233181E-9</v>
      </c>
      <c r="DE23" s="333">
        <v>5.9435364041604752E-2</v>
      </c>
      <c r="DF23" s="333">
        <v>0</v>
      </c>
    </row>
    <row r="24" spans="1:110" x14ac:dyDescent="0.2">
      <c r="A24" s="159" t="s">
        <v>326</v>
      </c>
      <c r="B24" s="159" t="s">
        <v>39</v>
      </c>
      <c r="C24" s="160">
        <v>2087</v>
      </c>
      <c r="D24" s="161" t="s">
        <v>40</v>
      </c>
      <c r="E24" s="162"/>
      <c r="F24" s="163">
        <v>934388.47901076847</v>
      </c>
      <c r="G24" s="164">
        <v>118769.54554177707</v>
      </c>
      <c r="H24" s="164">
        <v>63743.955363000634</v>
      </c>
      <c r="I24" s="164">
        <v>162432.51370697093</v>
      </c>
      <c r="J24" s="164">
        <v>19172.220192096855</v>
      </c>
      <c r="K24" s="164">
        <v>176814.22086412882</v>
      </c>
      <c r="L24" s="164">
        <v>12045.242147819805</v>
      </c>
      <c r="M24" s="186">
        <v>114418.30399999999</v>
      </c>
      <c r="N24" s="164">
        <v>0</v>
      </c>
      <c r="O24" s="165">
        <v>32508</v>
      </c>
      <c r="P24" s="166"/>
      <c r="Q24" s="167"/>
      <c r="R24" s="164">
        <v>-11607.635182274797</v>
      </c>
      <c r="S24" s="164"/>
      <c r="T24" s="164">
        <v>0</v>
      </c>
      <c r="U24" s="168">
        <v>92178.390211719321</v>
      </c>
      <c r="V24" s="168">
        <v>0</v>
      </c>
      <c r="W24" s="169">
        <v>1714863.2358560073</v>
      </c>
      <c r="X24" s="170"/>
      <c r="Y24" s="163">
        <v>127082.7</v>
      </c>
      <c r="Z24" s="171">
        <v>23405.202953856511</v>
      </c>
      <c r="AA24" s="169">
        <v>225376.90295385651</v>
      </c>
      <c r="AB24" s="170"/>
      <c r="AC24" s="163">
        <v>23934.535970826244</v>
      </c>
      <c r="AD24" s="164">
        <v>88000</v>
      </c>
      <c r="AE24" s="164">
        <v>0</v>
      </c>
      <c r="AF24" s="167"/>
      <c r="AG24" s="164"/>
      <c r="AH24" s="169">
        <v>111934.53597082624</v>
      </c>
      <c r="AI24" s="170"/>
      <c r="AJ24" s="172">
        <v>2052174.6747806901</v>
      </c>
      <c r="AK24" s="170"/>
      <c r="AL24" s="173">
        <v>248760</v>
      </c>
      <c r="AM24" s="170"/>
      <c r="AN24" s="174">
        <v>339081.80991793878</v>
      </c>
      <c r="AO24" s="170"/>
      <c r="AP24" s="175">
        <v>2039847.7739921384</v>
      </c>
      <c r="AQ24" s="167"/>
      <c r="AR24" s="170">
        <v>23934.535970826244</v>
      </c>
      <c r="AS24" s="167"/>
      <c r="AT24" s="170">
        <v>248760</v>
      </c>
      <c r="AU24" s="175">
        <v>5745.9897453163821</v>
      </c>
      <c r="AV24" s="170">
        <v>1915.3299151054607</v>
      </c>
      <c r="AW24" s="170">
        <v>269.16690371213201</v>
      </c>
      <c r="AX24" s="170">
        <v>2389.6994249390386</v>
      </c>
      <c r="AY24" s="176">
        <v>0</v>
      </c>
      <c r="AZ24" s="177">
        <v>1229.3137928319918</v>
      </c>
      <c r="BA24" s="178">
        <v>2300992.8101810594</v>
      </c>
      <c r="BB24" s="179">
        <v>58.135400369297713</v>
      </c>
      <c r="BD24" s="128">
        <v>2312542.3099629646</v>
      </c>
      <c r="BE24" s="182">
        <v>138528.63724635178</v>
      </c>
      <c r="BF24" s="182">
        <v>120295.04112409137</v>
      </c>
      <c r="BG24" s="180">
        <v>2571365.9883334078</v>
      </c>
      <c r="BI24" s="182">
        <v>74889</v>
      </c>
      <c r="BL24" s="128">
        <v>1726470.8710382821</v>
      </c>
      <c r="BN24" s="183">
        <v>14287.310798165479</v>
      </c>
      <c r="BO24" s="184">
        <v>-2679.6756158906828</v>
      </c>
      <c r="BQ24" s="128">
        <v>380</v>
      </c>
      <c r="BR24" s="185">
        <v>3802087</v>
      </c>
      <c r="BS24" s="128">
        <v>32508</v>
      </c>
      <c r="BT24" s="128">
        <v>0</v>
      </c>
      <c r="BU24" s="181">
        <v>0</v>
      </c>
      <c r="BW24" s="181">
        <v>0</v>
      </c>
      <c r="BY24" s="181">
        <v>4743.1377847552494</v>
      </c>
      <c r="BZ24" s="330">
        <v>4743.1377850318477</v>
      </c>
      <c r="CA24" s="331">
        <v>-2.7659825718728825E-7</v>
      </c>
      <c r="CC24" s="181">
        <v>327</v>
      </c>
      <c r="CG24" s="181">
        <v>92178.390211719321</v>
      </c>
      <c r="CH24" s="330">
        <v>92178.390303795997</v>
      </c>
      <c r="CI24" s="332">
        <v>-9.2076676082797348E-5</v>
      </c>
      <c r="CK24" s="181">
        <v>0</v>
      </c>
      <c r="CL24" s="330">
        <v>0</v>
      </c>
      <c r="CM24" s="332">
        <v>0</v>
      </c>
      <c r="CO24" s="181">
        <v>1714863.2358560073</v>
      </c>
      <c r="CP24" s="330">
        <v>1714863.2359481191</v>
      </c>
      <c r="CQ24" s="332">
        <v>-9.2111760750412941E-5</v>
      </c>
      <c r="CS24" s="181">
        <v>1726470.8710382821</v>
      </c>
      <c r="CT24" s="330">
        <v>1726470.8711303938</v>
      </c>
      <c r="CU24" s="332">
        <v>-9.2111760750412941E-5</v>
      </c>
      <c r="CW24" s="181">
        <v>19172.220192096855</v>
      </c>
      <c r="CX24" s="330">
        <v>19172.220192096855</v>
      </c>
      <c r="CY24" s="332">
        <v>0</v>
      </c>
      <c r="DA24" s="181">
        <v>325559.19574070739</v>
      </c>
      <c r="DB24" s="330">
        <v>325559.19574071537</v>
      </c>
      <c r="DC24" s="332">
        <v>-7.9744495451450348E-9</v>
      </c>
      <c r="DE24" s="333">
        <v>0.10557184750733138</v>
      </c>
      <c r="DF24" s="333">
        <v>0</v>
      </c>
    </row>
    <row r="25" spans="1:110" x14ac:dyDescent="0.2">
      <c r="A25" s="159" t="s">
        <v>326</v>
      </c>
      <c r="B25" s="159" t="s">
        <v>41</v>
      </c>
      <c r="C25" s="160">
        <v>2094</v>
      </c>
      <c r="D25" s="161" t="s">
        <v>42</v>
      </c>
      <c r="E25" s="162"/>
      <c r="F25" s="163">
        <v>1200131.991389978</v>
      </c>
      <c r="G25" s="164">
        <v>122519.59999995762</v>
      </c>
      <c r="H25" s="164">
        <v>66559.943661912665</v>
      </c>
      <c r="I25" s="164">
        <v>131428.77171828138</v>
      </c>
      <c r="J25" s="164">
        <v>0</v>
      </c>
      <c r="K25" s="164">
        <v>201755.80517647814</v>
      </c>
      <c r="L25" s="164">
        <v>13435.301478253872</v>
      </c>
      <c r="M25" s="186">
        <v>114418.30399999999</v>
      </c>
      <c r="N25" s="164">
        <v>0</v>
      </c>
      <c r="O25" s="165">
        <v>35280</v>
      </c>
      <c r="P25" s="166"/>
      <c r="Q25" s="167"/>
      <c r="R25" s="164">
        <v>-14598.08248168251</v>
      </c>
      <c r="S25" s="164"/>
      <c r="T25" s="164">
        <v>0</v>
      </c>
      <c r="U25" s="168">
        <v>0</v>
      </c>
      <c r="V25" s="168">
        <v>0</v>
      </c>
      <c r="W25" s="169">
        <v>1870931.6349431791</v>
      </c>
      <c r="X25" s="170"/>
      <c r="Y25" s="163">
        <v>101414.76000000001</v>
      </c>
      <c r="Z25" s="171">
        <v>11308.698441323315</v>
      </c>
      <c r="AA25" s="169">
        <v>112723.45844132332</v>
      </c>
      <c r="AB25" s="170"/>
      <c r="AC25" s="163">
        <v>25336.937378355204</v>
      </c>
      <c r="AD25" s="167"/>
      <c r="AE25" s="164">
        <v>0</v>
      </c>
      <c r="AF25" s="167"/>
      <c r="AG25" s="164"/>
      <c r="AH25" s="169">
        <v>25336.937378355204</v>
      </c>
      <c r="AI25" s="170"/>
      <c r="AJ25" s="172">
        <v>2008992.0307628575</v>
      </c>
      <c r="AK25" s="170"/>
      <c r="AL25" s="173">
        <v>277160</v>
      </c>
      <c r="AM25" s="170"/>
      <c r="AN25" s="174">
        <v>371772.19790815661</v>
      </c>
      <c r="AO25" s="170"/>
      <c r="AP25" s="175">
        <v>2001202.0957927683</v>
      </c>
      <c r="AQ25" s="167"/>
      <c r="AR25" s="170">
        <v>25336.937378355204</v>
      </c>
      <c r="AS25" s="167"/>
      <c r="AT25" s="170">
        <v>277160</v>
      </c>
      <c r="AU25" s="175">
        <v>7380.1703150852618</v>
      </c>
      <c r="AV25" s="170">
        <v>2460.0567716950873</v>
      </c>
      <c r="AW25" s="170">
        <v>345.71895889631634</v>
      </c>
      <c r="AX25" s="170">
        <v>3069.3387109308751</v>
      </c>
      <c r="AY25" s="176">
        <v>0</v>
      </c>
      <c r="AZ25" s="177">
        <v>1268.1284034990915</v>
      </c>
      <c r="BA25" s="178">
        <v>2289175.6200110172</v>
      </c>
      <c r="BB25" s="179">
        <v>74.669321576256607</v>
      </c>
      <c r="BD25" s="128">
        <v>2303699.0331711238</v>
      </c>
      <c r="BG25" s="180">
        <v>2303699.0331711238</v>
      </c>
      <c r="BI25" s="182">
        <v>0</v>
      </c>
      <c r="BL25" s="128">
        <v>1885529.7174248616</v>
      </c>
      <c r="BN25" s="183">
        <v>19068.174816520008</v>
      </c>
      <c r="BO25" s="184">
        <v>-4470.0923348374981</v>
      </c>
      <c r="BQ25" s="128">
        <v>380</v>
      </c>
      <c r="BR25" s="185">
        <v>3802094</v>
      </c>
      <c r="BS25" s="128">
        <v>35280</v>
      </c>
      <c r="BT25" s="128">
        <v>0</v>
      </c>
      <c r="BU25" s="181">
        <v>0</v>
      </c>
      <c r="BW25" s="181">
        <v>0</v>
      </c>
      <c r="BY25" s="181">
        <v>3977.1554534668926</v>
      </c>
      <c r="BZ25" s="330">
        <v>3977.1554535211267</v>
      </c>
      <c r="CA25" s="331">
        <v>-5.4234078561421484E-8</v>
      </c>
      <c r="CC25" s="181">
        <v>420</v>
      </c>
      <c r="CG25" s="181">
        <v>0</v>
      </c>
      <c r="CH25" s="330">
        <v>0</v>
      </c>
      <c r="CI25" s="332">
        <v>0</v>
      </c>
      <c r="CK25" s="181">
        <v>0</v>
      </c>
      <c r="CL25" s="330">
        <v>0</v>
      </c>
      <c r="CM25" s="332">
        <v>0</v>
      </c>
      <c r="CO25" s="181">
        <v>1870931.6349431791</v>
      </c>
      <c r="CP25" s="330">
        <v>1870931.6349432077</v>
      </c>
      <c r="CQ25" s="332">
        <v>-2.8638169169425964E-8</v>
      </c>
      <c r="CS25" s="181">
        <v>1885529.7174248616</v>
      </c>
      <c r="CT25" s="330">
        <v>1885529.7174248903</v>
      </c>
      <c r="CU25" s="332">
        <v>-2.8638169169425964E-8</v>
      </c>
      <c r="CW25" s="181">
        <v>0</v>
      </c>
      <c r="CX25" s="330">
        <v>0</v>
      </c>
      <c r="CY25" s="332">
        <v>0</v>
      </c>
      <c r="DA25" s="181">
        <v>365008.79040167719</v>
      </c>
      <c r="DB25" s="330">
        <v>365008.79040168354</v>
      </c>
      <c r="DC25" s="332">
        <v>-6.3446350395679474E-9</v>
      </c>
      <c r="DE25" s="333">
        <v>3.9560439560439559E-2</v>
      </c>
      <c r="DF25" s="333">
        <v>0</v>
      </c>
    </row>
    <row r="26" spans="1:110" x14ac:dyDescent="0.2">
      <c r="A26" s="187" t="s">
        <v>328</v>
      </c>
      <c r="B26" s="187"/>
      <c r="C26" s="188">
        <v>2013</v>
      </c>
      <c r="D26" s="161" t="s">
        <v>43</v>
      </c>
      <c r="E26" s="162"/>
      <c r="F26" s="163">
        <v>542916.85324784718</v>
      </c>
      <c r="G26" s="164">
        <v>59593.533439979379</v>
      </c>
      <c r="H26" s="164">
        <v>29686.096165776769</v>
      </c>
      <c r="I26" s="164">
        <v>65156.796476669762</v>
      </c>
      <c r="J26" s="164">
        <v>10252.461406263417</v>
      </c>
      <c r="K26" s="164">
        <v>77839.375384618339</v>
      </c>
      <c r="L26" s="164">
        <v>11090.865163630573</v>
      </c>
      <c r="M26" s="186">
        <v>114418.30399999999</v>
      </c>
      <c r="N26" s="164">
        <v>0</v>
      </c>
      <c r="O26" s="165">
        <v>2846.7479304000003</v>
      </c>
      <c r="P26" s="166"/>
      <c r="Q26" s="167"/>
      <c r="R26" s="164">
        <v>0</v>
      </c>
      <c r="S26" s="164"/>
      <c r="T26" s="164">
        <v>0</v>
      </c>
      <c r="U26" s="168">
        <v>36606.668951977394</v>
      </c>
      <c r="V26" s="168">
        <v>0</v>
      </c>
      <c r="W26" s="169">
        <v>950407.70216716267</v>
      </c>
      <c r="X26" s="170"/>
      <c r="Y26" s="163">
        <v>64677.752673267336</v>
      </c>
      <c r="Z26" s="171">
        <v>5924.2572437291165</v>
      </c>
      <c r="AA26" s="169">
        <v>70602.009916996452</v>
      </c>
      <c r="AB26" s="170"/>
      <c r="AC26" s="163">
        <v>26950.405911537542</v>
      </c>
      <c r="AD26" s="167"/>
      <c r="AE26" s="164">
        <v>0</v>
      </c>
      <c r="AF26" s="167"/>
      <c r="AG26" s="164"/>
      <c r="AH26" s="169">
        <v>26950.405911537542</v>
      </c>
      <c r="AI26" s="170"/>
      <c r="AJ26" s="172">
        <v>1047960.1179956966</v>
      </c>
      <c r="AK26" s="170"/>
      <c r="AL26" s="173">
        <v>121521.64948453609</v>
      </c>
      <c r="AM26" s="170"/>
      <c r="AN26" s="174">
        <v>158071.88592581899</v>
      </c>
      <c r="AO26" s="170"/>
      <c r="AP26" s="175">
        <v>1021009.7120841591</v>
      </c>
      <c r="AQ26" s="167"/>
      <c r="AR26" s="170">
        <v>26950.405911537542</v>
      </c>
      <c r="AS26" s="167"/>
      <c r="AT26" s="170">
        <v>121521.64948453609</v>
      </c>
      <c r="AU26" s="175">
        <v>0</v>
      </c>
      <c r="AV26" s="170">
        <v>0</v>
      </c>
      <c r="AW26" s="170">
        <v>0</v>
      </c>
      <c r="AX26" s="170">
        <v>0</v>
      </c>
      <c r="AY26" s="176">
        <v>0</v>
      </c>
      <c r="AZ26" s="177">
        <v>0</v>
      </c>
      <c r="BA26" s="178">
        <v>1169481.7674802328</v>
      </c>
      <c r="BB26" s="179">
        <v>5.8207660913467407E-11</v>
      </c>
      <c r="BD26" s="128">
        <v>1169481.7674802328</v>
      </c>
      <c r="BG26" s="180">
        <v>1169481.7674802328</v>
      </c>
      <c r="BI26" s="182">
        <v>0</v>
      </c>
      <c r="BL26" s="128">
        <v>950407.70216716267</v>
      </c>
      <c r="BN26" s="183">
        <v>0</v>
      </c>
      <c r="BO26" s="184">
        <v>0</v>
      </c>
      <c r="BQ26" s="128">
        <v>380</v>
      </c>
      <c r="BR26" s="185">
        <v>3802013</v>
      </c>
      <c r="BS26" s="128">
        <v>2846.7479304000003</v>
      </c>
      <c r="BT26" s="128">
        <v>0</v>
      </c>
      <c r="BU26" s="181">
        <v>0</v>
      </c>
      <c r="BW26" s="181">
        <v>0</v>
      </c>
      <c r="BY26" s="181">
        <v>4305.7357787073779</v>
      </c>
      <c r="BZ26" s="330">
        <v>4305.735778756477</v>
      </c>
      <c r="CA26" s="331">
        <v>-4.9099071475211531E-8</v>
      </c>
      <c r="CC26" s="181">
        <v>190</v>
      </c>
      <c r="CG26" s="181">
        <v>36606.668951977394</v>
      </c>
      <c r="CH26" s="330">
        <v>36606.668961463787</v>
      </c>
      <c r="CI26" s="332">
        <v>-9.4863935373723507E-6</v>
      </c>
      <c r="CK26" s="181">
        <v>0</v>
      </c>
      <c r="CL26" s="330">
        <v>0</v>
      </c>
      <c r="CM26" s="332">
        <v>0</v>
      </c>
      <c r="CO26" s="181">
        <v>950407.70216716267</v>
      </c>
      <c r="CP26" s="330">
        <v>950407.70217666333</v>
      </c>
      <c r="CQ26" s="332">
        <v>-9.5006544142961502E-6</v>
      </c>
      <c r="CS26" s="181">
        <v>950407.70216716267</v>
      </c>
      <c r="CT26" s="330">
        <v>950407.70217666333</v>
      </c>
      <c r="CU26" s="332">
        <v>-9.5006544142961502E-6</v>
      </c>
      <c r="CW26" s="181">
        <v>10252.461406263417</v>
      </c>
      <c r="CX26" s="330">
        <v>10252.461406263417</v>
      </c>
      <c r="CY26" s="332">
        <v>0</v>
      </c>
      <c r="DA26" s="181">
        <v>153835.76533079922</v>
      </c>
      <c r="DB26" s="330">
        <v>153835.76533080242</v>
      </c>
      <c r="DC26" s="332">
        <v>-3.2014213502407074E-9</v>
      </c>
      <c r="DE26" s="333">
        <v>0.10194174757281553</v>
      </c>
      <c r="DF26" s="333">
        <v>0</v>
      </c>
    </row>
    <row r="27" spans="1:110" x14ac:dyDescent="0.2">
      <c r="A27" s="187" t="s">
        <v>328</v>
      </c>
      <c r="B27" s="187"/>
      <c r="C27" s="160">
        <v>3024</v>
      </c>
      <c r="D27" s="161" t="s">
        <v>44</v>
      </c>
      <c r="E27" s="162"/>
      <c r="F27" s="163">
        <v>1177272.3344111212</v>
      </c>
      <c r="G27" s="164">
        <v>58820.39014899925</v>
      </c>
      <c r="H27" s="164">
        <v>36259.761029670823</v>
      </c>
      <c r="I27" s="164">
        <v>51503.140174246226</v>
      </c>
      <c r="J27" s="164">
        <v>0</v>
      </c>
      <c r="K27" s="164">
        <v>133672.76353103929</v>
      </c>
      <c r="L27" s="164">
        <v>11146.614633702058</v>
      </c>
      <c r="M27" s="186">
        <v>114418.30399999999</v>
      </c>
      <c r="N27" s="164">
        <v>0</v>
      </c>
      <c r="O27" s="165">
        <v>7912.8</v>
      </c>
      <c r="P27" s="166"/>
      <c r="Q27" s="167"/>
      <c r="R27" s="164">
        <v>0</v>
      </c>
      <c r="S27" s="164"/>
      <c r="T27" s="164">
        <v>0</v>
      </c>
      <c r="U27" s="168">
        <v>0</v>
      </c>
      <c r="V27" s="168">
        <v>0</v>
      </c>
      <c r="W27" s="169">
        <v>1591006.1079287785</v>
      </c>
      <c r="X27" s="170"/>
      <c r="Y27" s="163">
        <v>133304.85</v>
      </c>
      <c r="Z27" s="171">
        <v>8958.7112745842896</v>
      </c>
      <c r="AA27" s="169">
        <v>142263.5612745843</v>
      </c>
      <c r="AB27" s="170"/>
      <c r="AC27" s="163">
        <v>30579.16136958585</v>
      </c>
      <c r="AD27" s="167"/>
      <c r="AE27" s="164">
        <v>0</v>
      </c>
      <c r="AF27" s="167"/>
      <c r="AG27" s="164"/>
      <c r="AH27" s="169">
        <v>30579.16136958585</v>
      </c>
      <c r="AI27" s="170"/>
      <c r="AJ27" s="172">
        <v>1763848.8305729486</v>
      </c>
      <c r="AK27" s="170"/>
      <c r="AL27" s="173">
        <v>146725.92233009706</v>
      </c>
      <c r="AM27" s="170"/>
      <c r="AN27" s="174">
        <v>264106.89893733064</v>
      </c>
      <c r="AO27" s="170"/>
      <c r="AP27" s="175">
        <v>1733269.6692033629</v>
      </c>
      <c r="AQ27" s="167"/>
      <c r="AR27" s="170">
        <v>30579.16136958585</v>
      </c>
      <c r="AS27" s="167"/>
      <c r="AT27" s="170">
        <v>146725.92233009706</v>
      </c>
      <c r="AU27" s="175">
        <v>0</v>
      </c>
      <c r="AV27" s="170">
        <v>0</v>
      </c>
      <c r="AW27" s="170">
        <v>0</v>
      </c>
      <c r="AX27" s="170">
        <v>0</v>
      </c>
      <c r="AY27" s="176">
        <v>0</v>
      </c>
      <c r="AZ27" s="177">
        <v>0</v>
      </c>
      <c r="BA27" s="178">
        <v>1910574.7529030459</v>
      </c>
      <c r="BB27" s="179">
        <v>2.3283064365386963E-10</v>
      </c>
      <c r="BD27" s="128">
        <v>1910574.7529030459</v>
      </c>
      <c r="BG27" s="180">
        <v>1910574.7529030459</v>
      </c>
      <c r="BI27" s="182">
        <v>0</v>
      </c>
      <c r="BL27" s="128">
        <v>1591006.1079287785</v>
      </c>
      <c r="BN27" s="183">
        <v>0</v>
      </c>
      <c r="BO27" s="184">
        <v>0</v>
      </c>
      <c r="BQ27" s="128">
        <v>380</v>
      </c>
      <c r="BR27" s="334">
        <v>3802037</v>
      </c>
      <c r="BS27" s="128">
        <v>7912.8</v>
      </c>
      <c r="BT27" s="128">
        <v>0</v>
      </c>
      <c r="BU27" s="181">
        <v>0</v>
      </c>
      <c r="BW27" s="181">
        <v>0</v>
      </c>
      <c r="BY27" s="181">
        <v>3434.5690875575792</v>
      </c>
      <c r="BZ27" s="330">
        <v>3434.5690876237622</v>
      </c>
      <c r="CA27" s="331">
        <v>-6.6183019953314215E-8</v>
      </c>
      <c r="CC27" s="181">
        <v>412</v>
      </c>
      <c r="CG27" s="181">
        <v>0</v>
      </c>
      <c r="CH27" s="330">
        <v>0</v>
      </c>
      <c r="CI27" s="332">
        <v>0</v>
      </c>
      <c r="CK27" s="181">
        <v>0</v>
      </c>
      <c r="CL27" s="330">
        <v>0</v>
      </c>
      <c r="CM27" s="332">
        <v>0</v>
      </c>
      <c r="CO27" s="181">
        <v>1591006.1079287785</v>
      </c>
      <c r="CP27" s="330">
        <v>1591006.1079287902</v>
      </c>
      <c r="CQ27" s="332">
        <v>-1.1641532182693481E-8</v>
      </c>
      <c r="CS27" s="181">
        <v>1591006.1079287785</v>
      </c>
      <c r="CT27" s="330">
        <v>1591006.1079287902</v>
      </c>
      <c r="CU27" s="332">
        <v>-1.1641532182693481E-8</v>
      </c>
      <c r="CW27" s="181">
        <v>0</v>
      </c>
      <c r="CX27" s="330">
        <v>0</v>
      </c>
      <c r="CY27" s="332">
        <v>0</v>
      </c>
      <c r="DA27" s="181">
        <v>255571.08526085559</v>
      </c>
      <c r="DB27" s="330">
        <v>255571.08526085812</v>
      </c>
      <c r="DC27" s="332">
        <v>-2.5320332497358322E-9</v>
      </c>
      <c r="DE27" s="333">
        <v>3.6866359447004608E-2</v>
      </c>
      <c r="DF27" s="333">
        <v>0</v>
      </c>
    </row>
    <row r="28" spans="1:110" x14ac:dyDescent="0.2">
      <c r="A28" s="159" t="s">
        <v>326</v>
      </c>
      <c r="B28" s="159" t="s">
        <v>45</v>
      </c>
      <c r="C28" s="160">
        <v>2015</v>
      </c>
      <c r="D28" s="161" t="s">
        <v>46</v>
      </c>
      <c r="E28" s="162"/>
      <c r="F28" s="163">
        <v>600065.99569498899</v>
      </c>
      <c r="G28" s="164">
        <v>41680.45421357781</v>
      </c>
      <c r="H28" s="164">
        <v>14506.971906963827</v>
      </c>
      <c r="I28" s="164">
        <v>31422.00346045832</v>
      </c>
      <c r="J28" s="164">
        <v>0</v>
      </c>
      <c r="K28" s="164">
        <v>86424.052909094025</v>
      </c>
      <c r="L28" s="164">
        <v>10325.705902697322</v>
      </c>
      <c r="M28" s="186">
        <v>114418.30399999999</v>
      </c>
      <c r="N28" s="164">
        <v>0</v>
      </c>
      <c r="O28" s="165">
        <v>14975.5</v>
      </c>
      <c r="P28" s="166"/>
      <c r="Q28" s="167"/>
      <c r="R28" s="164">
        <v>-7096.3869348063517</v>
      </c>
      <c r="S28" s="164"/>
      <c r="T28" s="164">
        <v>0</v>
      </c>
      <c r="U28" s="168">
        <v>59789.526314352057</v>
      </c>
      <c r="V28" s="168">
        <v>0</v>
      </c>
      <c r="W28" s="169">
        <v>966512.127467326</v>
      </c>
      <c r="X28" s="170"/>
      <c r="Y28" s="163">
        <v>0</v>
      </c>
      <c r="Z28" s="171">
        <v>0</v>
      </c>
      <c r="AA28" s="169">
        <v>0</v>
      </c>
      <c r="AB28" s="170"/>
      <c r="AC28" s="163">
        <v>12193.625398759601</v>
      </c>
      <c r="AD28" s="167"/>
      <c r="AE28" s="164">
        <v>0</v>
      </c>
      <c r="AF28" s="167"/>
      <c r="AG28" s="164"/>
      <c r="AH28" s="169">
        <v>12193.625398759601</v>
      </c>
      <c r="AI28" s="170"/>
      <c r="AJ28" s="172">
        <v>978705.75286608562</v>
      </c>
      <c r="AK28" s="170"/>
      <c r="AL28" s="173">
        <v>76560.000000000015</v>
      </c>
      <c r="AM28" s="170"/>
      <c r="AN28" s="174">
        <v>151500.22330028133</v>
      </c>
      <c r="AO28" s="170"/>
      <c r="AP28" s="175">
        <v>973608.51440213236</v>
      </c>
      <c r="AQ28" s="167"/>
      <c r="AR28" s="170">
        <v>12193.625398759601</v>
      </c>
      <c r="AS28" s="167"/>
      <c r="AT28" s="170">
        <v>76560.000000000015</v>
      </c>
      <c r="AU28" s="175">
        <v>3690.0851575426309</v>
      </c>
      <c r="AV28" s="170">
        <v>1230.0283858475436</v>
      </c>
      <c r="AW28" s="170">
        <v>172.85947944815817</v>
      </c>
      <c r="AX28" s="170">
        <v>1534.6693554654375</v>
      </c>
      <c r="AY28" s="176">
        <v>0</v>
      </c>
      <c r="AZ28" s="177">
        <v>431.40989571464235</v>
      </c>
      <c r="BA28" s="178">
        <v>1055303.0875268735</v>
      </c>
      <c r="BB28" s="179">
        <v>37.334660787819303</v>
      </c>
      <c r="BD28" s="128">
        <v>1062362.139800892</v>
      </c>
      <c r="BG28" s="180">
        <v>1062362.139800892</v>
      </c>
      <c r="BI28" s="182">
        <v>0</v>
      </c>
      <c r="BL28" s="128">
        <v>973608.51440213236</v>
      </c>
      <c r="BN28" s="183">
        <v>9416.1299471958591</v>
      </c>
      <c r="BO28" s="184">
        <v>-2319.7430123895074</v>
      </c>
      <c r="BQ28" s="128">
        <v>380</v>
      </c>
      <c r="BR28" s="185">
        <v>3802015</v>
      </c>
      <c r="BS28" s="128">
        <v>14975.5</v>
      </c>
      <c r="BT28" s="128">
        <v>0</v>
      </c>
      <c r="BU28" s="181">
        <v>0</v>
      </c>
      <c r="BW28" s="181">
        <v>0</v>
      </c>
      <c r="BY28" s="181">
        <v>3947.4372049626509</v>
      </c>
      <c r="BZ28" s="330">
        <v>3947.4372046511626</v>
      </c>
      <c r="CA28" s="331">
        <v>3.1148829293670133E-7</v>
      </c>
      <c r="CC28" s="181">
        <v>210</v>
      </c>
      <c r="CG28" s="181">
        <v>59789.526314352057</v>
      </c>
      <c r="CH28" s="330">
        <v>59789.526247729023</v>
      </c>
      <c r="CI28" s="332">
        <v>6.6623033490031958E-5</v>
      </c>
      <c r="CK28" s="181">
        <v>0</v>
      </c>
      <c r="CL28" s="330">
        <v>0</v>
      </c>
      <c r="CM28" s="332">
        <v>0</v>
      </c>
      <c r="CO28" s="181">
        <v>966512.127467326</v>
      </c>
      <c r="CP28" s="330">
        <v>966512.12740070978</v>
      </c>
      <c r="CQ28" s="332">
        <v>6.6616223193705082E-5</v>
      </c>
      <c r="CS28" s="181">
        <v>973608.51440213236</v>
      </c>
      <c r="CT28" s="330">
        <v>973608.51433551614</v>
      </c>
      <c r="CU28" s="332">
        <v>6.6616223193705082E-5</v>
      </c>
      <c r="CW28" s="181">
        <v>0</v>
      </c>
      <c r="CX28" s="330">
        <v>0</v>
      </c>
      <c r="CY28" s="332">
        <v>0</v>
      </c>
      <c r="DA28" s="181">
        <v>151500.22330028133</v>
      </c>
      <c r="DB28" s="330">
        <v>151500.2233002829</v>
      </c>
      <c r="DC28" s="332">
        <v>-1.57160684466362E-9</v>
      </c>
      <c r="DE28" s="333">
        <v>4.7210300429184553E-2</v>
      </c>
      <c r="DF28" s="333">
        <v>0</v>
      </c>
    </row>
    <row r="29" spans="1:110" x14ac:dyDescent="0.2">
      <c r="A29" s="187" t="s">
        <v>328</v>
      </c>
      <c r="B29" s="187"/>
      <c r="C29" s="160">
        <v>2186</v>
      </c>
      <c r="D29" s="161" t="s">
        <v>459</v>
      </c>
      <c r="E29" s="162"/>
      <c r="F29" s="163">
        <v>1217276.7341241203</v>
      </c>
      <c r="G29" s="164">
        <v>59787.94041018813</v>
      </c>
      <c r="H29" s="164">
        <v>32855.255999970832</v>
      </c>
      <c r="I29" s="164">
        <v>103601.57359997733</v>
      </c>
      <c r="J29" s="164">
        <v>0</v>
      </c>
      <c r="K29" s="164">
        <v>251374.16229546399</v>
      </c>
      <c r="L29" s="164">
        <v>117710.06010485672</v>
      </c>
      <c r="M29" s="186">
        <v>114418.30399999999</v>
      </c>
      <c r="N29" s="164">
        <v>0</v>
      </c>
      <c r="O29" s="165">
        <v>8467.2000000000007</v>
      </c>
      <c r="P29" s="166"/>
      <c r="Q29" s="167"/>
      <c r="R29" s="164">
        <v>0</v>
      </c>
      <c r="S29" s="164"/>
      <c r="T29" s="164">
        <v>0</v>
      </c>
      <c r="U29" s="168">
        <v>0</v>
      </c>
      <c r="V29" s="168">
        <v>0</v>
      </c>
      <c r="W29" s="169">
        <v>1905491.2305345775</v>
      </c>
      <c r="X29" s="170"/>
      <c r="Y29" s="163">
        <v>204765.30000000002</v>
      </c>
      <c r="Z29" s="171">
        <v>18162.841863653011</v>
      </c>
      <c r="AA29" s="169">
        <v>325960.14186365303</v>
      </c>
      <c r="AB29" s="170"/>
      <c r="AC29" s="163">
        <v>28530.700969166504</v>
      </c>
      <c r="AD29" s="167"/>
      <c r="AE29" s="164">
        <v>0</v>
      </c>
      <c r="AF29" s="167"/>
      <c r="AG29" s="164"/>
      <c r="AH29" s="169">
        <v>28530.700969166504</v>
      </c>
      <c r="AI29" s="170"/>
      <c r="AJ29" s="172">
        <v>2259982.0733673973</v>
      </c>
      <c r="AK29" s="170"/>
      <c r="AL29" s="173">
        <v>136940</v>
      </c>
      <c r="AM29" s="170"/>
      <c r="AN29" s="174">
        <v>406966.44486418925</v>
      </c>
      <c r="AO29" s="170"/>
      <c r="AP29" s="175">
        <v>2231451.3723982307</v>
      </c>
      <c r="AQ29" s="167"/>
      <c r="AR29" s="170">
        <v>28530.700969166504</v>
      </c>
      <c r="AS29" s="167"/>
      <c r="AT29" s="170">
        <v>136940</v>
      </c>
      <c r="AU29" s="175">
        <v>0</v>
      </c>
      <c r="AV29" s="170">
        <v>0</v>
      </c>
      <c r="AW29" s="170">
        <v>0</v>
      </c>
      <c r="AX29" s="170">
        <v>0</v>
      </c>
      <c r="AY29" s="176">
        <v>0</v>
      </c>
      <c r="AZ29" s="177">
        <v>0</v>
      </c>
      <c r="BA29" s="178">
        <v>2396922.0733673973</v>
      </c>
      <c r="BB29" s="179">
        <v>0</v>
      </c>
      <c r="BD29" s="128">
        <v>2396922.0733673973</v>
      </c>
      <c r="BG29" s="180">
        <v>2396922.0733673973</v>
      </c>
      <c r="BI29" s="182">
        <v>103032</v>
      </c>
      <c r="BL29" s="128">
        <v>1905491.2305345775</v>
      </c>
      <c r="BN29" s="183">
        <v>0</v>
      </c>
      <c r="BO29" s="184">
        <v>0</v>
      </c>
      <c r="BQ29" s="128">
        <v>380</v>
      </c>
      <c r="BR29" s="185">
        <v>3802186</v>
      </c>
      <c r="BS29" s="128">
        <v>8467.2000000000007</v>
      </c>
      <c r="BT29" s="128">
        <v>0</v>
      </c>
      <c r="BU29" s="181">
        <v>0</v>
      </c>
      <c r="BW29" s="181">
        <v>0</v>
      </c>
      <c r="BY29" s="181">
        <v>4013.4429529279328</v>
      </c>
      <c r="BZ29" s="330">
        <v>4013.4429528169017</v>
      </c>
      <c r="CA29" s="331">
        <v>1.1103111319243908E-7</v>
      </c>
      <c r="CC29" s="181">
        <v>426</v>
      </c>
      <c r="CG29" s="181">
        <v>0</v>
      </c>
      <c r="CH29" s="330">
        <v>0</v>
      </c>
      <c r="CI29" s="332">
        <v>0</v>
      </c>
      <c r="CK29" s="181">
        <v>0</v>
      </c>
      <c r="CL29" s="330">
        <v>0</v>
      </c>
      <c r="CM29" s="332">
        <v>0</v>
      </c>
      <c r="CO29" s="181">
        <v>1905491.2305345775</v>
      </c>
      <c r="CP29" s="330">
        <v>1905491.2305345999</v>
      </c>
      <c r="CQ29" s="332">
        <v>-2.2351741790771484E-8</v>
      </c>
      <c r="CS29" s="181">
        <v>1905491.2305345775</v>
      </c>
      <c r="CT29" s="330">
        <v>1905491.2305345999</v>
      </c>
      <c r="CU29" s="332">
        <v>-2.2351741790771484E-8</v>
      </c>
      <c r="CW29" s="181">
        <v>0</v>
      </c>
      <c r="CX29" s="330">
        <v>0</v>
      </c>
      <c r="CY29" s="332">
        <v>0</v>
      </c>
      <c r="DA29" s="181">
        <v>387408.8363523701</v>
      </c>
      <c r="DB29" s="330">
        <v>387408.83635237522</v>
      </c>
      <c r="DC29" s="332">
        <v>-5.1222741603851318E-9</v>
      </c>
      <c r="DE29" s="333">
        <v>2.1413276231263382E-2</v>
      </c>
      <c r="DF29" s="333">
        <v>0</v>
      </c>
    </row>
    <row r="30" spans="1:110" x14ac:dyDescent="0.2">
      <c r="A30" s="159" t="s">
        <v>326</v>
      </c>
      <c r="B30" s="159" t="s">
        <v>48</v>
      </c>
      <c r="C30" s="160">
        <v>2110</v>
      </c>
      <c r="D30" s="161" t="s">
        <v>49</v>
      </c>
      <c r="E30" s="162"/>
      <c r="F30" s="163">
        <v>1197274.5342676209</v>
      </c>
      <c r="G30" s="164">
        <v>47381.451553427782</v>
      </c>
      <c r="H30" s="164">
        <v>15640.535260649604</v>
      </c>
      <c r="I30" s="164">
        <v>29568.059516581219</v>
      </c>
      <c r="J30" s="164">
        <v>0</v>
      </c>
      <c r="K30" s="164">
        <v>94556.440169495021</v>
      </c>
      <c r="L30" s="164">
        <v>22915.558167943807</v>
      </c>
      <c r="M30" s="186">
        <v>114418.30399999999</v>
      </c>
      <c r="N30" s="164">
        <v>0</v>
      </c>
      <c r="O30" s="165">
        <v>35532</v>
      </c>
      <c r="P30" s="166"/>
      <c r="Q30" s="167"/>
      <c r="R30" s="164">
        <v>-13788.633662320255</v>
      </c>
      <c r="S30" s="164"/>
      <c r="T30" s="164">
        <v>49495.117064281512</v>
      </c>
      <c r="U30" s="168">
        <v>166.79236288089305</v>
      </c>
      <c r="V30" s="168">
        <v>0</v>
      </c>
      <c r="W30" s="169">
        <v>1593160.1587005607</v>
      </c>
      <c r="X30" s="170"/>
      <c r="Y30" s="163">
        <v>57444.9</v>
      </c>
      <c r="Z30" s="171">
        <v>2296.9058309412503</v>
      </c>
      <c r="AA30" s="169">
        <v>59741.805830941252</v>
      </c>
      <c r="AB30" s="170"/>
      <c r="AC30" s="163">
        <v>49146.200812645991</v>
      </c>
      <c r="AD30" s="164">
        <v>68000</v>
      </c>
      <c r="AE30" s="164">
        <v>1202.3449402777151</v>
      </c>
      <c r="AF30" s="167"/>
      <c r="AG30" s="164"/>
      <c r="AH30" s="169">
        <v>118348.5457529237</v>
      </c>
      <c r="AI30" s="170"/>
      <c r="AJ30" s="172">
        <v>1771250.5102844257</v>
      </c>
      <c r="AK30" s="170"/>
      <c r="AL30" s="173">
        <v>119440</v>
      </c>
      <c r="AM30" s="170"/>
      <c r="AN30" s="174">
        <v>209217.53206515242</v>
      </c>
      <c r="AO30" s="170"/>
      <c r="AP30" s="175">
        <v>1735892.9431340999</v>
      </c>
      <c r="AQ30" s="167"/>
      <c r="AR30" s="170">
        <v>49146.200812645991</v>
      </c>
      <c r="AS30" s="167"/>
      <c r="AT30" s="170">
        <v>119440</v>
      </c>
      <c r="AU30" s="175">
        <v>7362.5984810017253</v>
      </c>
      <c r="AV30" s="170">
        <v>2454.1994936672418</v>
      </c>
      <c r="AW30" s="170">
        <v>344.89581851799176</v>
      </c>
      <c r="AX30" s="170">
        <v>3062.0307616191353</v>
      </c>
      <c r="AY30" s="176">
        <v>0</v>
      </c>
      <c r="AZ30" s="177">
        <v>490.41757003727332</v>
      </c>
      <c r="BA30" s="178">
        <v>1890765.0018219026</v>
      </c>
      <c r="BB30" s="179">
        <v>74.491537476889789</v>
      </c>
      <c r="BD30" s="128">
        <v>1904479.1439467459</v>
      </c>
      <c r="BE30" s="182">
        <v>173052.7660094295</v>
      </c>
      <c r="BG30" s="180">
        <v>2077531.9099561754</v>
      </c>
      <c r="BI30" s="182">
        <v>0</v>
      </c>
      <c r="BL30" s="128">
        <v>1606948.7923628809</v>
      </c>
      <c r="BN30" s="183">
        <v>18108.892724367623</v>
      </c>
      <c r="BO30" s="184">
        <v>-4320.2590620473675</v>
      </c>
      <c r="BQ30" s="128">
        <v>380</v>
      </c>
      <c r="BR30" s="185">
        <v>3802110</v>
      </c>
      <c r="BS30" s="128">
        <v>35532</v>
      </c>
      <c r="BT30" s="128">
        <v>0</v>
      </c>
      <c r="BU30" s="181">
        <v>0</v>
      </c>
      <c r="BW30" s="181">
        <v>0</v>
      </c>
      <c r="BY30" s="181">
        <v>3414.4966233777745</v>
      </c>
      <c r="BZ30" s="330">
        <v>3414.4966234597155</v>
      </c>
      <c r="CA30" s="331">
        <v>-8.194092515623197E-8</v>
      </c>
      <c r="CC30" s="181">
        <v>419</v>
      </c>
      <c r="CG30" s="181">
        <v>166.79236288089305</v>
      </c>
      <c r="CH30" s="330">
        <v>166.79239784585764</v>
      </c>
      <c r="CI30" s="332">
        <v>-3.4964964584105473E-5</v>
      </c>
      <c r="CK30" s="181">
        <v>49495.117064281512</v>
      </c>
      <c r="CL30" s="330">
        <v>49495.117064275313</v>
      </c>
      <c r="CM30" s="332">
        <v>6.1991158872842789E-9</v>
      </c>
      <c r="CO30" s="181">
        <v>1593160.1587005607</v>
      </c>
      <c r="CP30" s="330">
        <v>1593160.1587355256</v>
      </c>
      <c r="CQ30" s="332">
        <v>-3.4964876249432564E-5</v>
      </c>
      <c r="CS30" s="181">
        <v>1606948.7923628809</v>
      </c>
      <c r="CT30" s="330">
        <v>1606948.7923978458</v>
      </c>
      <c r="CU30" s="332">
        <v>-3.4964876249432564E-5</v>
      </c>
      <c r="CW30" s="181">
        <v>0</v>
      </c>
      <c r="CX30" s="330">
        <v>0</v>
      </c>
      <c r="CY30" s="332">
        <v>0</v>
      </c>
      <c r="DA30" s="181">
        <v>205633.02371529595</v>
      </c>
      <c r="DB30" s="330">
        <v>205633.0237152974</v>
      </c>
      <c r="DC30" s="332">
        <v>-1.4551915228366852E-9</v>
      </c>
      <c r="DE30" s="333">
        <v>4.4742729306487698E-2</v>
      </c>
      <c r="DF30" s="333">
        <v>0</v>
      </c>
    </row>
    <row r="31" spans="1:110" x14ac:dyDescent="0.2">
      <c r="A31" s="159" t="s">
        <v>326</v>
      </c>
      <c r="B31" s="159" t="s">
        <v>50</v>
      </c>
      <c r="C31" s="160">
        <v>2111</v>
      </c>
      <c r="D31" s="161" t="s">
        <v>51</v>
      </c>
      <c r="E31" s="162"/>
      <c r="F31" s="163">
        <v>1205846.9056346919</v>
      </c>
      <c r="G31" s="164">
        <v>31774.517071687118</v>
      </c>
      <c r="H31" s="164">
        <v>18452.951999983601</v>
      </c>
      <c r="I31" s="164">
        <v>9926.5879999978351</v>
      </c>
      <c r="J31" s="164">
        <v>0</v>
      </c>
      <c r="K31" s="164">
        <v>130581.56009832869</v>
      </c>
      <c r="L31" s="164">
        <v>4366.416746959042</v>
      </c>
      <c r="M31" s="186">
        <v>114418.30399999999</v>
      </c>
      <c r="N31" s="164">
        <v>0</v>
      </c>
      <c r="O31" s="165">
        <v>36501.712315999997</v>
      </c>
      <c r="P31" s="166"/>
      <c r="Q31" s="167"/>
      <c r="R31" s="164">
        <v>-13722.309409744585</v>
      </c>
      <c r="S31" s="164"/>
      <c r="T31" s="164">
        <v>67132.756448351793</v>
      </c>
      <c r="U31" s="168">
        <v>0</v>
      </c>
      <c r="V31" s="168">
        <v>0</v>
      </c>
      <c r="W31" s="169">
        <v>1605279.4029062553</v>
      </c>
      <c r="X31" s="170"/>
      <c r="Y31" s="163">
        <v>143298</v>
      </c>
      <c r="Z31" s="171">
        <v>4090.4960417264374</v>
      </c>
      <c r="AA31" s="169">
        <v>147388.49604172644</v>
      </c>
      <c r="AB31" s="170"/>
      <c r="AC31" s="163">
        <v>39987.327150003344</v>
      </c>
      <c r="AD31" s="164">
        <v>112000</v>
      </c>
      <c r="AE31" s="164">
        <v>1041.2228226976783</v>
      </c>
      <c r="AF31" s="167"/>
      <c r="AG31" s="164"/>
      <c r="AH31" s="169">
        <v>153028.54997270103</v>
      </c>
      <c r="AI31" s="170"/>
      <c r="AJ31" s="172">
        <v>1905696.4489206828</v>
      </c>
      <c r="AK31" s="170"/>
      <c r="AL31" s="173">
        <v>94696.320754716973</v>
      </c>
      <c r="AM31" s="170"/>
      <c r="AN31" s="174">
        <v>243782.7367346661</v>
      </c>
      <c r="AO31" s="170"/>
      <c r="AP31" s="175">
        <v>1879431.4311804238</v>
      </c>
      <c r="AQ31" s="167"/>
      <c r="AR31" s="170">
        <v>39987.327150003344</v>
      </c>
      <c r="AS31" s="167"/>
      <c r="AT31" s="170">
        <v>94696.320754716973</v>
      </c>
      <c r="AU31" s="175">
        <v>7415.3139832523348</v>
      </c>
      <c r="AV31" s="170">
        <v>2471.7713277507783</v>
      </c>
      <c r="AW31" s="170">
        <v>347.36523965296544</v>
      </c>
      <c r="AX31" s="170">
        <v>3083.9546095543556</v>
      </c>
      <c r="AY31" s="176">
        <v>0</v>
      </c>
      <c r="AZ31" s="177">
        <v>328.87935976029269</v>
      </c>
      <c r="BA31" s="178">
        <v>2000467.7945651733</v>
      </c>
      <c r="BB31" s="179">
        <v>75.024889773587347</v>
      </c>
      <c r="BD31" s="128">
        <v>2014115.079085144</v>
      </c>
      <c r="BE31" s="182">
        <v>183347.6357568464</v>
      </c>
      <c r="BG31" s="180">
        <v>2197462.7148419903</v>
      </c>
      <c r="BI31" s="182">
        <v>0</v>
      </c>
      <c r="BL31" s="128">
        <v>1619001.7123159999</v>
      </c>
      <c r="BN31" s="183">
        <v>17943.843171107081</v>
      </c>
      <c r="BO31" s="184">
        <v>-4221.5337613624961</v>
      </c>
      <c r="BQ31" s="128">
        <v>380</v>
      </c>
      <c r="BR31" s="185">
        <v>3802111</v>
      </c>
      <c r="BS31" s="128">
        <v>36501.712315999997</v>
      </c>
      <c r="BT31" s="128">
        <v>0</v>
      </c>
      <c r="BU31" s="181">
        <v>0</v>
      </c>
      <c r="BW31" s="181">
        <v>0</v>
      </c>
      <c r="BY31" s="181">
        <v>3229.482902580306</v>
      </c>
      <c r="BZ31" s="330">
        <v>3229.4829026066354</v>
      </c>
      <c r="CA31" s="331">
        <v>-2.6329416868975386E-8</v>
      </c>
      <c r="CC31" s="181">
        <v>422</v>
      </c>
      <c r="CG31" s="181">
        <v>0</v>
      </c>
      <c r="CH31" s="330">
        <v>0</v>
      </c>
      <c r="CI31" s="332">
        <v>0</v>
      </c>
      <c r="CK31" s="181">
        <v>67132.756448351793</v>
      </c>
      <c r="CL31" s="330">
        <v>67132.756448349683</v>
      </c>
      <c r="CM31" s="332">
        <v>2.1100277081131935E-9</v>
      </c>
      <c r="CO31" s="181">
        <v>1605279.4029062553</v>
      </c>
      <c r="CP31" s="330">
        <v>1605279.4029062553</v>
      </c>
      <c r="CQ31" s="332">
        <v>0</v>
      </c>
      <c r="CS31" s="181">
        <v>1619001.7123159999</v>
      </c>
      <c r="CT31" s="330">
        <v>1619001.7123159999</v>
      </c>
      <c r="CU31" s="332">
        <v>0</v>
      </c>
      <c r="CW31" s="181">
        <v>0</v>
      </c>
      <c r="CX31" s="330">
        <v>0</v>
      </c>
      <c r="CY31" s="332">
        <v>0</v>
      </c>
      <c r="DA31" s="181">
        <v>234939.42697216253</v>
      </c>
      <c r="DB31" s="330">
        <v>234939.42697216303</v>
      </c>
      <c r="DC31" s="332">
        <v>-4.9476511776447296E-10</v>
      </c>
      <c r="DE31" s="333">
        <v>8.8495575221238937E-3</v>
      </c>
      <c r="DF31" s="333">
        <v>0</v>
      </c>
    </row>
    <row r="32" spans="1:110" x14ac:dyDescent="0.2">
      <c r="A32" s="187" t="s">
        <v>328</v>
      </c>
      <c r="B32" s="187"/>
      <c r="C32" s="160">
        <v>2024</v>
      </c>
      <c r="D32" s="161" t="s">
        <v>52</v>
      </c>
      <c r="E32" s="162"/>
      <c r="F32" s="163">
        <v>1717331.7305366113</v>
      </c>
      <c r="G32" s="164">
        <v>115362.69348870179</v>
      </c>
      <c r="H32" s="164">
        <v>53285.819859719028</v>
      </c>
      <c r="I32" s="164">
        <v>161764.1085007994</v>
      </c>
      <c r="J32" s="164">
        <v>3063.925345116455</v>
      </c>
      <c r="K32" s="164">
        <v>331349.5913043599</v>
      </c>
      <c r="L32" s="164">
        <v>93506.471412131854</v>
      </c>
      <c r="M32" s="186">
        <v>114418.30399999999</v>
      </c>
      <c r="N32" s="164">
        <v>0</v>
      </c>
      <c r="O32" s="165">
        <v>10483.200000000001</v>
      </c>
      <c r="P32" s="166"/>
      <c r="Q32" s="167"/>
      <c r="R32" s="164">
        <v>0</v>
      </c>
      <c r="S32" s="164"/>
      <c r="T32" s="164">
        <v>0</v>
      </c>
      <c r="U32" s="168">
        <v>0</v>
      </c>
      <c r="V32" s="168">
        <v>0</v>
      </c>
      <c r="W32" s="169">
        <v>2600565.84444744</v>
      </c>
      <c r="X32" s="170"/>
      <c r="Y32" s="163">
        <v>195840.60000000003</v>
      </c>
      <c r="Z32" s="171">
        <v>17983.515100878343</v>
      </c>
      <c r="AA32" s="169">
        <v>333551.11510087841</v>
      </c>
      <c r="AB32" s="170"/>
      <c r="AC32" s="163">
        <v>57334.1701587895</v>
      </c>
      <c r="AD32" s="167"/>
      <c r="AE32" s="164">
        <v>0</v>
      </c>
      <c r="AF32" s="167"/>
      <c r="AG32" s="164"/>
      <c r="AH32" s="169">
        <v>57334.1701587895</v>
      </c>
      <c r="AI32" s="170"/>
      <c r="AJ32" s="172">
        <v>2991451.1297071078</v>
      </c>
      <c r="AK32" s="170"/>
      <c r="AL32" s="173">
        <v>246339.76627712851</v>
      </c>
      <c r="AM32" s="170"/>
      <c r="AN32" s="174">
        <v>555541.61790563026</v>
      </c>
      <c r="AO32" s="170"/>
      <c r="AP32" s="175">
        <v>2934116.9595483183</v>
      </c>
      <c r="AQ32" s="167"/>
      <c r="AR32" s="170">
        <v>57334.1701587895</v>
      </c>
      <c r="AS32" s="167"/>
      <c r="AT32" s="170">
        <v>246339.76627712851</v>
      </c>
      <c r="AU32" s="175">
        <v>0</v>
      </c>
      <c r="AV32" s="170">
        <v>0</v>
      </c>
      <c r="AW32" s="170">
        <v>0</v>
      </c>
      <c r="AX32" s="170">
        <v>0</v>
      </c>
      <c r="AY32" s="176">
        <v>0</v>
      </c>
      <c r="AZ32" s="177">
        <v>0</v>
      </c>
      <c r="BA32" s="178">
        <v>3237790.8959842362</v>
      </c>
      <c r="BB32" s="179">
        <v>-1.4551915228366852E-10</v>
      </c>
      <c r="BD32" s="128">
        <v>3237790.8959842362</v>
      </c>
      <c r="BG32" s="180">
        <v>3237790.8959842362</v>
      </c>
      <c r="BI32" s="182">
        <v>119727</v>
      </c>
      <c r="BL32" s="128">
        <v>2600565.84444744</v>
      </c>
      <c r="BN32" s="183">
        <v>0</v>
      </c>
      <c r="BO32" s="184">
        <v>0</v>
      </c>
      <c r="BQ32" s="128">
        <v>380</v>
      </c>
      <c r="BR32" s="185">
        <v>3802024</v>
      </c>
      <c r="BS32" s="128">
        <v>10483.200000000001</v>
      </c>
      <c r="BT32" s="128">
        <v>0</v>
      </c>
      <c r="BU32" s="181">
        <v>0</v>
      </c>
      <c r="BW32" s="181">
        <v>0</v>
      </c>
      <c r="BY32" s="181">
        <v>3978.7999511843864</v>
      </c>
      <c r="BZ32" s="330">
        <v>3978.7999510851414</v>
      </c>
      <c r="CA32" s="331">
        <v>9.9244971352163702E-8</v>
      </c>
      <c r="CC32" s="181">
        <v>601</v>
      </c>
      <c r="CG32" s="181">
        <v>0</v>
      </c>
      <c r="CH32" s="330">
        <v>0</v>
      </c>
      <c r="CI32" s="332">
        <v>0</v>
      </c>
      <c r="CK32" s="181">
        <v>0</v>
      </c>
      <c r="CL32" s="330">
        <v>0</v>
      </c>
      <c r="CM32" s="332">
        <v>0</v>
      </c>
      <c r="CO32" s="181">
        <v>2600565.84444744</v>
      </c>
      <c r="CP32" s="330">
        <v>2600565.8444474749</v>
      </c>
      <c r="CQ32" s="332">
        <v>-3.4924596548080444E-8</v>
      </c>
      <c r="CS32" s="181">
        <v>2600565.84444744</v>
      </c>
      <c r="CT32" s="330">
        <v>2600565.8444474749</v>
      </c>
      <c r="CU32" s="332">
        <v>-3.4924596548080444E-8</v>
      </c>
      <c r="CW32" s="181">
        <v>3063.925345116455</v>
      </c>
      <c r="CX32" s="330">
        <v>3063.925345116455</v>
      </c>
      <c r="CY32" s="332">
        <v>0</v>
      </c>
      <c r="DA32" s="181">
        <v>535528.55099957751</v>
      </c>
      <c r="DB32" s="330">
        <v>535528.55099958542</v>
      </c>
      <c r="DC32" s="332">
        <v>-7.9162418842315674E-9</v>
      </c>
      <c r="DE32" s="333">
        <v>6.3962558502340089E-2</v>
      </c>
      <c r="DF32" s="333">
        <v>0</v>
      </c>
    </row>
    <row r="33" spans="1:110" x14ac:dyDescent="0.2">
      <c r="A33" s="187" t="s">
        <v>328</v>
      </c>
      <c r="B33" s="187"/>
      <c r="C33" s="160">
        <v>2112</v>
      </c>
      <c r="D33" s="161" t="s">
        <v>343</v>
      </c>
      <c r="E33" s="162"/>
      <c r="F33" s="163">
        <v>860094.59382948419</v>
      </c>
      <c r="G33" s="164">
        <v>30652.176290898482</v>
      </c>
      <c r="H33" s="164">
        <v>14745.215999986896</v>
      </c>
      <c r="I33" s="164">
        <v>9671.4281333312265</v>
      </c>
      <c r="J33" s="164">
        <v>0</v>
      </c>
      <c r="K33" s="164">
        <v>75782.032276366328</v>
      </c>
      <c r="L33" s="164">
        <v>7824.8145230728433</v>
      </c>
      <c r="M33" s="186">
        <v>114418.30399999999</v>
      </c>
      <c r="N33" s="164">
        <v>0</v>
      </c>
      <c r="O33" s="165">
        <v>6148.8</v>
      </c>
      <c r="P33" s="166"/>
      <c r="Q33" s="167"/>
      <c r="R33" s="164">
        <v>0</v>
      </c>
      <c r="S33" s="164"/>
      <c r="T33" s="164">
        <v>15561.434946860238</v>
      </c>
      <c r="U33" s="168">
        <v>26888.598488060408</v>
      </c>
      <c r="V33" s="168">
        <v>0</v>
      </c>
      <c r="W33" s="169">
        <v>1161787.3984880606</v>
      </c>
      <c r="X33" s="170"/>
      <c r="Y33" s="163">
        <v>0</v>
      </c>
      <c r="Z33" s="171">
        <v>0</v>
      </c>
      <c r="AA33" s="169">
        <v>0</v>
      </c>
      <c r="AB33" s="170"/>
      <c r="AC33" s="163">
        <v>20304.570909877802</v>
      </c>
      <c r="AD33" s="167"/>
      <c r="AE33" s="164">
        <v>12867.545544237897</v>
      </c>
      <c r="AF33" s="167"/>
      <c r="AG33" s="164"/>
      <c r="AH33" s="169">
        <v>33172.116454115698</v>
      </c>
      <c r="AI33" s="170"/>
      <c r="AJ33" s="172">
        <v>1194959.5149421762</v>
      </c>
      <c r="AK33" s="170"/>
      <c r="AL33" s="173">
        <v>73643.050847457635</v>
      </c>
      <c r="AM33" s="170"/>
      <c r="AN33" s="174">
        <v>153008.30287836347</v>
      </c>
      <c r="AO33" s="170"/>
      <c r="AP33" s="175">
        <v>1206145.0483360311</v>
      </c>
      <c r="AQ33" s="167"/>
      <c r="AR33" s="170">
        <v>20304.570909877802</v>
      </c>
      <c r="AS33" s="167"/>
      <c r="AT33" s="170">
        <v>73643.050847457635</v>
      </c>
      <c r="AU33" s="175">
        <v>0</v>
      </c>
      <c r="AV33" s="170">
        <v>0</v>
      </c>
      <c r="AW33" s="170">
        <v>0</v>
      </c>
      <c r="AX33" s="170">
        <v>0</v>
      </c>
      <c r="AY33" s="176">
        <v>0</v>
      </c>
      <c r="AZ33" s="177">
        <v>0</v>
      </c>
      <c r="BA33" s="178">
        <v>1300092.6700933666</v>
      </c>
      <c r="BB33" s="179">
        <v>1.0550138540565968E-10</v>
      </c>
      <c r="BD33" s="128">
        <v>1300092.6700933666</v>
      </c>
      <c r="BG33" s="180">
        <v>1300092.6700933666</v>
      </c>
      <c r="BI33" s="182">
        <v>0</v>
      </c>
      <c r="BL33" s="128">
        <v>1161787.3984880606</v>
      </c>
      <c r="BN33" s="183">
        <v>0</v>
      </c>
      <c r="BO33" s="184">
        <v>0</v>
      </c>
      <c r="BQ33" s="128">
        <v>380</v>
      </c>
      <c r="BR33" s="185">
        <v>3802112</v>
      </c>
      <c r="BS33" s="128">
        <v>6148.8</v>
      </c>
      <c r="BT33" s="128">
        <v>0</v>
      </c>
      <c r="BU33" s="181">
        <v>0</v>
      </c>
      <c r="BW33" s="181">
        <v>0</v>
      </c>
      <c r="BY33" s="181">
        <v>3396.7042774675551</v>
      </c>
      <c r="BZ33" s="330">
        <v>3396.7042775510204</v>
      </c>
      <c r="CA33" s="331">
        <v>-8.3465238276403397E-8</v>
      </c>
      <c r="CC33" s="181">
        <v>301</v>
      </c>
      <c r="CG33" s="181">
        <v>26888.598488060408</v>
      </c>
      <c r="CH33" s="330">
        <v>26888.598513645709</v>
      </c>
      <c r="CI33" s="332">
        <v>-2.558530104579404E-5</v>
      </c>
      <c r="CK33" s="181">
        <v>15561.434946860238</v>
      </c>
      <c r="CL33" s="330">
        <v>15561.434946857858</v>
      </c>
      <c r="CM33" s="332">
        <v>2.3792381398379803E-9</v>
      </c>
      <c r="CO33" s="181">
        <v>1161787.3984880606</v>
      </c>
      <c r="CP33" s="330">
        <v>1161787.3985136459</v>
      </c>
      <c r="CQ33" s="332">
        <v>-2.5585293769836426E-5</v>
      </c>
      <c r="CS33" s="181">
        <v>1161787.3984880606</v>
      </c>
      <c r="CT33" s="330">
        <v>1161787.3985136459</v>
      </c>
      <c r="CU33" s="332">
        <v>-2.5585293769836426E-5</v>
      </c>
      <c r="CW33" s="181">
        <v>0</v>
      </c>
      <c r="CX33" s="330">
        <v>0</v>
      </c>
      <c r="CY33" s="332">
        <v>0</v>
      </c>
      <c r="DA33" s="181">
        <v>153008.30287836347</v>
      </c>
      <c r="DB33" s="330">
        <v>153008.30287836393</v>
      </c>
      <c r="DC33" s="332">
        <v>-4.6566128730773926E-10</v>
      </c>
      <c r="DE33" s="333">
        <v>4.1269841269841269E-2</v>
      </c>
      <c r="DF33" s="333">
        <v>0</v>
      </c>
    </row>
    <row r="34" spans="1:110" x14ac:dyDescent="0.2">
      <c r="A34" s="187" t="s">
        <v>328</v>
      </c>
      <c r="B34" s="187"/>
      <c r="C34" s="160">
        <v>2167</v>
      </c>
      <c r="D34" s="161" t="s">
        <v>460</v>
      </c>
      <c r="E34" s="162"/>
      <c r="F34" s="163">
        <v>582921.25296084641</v>
      </c>
      <c r="G34" s="164">
        <v>38086.092799986822</v>
      </c>
      <c r="H34" s="164">
        <v>17828.094757265673</v>
      </c>
      <c r="I34" s="164">
        <v>25949.782368926375</v>
      </c>
      <c r="J34" s="164">
        <v>0</v>
      </c>
      <c r="K34" s="164">
        <v>74574.533566866579</v>
      </c>
      <c r="L34" s="164">
        <v>0</v>
      </c>
      <c r="M34" s="186">
        <v>114418.30399999999</v>
      </c>
      <c r="N34" s="164">
        <v>0</v>
      </c>
      <c r="O34" s="165">
        <v>4345.3500000000004</v>
      </c>
      <c r="P34" s="166"/>
      <c r="Q34" s="167"/>
      <c r="R34" s="164">
        <v>0</v>
      </c>
      <c r="S34" s="164"/>
      <c r="T34" s="164">
        <v>0</v>
      </c>
      <c r="U34" s="168">
        <v>29988.941092135501</v>
      </c>
      <c r="V34" s="168">
        <v>0</v>
      </c>
      <c r="W34" s="169">
        <v>888112.35154602723</v>
      </c>
      <c r="X34" s="170"/>
      <c r="Y34" s="163">
        <v>96286.200000000012</v>
      </c>
      <c r="Z34" s="171">
        <v>4249.2791538266611</v>
      </c>
      <c r="AA34" s="169">
        <v>100535.47915382667</v>
      </c>
      <c r="AB34" s="170"/>
      <c r="AC34" s="163">
        <v>7596.1325929248478</v>
      </c>
      <c r="AD34" s="167"/>
      <c r="AE34" s="164">
        <v>522.08351715684387</v>
      </c>
      <c r="AF34" s="167"/>
      <c r="AG34" s="164"/>
      <c r="AH34" s="169">
        <v>8118.216110081692</v>
      </c>
      <c r="AI34" s="170"/>
      <c r="AJ34" s="172">
        <v>996766.04680993559</v>
      </c>
      <c r="AK34" s="170"/>
      <c r="AL34" s="173">
        <v>88020</v>
      </c>
      <c r="AM34" s="170"/>
      <c r="AN34" s="174">
        <v>143104.09363470692</v>
      </c>
      <c r="AO34" s="170"/>
      <c r="AP34" s="175">
        <v>989169.91421701084</v>
      </c>
      <c r="AQ34" s="167"/>
      <c r="AR34" s="170">
        <v>7596.1325929248478</v>
      </c>
      <c r="AS34" s="167"/>
      <c r="AT34" s="170">
        <v>88020</v>
      </c>
      <c r="AU34" s="175">
        <v>0</v>
      </c>
      <c r="AV34" s="170">
        <v>0</v>
      </c>
      <c r="AW34" s="170">
        <v>0</v>
      </c>
      <c r="AX34" s="170">
        <v>0</v>
      </c>
      <c r="AY34" s="176">
        <v>0</v>
      </c>
      <c r="AZ34" s="177">
        <v>0</v>
      </c>
      <c r="BA34" s="178">
        <v>1084786.0468099357</v>
      </c>
      <c r="BB34" s="179">
        <v>1.1641532182693481E-10</v>
      </c>
      <c r="BD34" s="128">
        <v>1084786.0468099357</v>
      </c>
      <c r="BG34" s="180">
        <v>1084786.0468099357</v>
      </c>
      <c r="BI34" s="182">
        <v>0</v>
      </c>
      <c r="BL34" s="128">
        <v>888112.35154602723</v>
      </c>
      <c r="BN34" s="183">
        <v>0</v>
      </c>
      <c r="BO34" s="184">
        <v>0</v>
      </c>
      <c r="BQ34" s="128">
        <v>380</v>
      </c>
      <c r="BR34" s="185">
        <v>3802167</v>
      </c>
      <c r="BS34" s="128">
        <v>4345.3500000000004</v>
      </c>
      <c r="BT34" s="128">
        <v>0</v>
      </c>
      <c r="BU34" s="181">
        <v>0</v>
      </c>
      <c r="BW34" s="181">
        <v>0</v>
      </c>
      <c r="BY34" s="181">
        <v>3703.178657534826</v>
      </c>
      <c r="BZ34" s="330">
        <v>3703.1786577669905</v>
      </c>
      <c r="CA34" s="331">
        <v>-2.3216443878482096E-7</v>
      </c>
      <c r="CC34" s="181">
        <v>204</v>
      </c>
      <c r="CG34" s="181">
        <v>29988.941092135501</v>
      </c>
      <c r="CH34" s="330">
        <v>29988.941140362665</v>
      </c>
      <c r="CI34" s="332">
        <v>-4.8227164370473474E-5</v>
      </c>
      <c r="CK34" s="181">
        <v>0</v>
      </c>
      <c r="CL34" s="330">
        <v>0</v>
      </c>
      <c r="CM34" s="332">
        <v>0</v>
      </c>
      <c r="CO34" s="181">
        <v>888112.35154602723</v>
      </c>
      <c r="CP34" s="330">
        <v>888112.3515942602</v>
      </c>
      <c r="CQ34" s="332">
        <v>-4.8232963308691978E-5</v>
      </c>
      <c r="CS34" s="181">
        <v>888112.35154602723</v>
      </c>
      <c r="CT34" s="330">
        <v>888112.3515942602</v>
      </c>
      <c r="CU34" s="332">
        <v>-4.8232963308691978E-5</v>
      </c>
      <c r="CW34" s="181">
        <v>0</v>
      </c>
      <c r="CX34" s="330">
        <v>0</v>
      </c>
      <c r="CY34" s="332">
        <v>0</v>
      </c>
      <c r="DA34" s="181">
        <v>137071.96488547733</v>
      </c>
      <c r="DB34" s="330">
        <v>137071.96488547861</v>
      </c>
      <c r="DC34" s="332">
        <v>-1.280568540096283E-9</v>
      </c>
      <c r="DE34" s="333">
        <v>4.6082949308755762E-2</v>
      </c>
      <c r="DF34" s="333">
        <v>0</v>
      </c>
    </row>
    <row r="35" spans="1:110" x14ac:dyDescent="0.2">
      <c r="A35" s="187" t="s">
        <v>328</v>
      </c>
      <c r="B35" s="187"/>
      <c r="C35" s="188" t="s">
        <v>344</v>
      </c>
      <c r="D35" s="189" t="s">
        <v>7</v>
      </c>
      <c r="E35" s="162"/>
      <c r="F35" s="163">
        <v>1182987.2486558354</v>
      </c>
      <c r="G35" s="164">
        <v>54104.655359981283</v>
      </c>
      <c r="H35" s="164">
        <v>27370.480271162185</v>
      </c>
      <c r="I35" s="164">
        <v>77130.100881569611</v>
      </c>
      <c r="J35" s="164">
        <v>0</v>
      </c>
      <c r="K35" s="164">
        <v>150616.59480000558</v>
      </c>
      <c r="L35" s="164">
        <v>63292.98239996707</v>
      </c>
      <c r="M35" s="166"/>
      <c r="N35" s="164">
        <v>0</v>
      </c>
      <c r="O35" s="166"/>
      <c r="P35" s="166"/>
      <c r="Q35" s="167"/>
      <c r="R35" s="164">
        <v>0</v>
      </c>
      <c r="S35" s="164"/>
      <c r="T35" s="164">
        <v>0</v>
      </c>
      <c r="U35" s="190"/>
      <c r="V35" s="190"/>
      <c r="W35" s="169">
        <v>1555502.0623685212</v>
      </c>
      <c r="X35" s="170"/>
      <c r="Y35" s="163">
        <v>106907.85000000002</v>
      </c>
      <c r="Z35" s="171">
        <v>10350.244076993811</v>
      </c>
      <c r="AA35" s="169">
        <v>117258.09407699383</v>
      </c>
      <c r="AB35" s="170"/>
      <c r="AC35" s="163">
        <v>0</v>
      </c>
      <c r="AD35" s="167"/>
      <c r="AE35" s="164">
        <v>0</v>
      </c>
      <c r="AF35" s="167"/>
      <c r="AG35" s="164"/>
      <c r="AH35" s="169">
        <v>0</v>
      </c>
      <c r="AI35" s="170"/>
      <c r="AJ35" s="172">
        <v>1672760.1564455151</v>
      </c>
      <c r="AK35" s="170"/>
      <c r="AL35" s="173">
        <v>118867.11864406778</v>
      </c>
      <c r="AM35" s="170"/>
      <c r="AN35" s="174">
        <v>282592.10444047814</v>
      </c>
      <c r="AO35" s="170"/>
      <c r="AP35" s="175">
        <v>1672760.1564455151</v>
      </c>
      <c r="AQ35" s="167"/>
      <c r="AR35" s="170">
        <v>0</v>
      </c>
      <c r="AS35" s="167"/>
      <c r="AT35" s="170">
        <v>118867.11864406778</v>
      </c>
      <c r="AU35" s="175">
        <v>0</v>
      </c>
      <c r="AV35" s="170">
        <v>0</v>
      </c>
      <c r="AW35" s="170">
        <v>0</v>
      </c>
      <c r="AX35" s="170">
        <v>0</v>
      </c>
      <c r="AY35" s="176">
        <v>0</v>
      </c>
      <c r="AZ35" s="177">
        <v>0</v>
      </c>
      <c r="BA35" s="178">
        <v>1791627.2750895829</v>
      </c>
      <c r="BB35" s="179">
        <v>0</v>
      </c>
      <c r="BD35" s="128">
        <v>1791627.2750895829</v>
      </c>
      <c r="BG35" s="180">
        <v>1791627.2750895829</v>
      </c>
      <c r="BI35" s="182">
        <v>0</v>
      </c>
      <c r="BL35" s="128">
        <v>1555502.0623685212</v>
      </c>
      <c r="BN35" s="183">
        <v>0</v>
      </c>
      <c r="BO35" s="184">
        <v>0</v>
      </c>
      <c r="BQ35" s="128">
        <v>380</v>
      </c>
      <c r="BR35" s="185" t="s">
        <v>415</v>
      </c>
      <c r="BS35" s="128">
        <v>0</v>
      </c>
      <c r="BT35" s="128">
        <v>0</v>
      </c>
      <c r="BU35" s="181">
        <v>0</v>
      </c>
      <c r="BW35" s="181">
        <v>0</v>
      </c>
      <c r="BY35" s="181">
        <v>0</v>
      </c>
      <c r="BZ35" s="330"/>
      <c r="CA35" s="331"/>
      <c r="CC35" s="181">
        <v>414</v>
      </c>
      <c r="CG35" s="181">
        <v>0</v>
      </c>
      <c r="CH35" s="330"/>
      <c r="CI35" s="332"/>
      <c r="CK35" s="181">
        <v>0</v>
      </c>
      <c r="CL35" s="330"/>
      <c r="CM35" s="332"/>
      <c r="CO35" s="181">
        <v>1555502.0623685212</v>
      </c>
      <c r="CP35" s="330"/>
      <c r="CQ35" s="332"/>
      <c r="CS35" s="181">
        <v>1555502.0623685212</v>
      </c>
      <c r="CT35" s="330"/>
      <c r="CU35" s="332"/>
      <c r="CW35" s="181">
        <v>0</v>
      </c>
      <c r="CX35" s="330"/>
      <c r="CY35" s="332"/>
      <c r="DA35" s="181">
        <v>275556.61879585852</v>
      </c>
      <c r="DB35" s="330"/>
      <c r="DC35" s="332"/>
      <c r="DE35" s="333"/>
      <c r="DF35" s="333"/>
    </row>
    <row r="36" spans="1:110" x14ac:dyDescent="0.2">
      <c r="A36" s="187" t="s">
        <v>328</v>
      </c>
      <c r="B36" s="187"/>
      <c r="C36" s="188">
        <v>2018</v>
      </c>
      <c r="D36" s="161" t="s">
        <v>55</v>
      </c>
      <c r="E36" s="162"/>
      <c r="F36" s="163">
        <v>1220134.1912464774</v>
      </c>
      <c r="G36" s="164">
        <v>83135.966293304562</v>
      </c>
      <c r="H36" s="164">
        <v>28872.224450678652</v>
      </c>
      <c r="I36" s="164">
        <v>118055.31775396492</v>
      </c>
      <c r="J36" s="164">
        <v>0</v>
      </c>
      <c r="K36" s="164">
        <v>183503.99571182227</v>
      </c>
      <c r="L36" s="164">
        <v>88262.736216940364</v>
      </c>
      <c r="M36" s="186">
        <v>114418.30399999999</v>
      </c>
      <c r="N36" s="164">
        <v>0</v>
      </c>
      <c r="O36" s="165">
        <v>8114.4000000000005</v>
      </c>
      <c r="P36" s="166"/>
      <c r="Q36" s="167"/>
      <c r="R36" s="164">
        <v>0</v>
      </c>
      <c r="S36" s="164"/>
      <c r="T36" s="164">
        <v>0</v>
      </c>
      <c r="U36" s="168">
        <v>127127.21148447343</v>
      </c>
      <c r="V36" s="168">
        <v>0</v>
      </c>
      <c r="W36" s="169">
        <v>1971624.3471576613</v>
      </c>
      <c r="X36" s="170"/>
      <c r="Y36" s="163">
        <v>161273.10000000003</v>
      </c>
      <c r="Z36" s="171">
        <v>20232.557122200466</v>
      </c>
      <c r="AA36" s="169">
        <v>181505.6571222005</v>
      </c>
      <c r="AB36" s="170"/>
      <c r="AC36" s="163">
        <v>19992.265185849697</v>
      </c>
      <c r="AD36" s="167"/>
      <c r="AE36" s="164">
        <v>0</v>
      </c>
      <c r="AF36" s="167"/>
      <c r="AG36" s="164"/>
      <c r="AH36" s="169">
        <v>19992.265185849697</v>
      </c>
      <c r="AI36" s="170"/>
      <c r="AJ36" s="172">
        <v>2173122.2694657114</v>
      </c>
      <c r="AK36" s="170"/>
      <c r="AL36" s="173">
        <v>139128.34123222748</v>
      </c>
      <c r="AM36" s="170"/>
      <c r="AN36" s="174">
        <v>338357.88292481366</v>
      </c>
      <c r="AO36" s="170"/>
      <c r="AP36" s="175">
        <v>2153130.0042798617</v>
      </c>
      <c r="AQ36" s="167"/>
      <c r="AR36" s="170">
        <v>19992.265185849697</v>
      </c>
      <c r="AS36" s="167"/>
      <c r="AT36" s="170">
        <v>139128.34123222748</v>
      </c>
      <c r="AU36" s="175">
        <v>0</v>
      </c>
      <c r="AV36" s="170">
        <v>0</v>
      </c>
      <c r="AW36" s="170">
        <v>0</v>
      </c>
      <c r="AX36" s="170">
        <v>0</v>
      </c>
      <c r="AY36" s="176">
        <v>0</v>
      </c>
      <c r="AZ36" s="177">
        <v>0</v>
      </c>
      <c r="BA36" s="178">
        <v>2312250.6106979391</v>
      </c>
      <c r="BB36" s="179">
        <v>1.4551915228366852E-10</v>
      </c>
      <c r="BD36" s="128">
        <v>2312250.6106979391</v>
      </c>
      <c r="BG36" s="180">
        <v>2312250.6106979391</v>
      </c>
      <c r="BI36" s="182">
        <v>0</v>
      </c>
      <c r="BL36" s="128">
        <v>1971624.3471576613</v>
      </c>
      <c r="BN36" s="183">
        <v>0</v>
      </c>
      <c r="BO36" s="184">
        <v>0</v>
      </c>
      <c r="BQ36" s="128">
        <v>380</v>
      </c>
      <c r="BR36" s="185">
        <v>3802018</v>
      </c>
      <c r="BS36" s="128">
        <v>8114.4000000000005</v>
      </c>
      <c r="BT36" s="128">
        <v>0</v>
      </c>
      <c r="BU36" s="181">
        <v>0</v>
      </c>
      <c r="BW36" s="181">
        <v>0</v>
      </c>
      <c r="BY36" s="181">
        <v>4252.1851863824168</v>
      </c>
      <c r="BZ36" s="330">
        <v>4252.1851863849761</v>
      </c>
      <c r="CA36" s="331">
        <v>-2.5593180907890201E-9</v>
      </c>
      <c r="CC36" s="181">
        <v>427</v>
      </c>
      <c r="CG36" s="181">
        <v>127127.21148447343</v>
      </c>
      <c r="CH36" s="330">
        <v>127127.2114855604</v>
      </c>
      <c r="CI36" s="332">
        <v>-1.0869698598980904E-6</v>
      </c>
      <c r="CK36" s="181">
        <v>0</v>
      </c>
      <c r="CL36" s="330">
        <v>0</v>
      </c>
      <c r="CM36" s="332">
        <v>0</v>
      </c>
      <c r="CO36" s="181">
        <v>1971624.3471576613</v>
      </c>
      <c r="CP36" s="330">
        <v>1971624.3471587743</v>
      </c>
      <c r="CQ36" s="332">
        <v>-1.1129304766654968E-6</v>
      </c>
      <c r="CS36" s="181">
        <v>1971624.3471576613</v>
      </c>
      <c r="CT36" s="330">
        <v>1971624.3471587743</v>
      </c>
      <c r="CU36" s="332">
        <v>-1.1129304766654968E-6</v>
      </c>
      <c r="CW36" s="181">
        <v>0</v>
      </c>
      <c r="CX36" s="330">
        <v>0</v>
      </c>
      <c r="CY36" s="332">
        <v>0</v>
      </c>
      <c r="DA36" s="181">
        <v>327467.54349748162</v>
      </c>
      <c r="DB36" s="330">
        <v>327467.54349748732</v>
      </c>
      <c r="DC36" s="332">
        <v>-5.7043507695198059E-9</v>
      </c>
      <c r="DE36" s="333">
        <v>3.9473684210526314E-2</v>
      </c>
      <c r="DF36" s="333">
        <v>0</v>
      </c>
    </row>
    <row r="37" spans="1:110" x14ac:dyDescent="0.2">
      <c r="A37" s="187" t="s">
        <v>329</v>
      </c>
      <c r="B37" s="187"/>
      <c r="C37" s="191">
        <v>2008</v>
      </c>
      <c r="D37" s="161" t="s">
        <v>56</v>
      </c>
      <c r="E37" s="162"/>
      <c r="F37" s="163">
        <v>1197274.5342676209</v>
      </c>
      <c r="G37" s="164">
        <v>38401.77966544126</v>
      </c>
      <c r="H37" s="164">
        <v>18469.191711323791</v>
      </c>
      <c r="I37" s="164">
        <v>107564.14049894565</v>
      </c>
      <c r="J37" s="164">
        <v>0</v>
      </c>
      <c r="K37" s="164">
        <v>132186.28973503693</v>
      </c>
      <c r="L37" s="164">
        <v>24758.377884649733</v>
      </c>
      <c r="M37" s="186">
        <v>114418.30399999999</v>
      </c>
      <c r="N37" s="164">
        <v>0</v>
      </c>
      <c r="O37" s="165">
        <v>0</v>
      </c>
      <c r="P37" s="166"/>
      <c r="Q37" s="167"/>
      <c r="R37" s="164">
        <v>0</v>
      </c>
      <c r="S37" s="164"/>
      <c r="T37" s="164">
        <v>0</v>
      </c>
      <c r="U37" s="168">
        <v>76572.154014144791</v>
      </c>
      <c r="V37" s="168">
        <v>0</v>
      </c>
      <c r="W37" s="169">
        <v>1709644.771777163</v>
      </c>
      <c r="X37" s="170"/>
      <c r="Y37" s="163">
        <v>0</v>
      </c>
      <c r="Z37" s="171">
        <v>0</v>
      </c>
      <c r="AA37" s="169">
        <v>0</v>
      </c>
      <c r="AB37" s="170"/>
      <c r="AC37" s="163">
        <v>31416.127431425102</v>
      </c>
      <c r="AD37" s="167"/>
      <c r="AE37" s="164">
        <v>0</v>
      </c>
      <c r="AF37" s="167"/>
      <c r="AG37" s="164"/>
      <c r="AH37" s="169">
        <v>31416.127431425102</v>
      </c>
      <c r="AI37" s="170"/>
      <c r="AJ37" s="172">
        <v>1741060.8992085881</v>
      </c>
      <c r="AK37" s="170"/>
      <c r="AL37" s="173">
        <v>103582.36503856041</v>
      </c>
      <c r="AM37" s="170"/>
      <c r="AN37" s="174">
        <v>259352.00023877248</v>
      </c>
      <c r="AO37" s="170"/>
      <c r="AP37" s="175">
        <v>1756517.6289200201</v>
      </c>
      <c r="AQ37" s="167"/>
      <c r="AR37" s="170">
        <v>31416.127431425102</v>
      </c>
      <c r="AS37" s="167"/>
      <c r="AT37" s="170">
        <v>103582.36503856041</v>
      </c>
      <c r="AU37" s="175">
        <v>0</v>
      </c>
      <c r="AV37" s="170">
        <v>0</v>
      </c>
      <c r="AW37" s="170">
        <v>0</v>
      </c>
      <c r="AX37" s="170">
        <v>0</v>
      </c>
      <c r="AY37" s="176">
        <v>0</v>
      </c>
      <c r="AZ37" s="177">
        <v>0</v>
      </c>
      <c r="BA37" s="178">
        <v>1891516.1213900056</v>
      </c>
      <c r="BB37" s="179">
        <v>-4.3655745685100555E-11</v>
      </c>
      <c r="BD37" s="128">
        <v>1891516.1213900056</v>
      </c>
      <c r="BG37" s="180">
        <v>1891516.1213900056</v>
      </c>
      <c r="BI37" s="182">
        <v>0</v>
      </c>
      <c r="BL37" s="128">
        <v>1709644.771777163</v>
      </c>
      <c r="BN37" s="183">
        <v>0</v>
      </c>
      <c r="BO37" s="184">
        <v>0</v>
      </c>
      <c r="BQ37" s="128">
        <v>380</v>
      </c>
      <c r="BR37" s="185">
        <v>3802008</v>
      </c>
      <c r="BS37" s="128">
        <v>0</v>
      </c>
      <c r="BT37" s="128">
        <v>0</v>
      </c>
      <c r="BU37" s="181">
        <v>0</v>
      </c>
      <c r="BW37" s="181">
        <v>0</v>
      </c>
      <c r="BY37" s="181">
        <v>3738.435853744943</v>
      </c>
      <c r="BZ37" s="330">
        <v>3738.4358538659794</v>
      </c>
      <c r="CA37" s="331">
        <v>-1.2103646440664306E-7</v>
      </c>
      <c r="CC37" s="181">
        <v>419</v>
      </c>
      <c r="CG37" s="181">
        <v>76572.154014144791</v>
      </c>
      <c r="CH37" s="330">
        <v>76572.154065768991</v>
      </c>
      <c r="CI37" s="332">
        <v>-5.1624199841171503E-5</v>
      </c>
      <c r="CK37" s="181">
        <v>0</v>
      </c>
      <c r="CL37" s="330">
        <v>0</v>
      </c>
      <c r="CM37" s="332">
        <v>0</v>
      </c>
      <c r="CO37" s="181">
        <v>1709644.771777163</v>
      </c>
      <c r="CP37" s="330">
        <v>1709644.7718288105</v>
      </c>
      <c r="CQ37" s="332">
        <v>-5.1647424697875977E-5</v>
      </c>
      <c r="CS37" s="181">
        <v>1709644.771777163</v>
      </c>
      <c r="CT37" s="330">
        <v>1709644.7718288105</v>
      </c>
      <c r="CU37" s="332">
        <v>-5.1647424697875977E-5</v>
      </c>
      <c r="CW37" s="181">
        <v>0</v>
      </c>
      <c r="CX37" s="330">
        <v>0</v>
      </c>
      <c r="CY37" s="332">
        <v>0</v>
      </c>
      <c r="DA37" s="181">
        <v>259352.00023877248</v>
      </c>
      <c r="DB37" s="330">
        <v>259352.00023877772</v>
      </c>
      <c r="DC37" s="332">
        <v>-5.2386894822120667E-9</v>
      </c>
      <c r="DE37" s="333">
        <v>9.6385542168674707E-3</v>
      </c>
      <c r="DF37" s="333">
        <v>0</v>
      </c>
    </row>
    <row r="38" spans="1:110" x14ac:dyDescent="0.2">
      <c r="A38" s="187" t="s">
        <v>328</v>
      </c>
      <c r="B38" s="187"/>
      <c r="C38" s="160">
        <v>3028</v>
      </c>
      <c r="D38" s="161" t="s">
        <v>57</v>
      </c>
      <c r="E38" s="162"/>
      <c r="F38" s="163">
        <v>602923.45281734597</v>
      </c>
      <c r="G38" s="164">
        <v>6721.0751999976746</v>
      </c>
      <c r="H38" s="164">
        <v>2250.359999998002</v>
      </c>
      <c r="I38" s="164">
        <v>6746.0791999985322</v>
      </c>
      <c r="J38" s="164">
        <v>0</v>
      </c>
      <c r="K38" s="164">
        <v>49802.768304547273</v>
      </c>
      <c r="L38" s="164">
        <v>4962.7719384589573</v>
      </c>
      <c r="M38" s="186">
        <v>114418.30399999999</v>
      </c>
      <c r="N38" s="164">
        <v>0</v>
      </c>
      <c r="O38" s="165">
        <v>2651.4</v>
      </c>
      <c r="P38" s="166"/>
      <c r="Q38" s="167"/>
      <c r="R38" s="164">
        <v>0</v>
      </c>
      <c r="S38" s="164"/>
      <c r="T38" s="164">
        <v>3425.1885396536395</v>
      </c>
      <c r="U38" s="168">
        <v>27022.785414453363</v>
      </c>
      <c r="V38" s="168">
        <v>0</v>
      </c>
      <c r="W38" s="169">
        <v>820924.18541445339</v>
      </c>
      <c r="X38" s="170"/>
      <c r="Y38" s="163">
        <v>0</v>
      </c>
      <c r="Z38" s="171">
        <v>0</v>
      </c>
      <c r="AA38" s="169">
        <v>0</v>
      </c>
      <c r="AB38" s="170"/>
      <c r="AC38" s="163">
        <v>4596.5071941652495</v>
      </c>
      <c r="AD38" s="167"/>
      <c r="AE38" s="164">
        <v>14326.103234301618</v>
      </c>
      <c r="AF38" s="167"/>
      <c r="AG38" s="164"/>
      <c r="AH38" s="169">
        <v>18922.610428466869</v>
      </c>
      <c r="AI38" s="170"/>
      <c r="AJ38" s="172">
        <v>839846.7958429202</v>
      </c>
      <c r="AK38" s="170"/>
      <c r="AL38" s="173">
        <v>19914.084507042251</v>
      </c>
      <c r="AM38" s="170"/>
      <c r="AN38" s="174">
        <v>98656.049510638841</v>
      </c>
      <c r="AO38" s="170"/>
      <c r="AP38" s="175">
        <v>835250.28864875506</v>
      </c>
      <c r="AQ38" s="167"/>
      <c r="AR38" s="170">
        <v>4596.5071941652495</v>
      </c>
      <c r="AS38" s="167"/>
      <c r="AT38" s="170">
        <v>19914.084507042251</v>
      </c>
      <c r="AU38" s="175">
        <v>0</v>
      </c>
      <c r="AV38" s="170">
        <v>0</v>
      </c>
      <c r="AW38" s="170">
        <v>0</v>
      </c>
      <c r="AX38" s="170">
        <v>0</v>
      </c>
      <c r="AY38" s="176">
        <v>0</v>
      </c>
      <c r="AZ38" s="177">
        <v>0</v>
      </c>
      <c r="BA38" s="178">
        <v>859760.88034996251</v>
      </c>
      <c r="BB38" s="179">
        <v>5.8207660913467407E-11</v>
      </c>
      <c r="BD38" s="128">
        <v>859760.88034996251</v>
      </c>
      <c r="BG38" s="180">
        <v>859760.88034996251</v>
      </c>
      <c r="BI38" s="182">
        <v>0</v>
      </c>
      <c r="BL38" s="128">
        <v>820924.18541445339</v>
      </c>
      <c r="BN38" s="183">
        <v>0</v>
      </c>
      <c r="BO38" s="184">
        <v>0</v>
      </c>
      <c r="BQ38" s="128">
        <v>380</v>
      </c>
      <c r="BR38" s="185">
        <v>3803028</v>
      </c>
      <c r="BS38" s="128">
        <v>2651.4</v>
      </c>
      <c r="BT38" s="128">
        <v>0</v>
      </c>
      <c r="BU38" s="181">
        <v>0</v>
      </c>
      <c r="BW38" s="181">
        <v>0</v>
      </c>
      <c r="BY38" s="181">
        <v>3275.5334146233163</v>
      </c>
      <c r="BZ38" s="330">
        <v>3275.5334146919431</v>
      </c>
      <c r="CA38" s="331">
        <v>-6.8626832216978073E-8</v>
      </c>
      <c r="CC38" s="181">
        <v>211</v>
      </c>
      <c r="CG38" s="181">
        <v>27022.785414453363</v>
      </c>
      <c r="CH38" s="330">
        <v>27022.785429200001</v>
      </c>
      <c r="CI38" s="332">
        <v>-1.4746638044016436E-5</v>
      </c>
      <c r="CK38" s="181">
        <v>3425.1885396536395</v>
      </c>
      <c r="CL38" s="330">
        <v>3425.1885396521538</v>
      </c>
      <c r="CM38" s="332">
        <v>1.4856595953460783E-9</v>
      </c>
      <c r="CO38" s="181">
        <v>820924.18541445339</v>
      </c>
      <c r="CP38" s="330">
        <v>820924.18542920006</v>
      </c>
      <c r="CQ38" s="332">
        <v>-1.4746678061783314E-5</v>
      </c>
      <c r="CS38" s="181">
        <v>820924.18541445339</v>
      </c>
      <c r="CT38" s="330">
        <v>820924.18542920006</v>
      </c>
      <c r="CU38" s="332">
        <v>-1.4746678061783314E-5</v>
      </c>
      <c r="CW38" s="181">
        <v>0</v>
      </c>
      <c r="CX38" s="330">
        <v>0</v>
      </c>
      <c r="CY38" s="332">
        <v>0</v>
      </c>
      <c r="DA38" s="181">
        <v>98656.049510638841</v>
      </c>
      <c r="DB38" s="330">
        <v>98656.049510639161</v>
      </c>
      <c r="DC38" s="332">
        <v>-3.2014213502407074E-10</v>
      </c>
      <c r="DE38" s="333">
        <v>3.6363636363636362E-2</v>
      </c>
      <c r="DF38" s="333">
        <v>0</v>
      </c>
    </row>
    <row r="39" spans="1:110" x14ac:dyDescent="0.2">
      <c r="A39" s="159" t="s">
        <v>326</v>
      </c>
      <c r="B39" s="159" t="s">
        <v>58</v>
      </c>
      <c r="C39" s="160">
        <v>2147</v>
      </c>
      <c r="D39" s="161" t="s">
        <v>59</v>
      </c>
      <c r="E39" s="162"/>
      <c r="F39" s="163">
        <v>580063.79583848931</v>
      </c>
      <c r="G39" s="164">
        <v>9474.8490666633861</v>
      </c>
      <c r="H39" s="164">
        <v>3548.1404271813144</v>
      </c>
      <c r="I39" s="164">
        <v>2749.8088310673616</v>
      </c>
      <c r="J39" s="164">
        <v>0</v>
      </c>
      <c r="K39" s="164">
        <v>70400.332018607209</v>
      </c>
      <c r="L39" s="164">
        <v>4909.4859570595936</v>
      </c>
      <c r="M39" s="186">
        <v>114418.30399999999</v>
      </c>
      <c r="N39" s="164">
        <v>0</v>
      </c>
      <c r="O39" s="165">
        <v>17185</v>
      </c>
      <c r="P39" s="166"/>
      <c r="Q39" s="167"/>
      <c r="R39" s="164">
        <v>-6540.8797343259157</v>
      </c>
      <c r="S39" s="164"/>
      <c r="T39" s="164">
        <v>0</v>
      </c>
      <c r="U39" s="168">
        <v>19004.513897067634</v>
      </c>
      <c r="V39" s="168">
        <v>0</v>
      </c>
      <c r="W39" s="169">
        <v>815213.35030180984</v>
      </c>
      <c r="X39" s="170"/>
      <c r="Y39" s="163">
        <v>0</v>
      </c>
      <c r="Z39" s="171">
        <v>0</v>
      </c>
      <c r="AA39" s="169">
        <v>0</v>
      </c>
      <c r="AB39" s="170"/>
      <c r="AC39" s="163">
        <v>2999.6253987595987</v>
      </c>
      <c r="AD39" s="167"/>
      <c r="AE39" s="164">
        <v>25029.697487677789</v>
      </c>
      <c r="AF39" s="167"/>
      <c r="AG39" s="164"/>
      <c r="AH39" s="169">
        <v>28029.322886437389</v>
      </c>
      <c r="AI39" s="170"/>
      <c r="AJ39" s="172">
        <v>843242.67318824725</v>
      </c>
      <c r="AK39" s="170"/>
      <c r="AL39" s="173">
        <v>24958.252427184463</v>
      </c>
      <c r="AM39" s="170"/>
      <c r="AN39" s="174">
        <v>117575.33924146567</v>
      </c>
      <c r="AO39" s="170"/>
      <c r="AP39" s="175">
        <v>846783.92752381356</v>
      </c>
      <c r="AQ39" s="167"/>
      <c r="AR39" s="170">
        <v>2999.6253987595987</v>
      </c>
      <c r="AS39" s="167"/>
      <c r="AT39" s="170">
        <v>24958.252427184463</v>
      </c>
      <c r="AU39" s="175">
        <v>3567.0823189578769</v>
      </c>
      <c r="AV39" s="170">
        <v>1189.0274396526256</v>
      </c>
      <c r="AW39" s="170">
        <v>167.09749679988622</v>
      </c>
      <c r="AX39" s="170">
        <v>1483.5137102832564</v>
      </c>
      <c r="AY39" s="176">
        <v>0</v>
      </c>
      <c r="AZ39" s="177">
        <v>98.068596537263048</v>
      </c>
      <c r="BA39" s="178">
        <v>868237.01578752673</v>
      </c>
      <c r="BB39" s="179">
        <v>36.090172095016896</v>
      </c>
      <c r="BD39" s="128">
        <v>874741.80534975766</v>
      </c>
      <c r="BG39" s="180">
        <v>874741.80534975766</v>
      </c>
      <c r="BI39" s="182">
        <v>0</v>
      </c>
      <c r="BL39" s="128">
        <v>821754.23003613576</v>
      </c>
      <c r="BN39" s="183">
        <v>8698.2916897844825</v>
      </c>
      <c r="BO39" s="184">
        <v>-2157.4119554585668</v>
      </c>
      <c r="BQ39" s="128">
        <v>380</v>
      </c>
      <c r="BR39" s="185">
        <v>3802147</v>
      </c>
      <c r="BS39" s="128">
        <v>17185</v>
      </c>
      <c r="BT39" s="128">
        <v>0</v>
      </c>
      <c r="BU39" s="181">
        <v>0</v>
      </c>
      <c r="BW39" s="181">
        <v>0</v>
      </c>
      <c r="BY39" s="181">
        <v>3338.3329304159897</v>
      </c>
      <c r="BZ39" s="330">
        <v>3338.3329305825241</v>
      </c>
      <c r="CA39" s="331">
        <v>-1.6653439161018468E-7</v>
      </c>
      <c r="CC39" s="181">
        <v>203</v>
      </c>
      <c r="CG39" s="181">
        <v>19004.513897067634</v>
      </c>
      <c r="CH39" s="330">
        <v>19004.51393149541</v>
      </c>
      <c r="CI39" s="332">
        <v>-3.4427775972289965E-5</v>
      </c>
      <c r="CK39" s="181">
        <v>0</v>
      </c>
      <c r="CL39" s="330">
        <v>0</v>
      </c>
      <c r="CM39" s="332">
        <v>0</v>
      </c>
      <c r="CO39" s="181">
        <v>815213.35030180984</v>
      </c>
      <c r="CP39" s="330">
        <v>815213.35033623828</v>
      </c>
      <c r="CQ39" s="332">
        <v>-3.4428434446454048E-5</v>
      </c>
      <c r="CS39" s="181">
        <v>821754.23003613576</v>
      </c>
      <c r="CT39" s="330">
        <v>821754.2300705642</v>
      </c>
      <c r="CU39" s="332">
        <v>-3.4428434446454048E-5</v>
      </c>
      <c r="CW39" s="181">
        <v>0</v>
      </c>
      <c r="CX39" s="330">
        <v>0</v>
      </c>
      <c r="CY39" s="332">
        <v>0</v>
      </c>
      <c r="DA39" s="181">
        <v>117575.33924146567</v>
      </c>
      <c r="DB39" s="330">
        <v>117575.33924146582</v>
      </c>
      <c r="DC39" s="332">
        <v>-1.4551915228366852E-10</v>
      </c>
      <c r="DE39" s="333">
        <v>2.7397260273972601E-2</v>
      </c>
      <c r="DF39" s="333">
        <v>0</v>
      </c>
    </row>
    <row r="40" spans="1:110" x14ac:dyDescent="0.2">
      <c r="A40" s="187" t="s">
        <v>328</v>
      </c>
      <c r="B40" s="187"/>
      <c r="C40" s="160">
        <v>2120</v>
      </c>
      <c r="D40" s="161" t="s">
        <v>345</v>
      </c>
      <c r="E40" s="162"/>
      <c r="F40" s="163">
        <v>1142982.848942836</v>
      </c>
      <c r="G40" s="164">
        <v>75407.185170705619</v>
      </c>
      <c r="H40" s="164">
        <v>32243.964179075767</v>
      </c>
      <c r="I40" s="164">
        <v>99025.791840774502</v>
      </c>
      <c r="J40" s="164">
        <v>457.97706862916669</v>
      </c>
      <c r="K40" s="164">
        <v>170953.27407408055</v>
      </c>
      <c r="L40" s="164">
        <v>103924.13965312505</v>
      </c>
      <c r="M40" s="186">
        <v>114418.30399999999</v>
      </c>
      <c r="N40" s="164">
        <v>0</v>
      </c>
      <c r="O40" s="165">
        <v>6098.4000000000005</v>
      </c>
      <c r="P40" s="166"/>
      <c r="Q40" s="167"/>
      <c r="R40" s="164">
        <v>0</v>
      </c>
      <c r="S40" s="164"/>
      <c r="T40" s="164">
        <v>0</v>
      </c>
      <c r="U40" s="168">
        <v>15122.970161147416</v>
      </c>
      <c r="V40" s="168">
        <v>0</v>
      </c>
      <c r="W40" s="169">
        <v>1760634.8550903741</v>
      </c>
      <c r="X40" s="170"/>
      <c r="Y40" s="163">
        <v>160644.6</v>
      </c>
      <c r="Z40" s="171">
        <v>22455.855456871039</v>
      </c>
      <c r="AA40" s="169">
        <v>282793.45545687107</v>
      </c>
      <c r="AB40" s="170"/>
      <c r="AC40" s="163">
        <v>37108.671097387247</v>
      </c>
      <c r="AD40" s="167"/>
      <c r="AE40" s="164">
        <v>0</v>
      </c>
      <c r="AF40" s="167"/>
      <c r="AG40" s="164"/>
      <c r="AH40" s="169">
        <v>37108.671097387247</v>
      </c>
      <c r="AI40" s="170"/>
      <c r="AJ40" s="172">
        <v>2080536.9816446325</v>
      </c>
      <c r="AK40" s="170"/>
      <c r="AL40" s="173">
        <v>145926.98019801982</v>
      </c>
      <c r="AM40" s="170"/>
      <c r="AN40" s="174">
        <v>320814.33455780387</v>
      </c>
      <c r="AO40" s="170"/>
      <c r="AP40" s="175">
        <v>2043428.3105472452</v>
      </c>
      <c r="AQ40" s="167"/>
      <c r="AR40" s="170">
        <v>37108.671097387247</v>
      </c>
      <c r="AS40" s="167"/>
      <c r="AT40" s="170">
        <v>145926.98019801982</v>
      </c>
      <c r="AU40" s="175">
        <v>0</v>
      </c>
      <c r="AV40" s="170">
        <v>0</v>
      </c>
      <c r="AW40" s="170">
        <v>0</v>
      </c>
      <c r="AX40" s="170">
        <v>0</v>
      </c>
      <c r="AY40" s="176">
        <v>0</v>
      </c>
      <c r="AZ40" s="177">
        <v>0</v>
      </c>
      <c r="BA40" s="178">
        <v>2226463.9618426524</v>
      </c>
      <c r="BB40" s="179">
        <v>5.8207660913467407E-11</v>
      </c>
      <c r="BD40" s="128">
        <v>2226463.9618426524</v>
      </c>
      <c r="BG40" s="180">
        <v>2226463.9618426524</v>
      </c>
      <c r="BI40" s="182">
        <v>99693</v>
      </c>
      <c r="BL40" s="128">
        <v>1760634.8550903741</v>
      </c>
      <c r="BN40" s="183">
        <v>0</v>
      </c>
      <c r="BO40" s="184">
        <v>0</v>
      </c>
      <c r="BQ40" s="128">
        <v>380</v>
      </c>
      <c r="BR40" s="185">
        <v>3802120</v>
      </c>
      <c r="BS40" s="128">
        <v>6098.4000000000005</v>
      </c>
      <c r="BT40" s="128">
        <v>0</v>
      </c>
      <c r="BU40" s="181">
        <v>0</v>
      </c>
      <c r="BW40" s="181">
        <v>0</v>
      </c>
      <c r="BY40" s="181">
        <v>4026.2130574685143</v>
      </c>
      <c r="BZ40" s="330">
        <v>4026.2130577114431</v>
      </c>
      <c r="CA40" s="331">
        <v>-2.4292876332765445E-7</v>
      </c>
      <c r="CC40" s="181">
        <v>400</v>
      </c>
      <c r="CG40" s="181">
        <v>15122.970161147416</v>
      </c>
      <c r="CH40" s="330">
        <v>15122.970260085176</v>
      </c>
      <c r="CI40" s="332">
        <v>-9.8937760412809439E-5</v>
      </c>
      <c r="CK40" s="181">
        <v>0</v>
      </c>
      <c r="CL40" s="330">
        <v>0</v>
      </c>
      <c r="CM40" s="332">
        <v>0</v>
      </c>
      <c r="CO40" s="181">
        <v>1760634.8550903741</v>
      </c>
      <c r="CP40" s="330">
        <v>1760634.8551893332</v>
      </c>
      <c r="CQ40" s="332">
        <v>-9.8959077149629593E-5</v>
      </c>
      <c r="CS40" s="181">
        <v>1760634.8550903741</v>
      </c>
      <c r="CT40" s="330">
        <v>1760634.8551893332</v>
      </c>
      <c r="CU40" s="332">
        <v>-9.8959077149629593E-5</v>
      </c>
      <c r="CW40" s="181">
        <v>457.97706862916669</v>
      </c>
      <c r="CX40" s="330">
        <v>457.97706862916669</v>
      </c>
      <c r="CY40" s="332">
        <v>0</v>
      </c>
      <c r="DA40" s="181">
        <v>303846.72723039158</v>
      </c>
      <c r="DB40" s="330">
        <v>303846.72723039641</v>
      </c>
      <c r="DC40" s="332">
        <v>-4.8312358558177948E-9</v>
      </c>
      <c r="DE40" s="333">
        <v>6.0889929742388757E-2</v>
      </c>
      <c r="DF40" s="333">
        <v>0</v>
      </c>
    </row>
    <row r="41" spans="1:110" x14ac:dyDescent="0.2">
      <c r="A41" s="159" t="s">
        <v>326</v>
      </c>
      <c r="B41" s="159" t="s">
        <v>60</v>
      </c>
      <c r="C41" s="160">
        <v>2113</v>
      </c>
      <c r="D41" s="161" t="s">
        <v>61</v>
      </c>
      <c r="E41" s="162"/>
      <c r="F41" s="163">
        <v>1440158.3896679734</v>
      </c>
      <c r="G41" s="164">
        <v>18155.269523645169</v>
      </c>
      <c r="H41" s="164">
        <v>3188.4618795152401</v>
      </c>
      <c r="I41" s="164">
        <v>10208.139065058012</v>
      </c>
      <c r="J41" s="164">
        <v>0</v>
      </c>
      <c r="K41" s="164">
        <v>140602.49280000522</v>
      </c>
      <c r="L41" s="164">
        <v>7632.5417660337498</v>
      </c>
      <c r="M41" s="186">
        <v>114418.30399999999</v>
      </c>
      <c r="N41" s="164">
        <v>0</v>
      </c>
      <c r="O41" s="165">
        <v>44352</v>
      </c>
      <c r="P41" s="166"/>
      <c r="Q41" s="167"/>
      <c r="R41" s="164">
        <v>-16183.859423055619</v>
      </c>
      <c r="S41" s="164"/>
      <c r="T41" s="164">
        <v>155636.40129776893</v>
      </c>
      <c r="U41" s="168">
        <v>0</v>
      </c>
      <c r="V41" s="168">
        <v>0</v>
      </c>
      <c r="W41" s="169">
        <v>1918168.1405769442</v>
      </c>
      <c r="X41" s="170"/>
      <c r="Y41" s="163">
        <v>102043.26000000001</v>
      </c>
      <c r="Z41" s="171">
        <v>1670.6005776661332</v>
      </c>
      <c r="AA41" s="169">
        <v>103713.86057766614</v>
      </c>
      <c r="AB41" s="170"/>
      <c r="AC41" s="163">
        <v>3951.2832029345991</v>
      </c>
      <c r="AD41" s="167"/>
      <c r="AE41" s="164">
        <v>2744.2425829398417</v>
      </c>
      <c r="AF41" s="167"/>
      <c r="AG41" s="164"/>
      <c r="AH41" s="169">
        <v>6695.5257858744408</v>
      </c>
      <c r="AI41" s="170"/>
      <c r="AJ41" s="172">
        <v>2028577.5269404848</v>
      </c>
      <c r="AK41" s="170"/>
      <c r="AL41" s="173">
        <v>50779.759036144584</v>
      </c>
      <c r="AM41" s="170"/>
      <c r="AN41" s="174">
        <v>262172.01017183426</v>
      </c>
      <c r="AO41" s="170"/>
      <c r="AP41" s="175">
        <v>2058145.3430362388</v>
      </c>
      <c r="AQ41" s="167"/>
      <c r="AR41" s="170">
        <v>3951.2832029345991</v>
      </c>
      <c r="AS41" s="167"/>
      <c r="AT41" s="170">
        <v>50779.759036144584</v>
      </c>
      <c r="AU41" s="175">
        <v>8856.2043781023149</v>
      </c>
      <c r="AV41" s="170">
        <v>2952.0681260341048</v>
      </c>
      <c r="AW41" s="170">
        <v>414.8627506755796</v>
      </c>
      <c r="AX41" s="170">
        <v>3683.2064531170504</v>
      </c>
      <c r="AY41" s="176">
        <v>0</v>
      </c>
      <c r="AZ41" s="177">
        <v>187.9145292355168</v>
      </c>
      <c r="BA41" s="178">
        <v>2096782.1290381532</v>
      </c>
      <c r="BB41" s="179">
        <v>89.603185890897294</v>
      </c>
      <c r="BD41" s="128">
        <v>2112876.3852753178</v>
      </c>
      <c r="BG41" s="180">
        <v>2112876.3852753178</v>
      </c>
      <c r="BI41" s="182">
        <v>0</v>
      </c>
      <c r="BL41" s="128">
        <v>1934351.9999999998</v>
      </c>
      <c r="BN41" s="183">
        <v>20973.004413711977</v>
      </c>
      <c r="BO41" s="184">
        <v>-4789.1449906563575</v>
      </c>
      <c r="BQ41" s="128">
        <v>380</v>
      </c>
      <c r="BR41" s="185">
        <v>3802113</v>
      </c>
      <c r="BS41" s="128">
        <v>44352</v>
      </c>
      <c r="BT41" s="128">
        <v>0</v>
      </c>
      <c r="BU41" s="181">
        <v>0</v>
      </c>
      <c r="BW41" s="181">
        <v>0</v>
      </c>
      <c r="BY41" s="181">
        <v>3270.2443694779117</v>
      </c>
      <c r="BZ41" s="330">
        <v>3270.2443694779117</v>
      </c>
      <c r="CA41" s="331">
        <v>0</v>
      </c>
      <c r="CC41" s="181">
        <v>504</v>
      </c>
      <c r="CG41" s="181">
        <v>0</v>
      </c>
      <c r="CH41" s="330">
        <v>0</v>
      </c>
      <c r="CI41" s="332">
        <v>0</v>
      </c>
      <c r="CK41" s="181">
        <v>155636.40129776893</v>
      </c>
      <c r="CL41" s="330">
        <v>155636.40129776695</v>
      </c>
      <c r="CM41" s="332">
        <v>1.9790604710578918E-9</v>
      </c>
      <c r="CO41" s="181">
        <v>1918168.1405769442</v>
      </c>
      <c r="CP41" s="330">
        <v>1918168.1405769445</v>
      </c>
      <c r="CQ41" s="332">
        <v>0</v>
      </c>
      <c r="CS41" s="181">
        <v>1934351.9999999998</v>
      </c>
      <c r="CT41" s="330">
        <v>1934352</v>
      </c>
      <c r="CU41" s="332">
        <v>0</v>
      </c>
      <c r="CW41" s="181">
        <v>0</v>
      </c>
      <c r="CX41" s="330">
        <v>0</v>
      </c>
      <c r="CY41" s="332">
        <v>0</v>
      </c>
      <c r="DA41" s="181">
        <v>255949.1785371743</v>
      </c>
      <c r="DB41" s="330">
        <v>255949.17853717483</v>
      </c>
      <c r="DC41" s="332">
        <v>-5.2386894822120667E-10</v>
      </c>
      <c r="DE41" s="333">
        <v>1.4981273408239701E-2</v>
      </c>
      <c r="DF41" s="333">
        <v>0</v>
      </c>
    </row>
    <row r="42" spans="1:110" x14ac:dyDescent="0.2">
      <c r="A42" s="159" t="s">
        <v>326</v>
      </c>
      <c r="B42" s="159" t="s">
        <v>62</v>
      </c>
      <c r="C42" s="160">
        <v>2103</v>
      </c>
      <c r="D42" s="161" t="s">
        <v>63</v>
      </c>
      <c r="E42" s="162"/>
      <c r="F42" s="163">
        <v>617210.73842913145</v>
      </c>
      <c r="G42" s="164">
        <v>56832.161458584982</v>
      </c>
      <c r="H42" s="164">
        <v>31035.95087321187</v>
      </c>
      <c r="I42" s="164">
        <v>80039.283109841752</v>
      </c>
      <c r="J42" s="164">
        <v>3175.9504506620506</v>
      </c>
      <c r="K42" s="164">
        <v>117010.49011200442</v>
      </c>
      <c r="L42" s="164">
        <v>32841.975186868149</v>
      </c>
      <c r="M42" s="186">
        <v>114418.30399999999</v>
      </c>
      <c r="N42" s="164">
        <v>0</v>
      </c>
      <c r="O42" s="165">
        <v>28476</v>
      </c>
      <c r="P42" s="166"/>
      <c r="Q42" s="167"/>
      <c r="R42" s="164">
        <v>-7443.6412707890522</v>
      </c>
      <c r="S42" s="164"/>
      <c r="T42" s="164">
        <v>0</v>
      </c>
      <c r="U42" s="168">
        <v>29185.628227509558</v>
      </c>
      <c r="V42" s="168">
        <v>0</v>
      </c>
      <c r="W42" s="169">
        <v>1102782.840577025</v>
      </c>
      <c r="X42" s="170"/>
      <c r="Y42" s="163">
        <v>159387.6</v>
      </c>
      <c r="Z42" s="171">
        <v>20253.487837495602</v>
      </c>
      <c r="AA42" s="169">
        <v>268522.08783749561</v>
      </c>
      <c r="AB42" s="170"/>
      <c r="AC42" s="163">
        <v>43340.868433352363</v>
      </c>
      <c r="AD42" s="167"/>
      <c r="AE42" s="164">
        <v>0</v>
      </c>
      <c r="AF42" s="167"/>
      <c r="AG42" s="164"/>
      <c r="AH42" s="169">
        <v>43340.868433352363</v>
      </c>
      <c r="AI42" s="170"/>
      <c r="AJ42" s="172">
        <v>1414645.7968478729</v>
      </c>
      <c r="AK42" s="170"/>
      <c r="AL42" s="173">
        <v>129683.72093023256</v>
      </c>
      <c r="AM42" s="170"/>
      <c r="AN42" s="174">
        <v>217711.35480296361</v>
      </c>
      <c r="AO42" s="170"/>
      <c r="AP42" s="175">
        <v>1378748.5696853097</v>
      </c>
      <c r="AQ42" s="167"/>
      <c r="AR42" s="170">
        <v>43340.868433352363</v>
      </c>
      <c r="AS42" s="167"/>
      <c r="AT42" s="170">
        <v>129683.72093023256</v>
      </c>
      <c r="AU42" s="175">
        <v>3795.5161620438494</v>
      </c>
      <c r="AV42" s="170">
        <v>1265.1720540146166</v>
      </c>
      <c r="AW42" s="170">
        <v>177.79832171810554</v>
      </c>
      <c r="AX42" s="170">
        <v>1578.5170513358787</v>
      </c>
      <c r="AY42" s="176">
        <v>0</v>
      </c>
      <c r="AZ42" s="177">
        <v>588.23631629472266</v>
      </c>
      <c r="BA42" s="178">
        <v>1544367.9191434875</v>
      </c>
      <c r="BB42" s="179">
        <v>38.401365382000222</v>
      </c>
      <c r="BD42" s="128">
        <v>1551773.1590488947</v>
      </c>
      <c r="BG42" s="180">
        <v>1551773.1590488947</v>
      </c>
      <c r="BI42" s="182">
        <v>88881</v>
      </c>
      <c r="BL42" s="128">
        <v>1110226.4818478141</v>
      </c>
      <c r="BN42" s="183">
        <v>9471.0315139427603</v>
      </c>
      <c r="BO42" s="184">
        <v>-2027.3902431537081</v>
      </c>
      <c r="BQ42" s="128">
        <v>380</v>
      </c>
      <c r="BR42" s="185">
        <v>3802103</v>
      </c>
      <c r="BS42" s="128">
        <v>28476</v>
      </c>
      <c r="BT42" s="128">
        <v>0</v>
      </c>
      <c r="BU42" s="181">
        <v>0</v>
      </c>
      <c r="BW42" s="181">
        <v>0</v>
      </c>
      <c r="BY42" s="181">
        <v>4397.4761510785529</v>
      </c>
      <c r="BZ42" s="330">
        <v>4397.4761507042249</v>
      </c>
      <c r="CA42" s="331">
        <v>3.7432801036629826E-7</v>
      </c>
      <c r="CC42" s="181">
        <v>216</v>
      </c>
      <c r="CG42" s="181">
        <v>29185.628227509558</v>
      </c>
      <c r="CH42" s="330">
        <v>29185.628145149425</v>
      </c>
      <c r="CI42" s="332">
        <v>8.2360133092151955E-5</v>
      </c>
      <c r="CK42" s="181">
        <v>0</v>
      </c>
      <c r="CL42" s="330">
        <v>0</v>
      </c>
      <c r="CM42" s="332">
        <v>0</v>
      </c>
      <c r="CO42" s="181">
        <v>1102782.840577025</v>
      </c>
      <c r="CP42" s="330">
        <v>1102782.8404946823</v>
      </c>
      <c r="CQ42" s="332">
        <v>8.2342652603983879E-5</v>
      </c>
      <c r="CS42" s="181">
        <v>1110226.4818478141</v>
      </c>
      <c r="CT42" s="330">
        <v>1110226.4817654714</v>
      </c>
      <c r="CU42" s="332">
        <v>8.2342652603983879E-5</v>
      </c>
      <c r="CW42" s="181">
        <v>3175.9504506620506</v>
      </c>
      <c r="CX42" s="330">
        <v>3175.9504506620506</v>
      </c>
      <c r="CY42" s="332">
        <v>0</v>
      </c>
      <c r="DA42" s="181">
        <v>201600.02953271387</v>
      </c>
      <c r="DB42" s="330">
        <v>201600.0295327178</v>
      </c>
      <c r="DC42" s="332">
        <v>-3.92901711165905E-9</v>
      </c>
      <c r="DE42" s="333">
        <v>7.1428571428571425E-2</v>
      </c>
      <c r="DF42" s="333">
        <v>0</v>
      </c>
    </row>
    <row r="43" spans="1:110" x14ac:dyDescent="0.2">
      <c r="A43" s="159" t="s">
        <v>326</v>
      </c>
      <c r="B43" s="159" t="s">
        <v>64</v>
      </c>
      <c r="C43" s="160">
        <v>2084</v>
      </c>
      <c r="D43" s="161" t="s">
        <v>65</v>
      </c>
      <c r="E43" s="162"/>
      <c r="F43" s="163">
        <v>1157270.1345546215</v>
      </c>
      <c r="G43" s="164">
        <v>127249.62497556573</v>
      </c>
      <c r="H43" s="164">
        <v>71916.591662467152</v>
      </c>
      <c r="I43" s="164">
        <v>147788.34458557569</v>
      </c>
      <c r="J43" s="164">
        <v>3553.7348792690314</v>
      </c>
      <c r="K43" s="164">
        <v>238269.94848838096</v>
      </c>
      <c r="L43" s="164">
        <v>6121.7420338951215</v>
      </c>
      <c r="M43" s="186">
        <v>114418.30399999999</v>
      </c>
      <c r="N43" s="164">
        <v>0</v>
      </c>
      <c r="O43" s="165">
        <v>29232</v>
      </c>
      <c r="P43" s="166"/>
      <c r="Q43" s="167"/>
      <c r="R43" s="164">
        <v>-14170.970402969584</v>
      </c>
      <c r="S43" s="164"/>
      <c r="T43" s="164">
        <v>0</v>
      </c>
      <c r="U43" s="168">
        <v>0</v>
      </c>
      <c r="V43" s="168">
        <v>0</v>
      </c>
      <c r="W43" s="169">
        <v>1881649.4547768058</v>
      </c>
      <c r="X43" s="170"/>
      <c r="Y43" s="163">
        <v>101942.7</v>
      </c>
      <c r="Z43" s="171">
        <v>13122.089186571626</v>
      </c>
      <c r="AA43" s="169">
        <v>115064.78918657162</v>
      </c>
      <c r="AB43" s="170"/>
      <c r="AC43" s="163">
        <v>3000</v>
      </c>
      <c r="AD43" s="167"/>
      <c r="AE43" s="164">
        <v>0</v>
      </c>
      <c r="AF43" s="167"/>
      <c r="AG43" s="164"/>
      <c r="AH43" s="169">
        <v>3000</v>
      </c>
      <c r="AI43" s="170"/>
      <c r="AJ43" s="172">
        <v>1999714.2439633776</v>
      </c>
      <c r="AK43" s="170"/>
      <c r="AL43" s="173">
        <v>278819.70149253734</v>
      </c>
      <c r="AM43" s="170"/>
      <c r="AN43" s="174">
        <v>411209.3045855831</v>
      </c>
      <c r="AO43" s="170"/>
      <c r="AP43" s="175">
        <v>2010885.2143663471</v>
      </c>
      <c r="AQ43" s="167"/>
      <c r="AR43" s="170">
        <v>3000</v>
      </c>
      <c r="AS43" s="167"/>
      <c r="AT43" s="170">
        <v>278819.70149253734</v>
      </c>
      <c r="AU43" s="175">
        <v>7116.5928038322172</v>
      </c>
      <c r="AV43" s="170">
        <v>2372.1976012774057</v>
      </c>
      <c r="AW43" s="170">
        <v>333.37185322144785</v>
      </c>
      <c r="AX43" s="170">
        <v>2959.7194712547725</v>
      </c>
      <c r="AY43" s="176">
        <v>0</v>
      </c>
      <c r="AZ43" s="177">
        <v>1317.086113292715</v>
      </c>
      <c r="BA43" s="178">
        <v>2278605.9480160056</v>
      </c>
      <c r="BB43" s="179">
        <v>72.002560090681072</v>
      </c>
      <c r="BD43" s="128">
        <v>2292704.9158588843</v>
      </c>
      <c r="BG43" s="180">
        <v>2292704.9158588843</v>
      </c>
      <c r="BI43" s="182">
        <v>0</v>
      </c>
      <c r="BL43" s="128">
        <v>1895820.4251797753</v>
      </c>
      <c r="BN43" s="183">
        <v>18132.455007970308</v>
      </c>
      <c r="BO43" s="184">
        <v>-3961.4846050007236</v>
      </c>
      <c r="BQ43" s="128">
        <v>380</v>
      </c>
      <c r="BR43" s="185">
        <v>3802084</v>
      </c>
      <c r="BS43" s="128">
        <v>29232</v>
      </c>
      <c r="BT43" s="128">
        <v>0</v>
      </c>
      <c r="BU43" s="181">
        <v>0</v>
      </c>
      <c r="BW43" s="181">
        <v>0</v>
      </c>
      <c r="BY43" s="181">
        <v>4228.2350061927955</v>
      </c>
      <c r="BZ43" s="330">
        <v>4228.2350062034739</v>
      </c>
      <c r="CA43" s="331">
        <v>-1.067837729351595E-8</v>
      </c>
      <c r="CC43" s="181">
        <v>405</v>
      </c>
      <c r="CG43" s="181">
        <v>0</v>
      </c>
      <c r="CH43" s="330">
        <v>0</v>
      </c>
      <c r="CI43" s="332">
        <v>0</v>
      </c>
      <c r="CK43" s="181">
        <v>0</v>
      </c>
      <c r="CL43" s="330">
        <v>0</v>
      </c>
      <c r="CM43" s="332">
        <v>0</v>
      </c>
      <c r="CO43" s="181">
        <v>1881649.4547768058</v>
      </c>
      <c r="CP43" s="330">
        <v>1881649.454776838</v>
      </c>
      <c r="CQ43" s="332">
        <v>-3.2130628824234009E-8</v>
      </c>
      <c r="CS43" s="181">
        <v>1895820.4251797753</v>
      </c>
      <c r="CT43" s="330">
        <v>1895820.4251798075</v>
      </c>
      <c r="CU43" s="332">
        <v>-3.2130628824234009E-8</v>
      </c>
      <c r="CW43" s="181">
        <v>3553.7348792690314</v>
      </c>
      <c r="CX43" s="330">
        <v>3553.7348792690314</v>
      </c>
      <c r="CY43" s="332">
        <v>0</v>
      </c>
      <c r="DA43" s="181">
        <v>404305.41723438882</v>
      </c>
      <c r="DB43" s="330">
        <v>404305.41723439598</v>
      </c>
      <c r="DC43" s="332">
        <v>-7.1595422923564911E-9</v>
      </c>
      <c r="DE43" s="333">
        <v>6.6820276497695855E-2</v>
      </c>
      <c r="DF43" s="333">
        <v>0</v>
      </c>
    </row>
    <row r="44" spans="1:110" x14ac:dyDescent="0.2">
      <c r="A44" s="187" t="s">
        <v>328</v>
      </c>
      <c r="B44" s="187"/>
      <c r="C44" s="160">
        <v>2183</v>
      </c>
      <c r="D44" s="161" t="s">
        <v>66</v>
      </c>
      <c r="E44" s="162"/>
      <c r="F44" s="163">
        <v>1231564.0197359058</v>
      </c>
      <c r="G44" s="164">
        <v>68405.697258992717</v>
      </c>
      <c r="H44" s="164">
        <v>36905.903999967115</v>
      </c>
      <c r="I44" s="164">
        <v>136321.80799997036</v>
      </c>
      <c r="J44" s="164">
        <v>0</v>
      </c>
      <c r="K44" s="164">
        <v>227500.80083324268</v>
      </c>
      <c r="L44" s="164">
        <v>119071.08636950317</v>
      </c>
      <c r="M44" s="186">
        <v>114418.30399999999</v>
      </c>
      <c r="N44" s="164">
        <v>8855.3373359195066</v>
      </c>
      <c r="O44" s="165">
        <v>5997.6</v>
      </c>
      <c r="P44" s="166"/>
      <c r="Q44" s="167"/>
      <c r="R44" s="164">
        <v>0</v>
      </c>
      <c r="S44" s="164"/>
      <c r="T44" s="164">
        <v>0</v>
      </c>
      <c r="U44" s="168">
        <v>0</v>
      </c>
      <c r="V44" s="168">
        <v>0</v>
      </c>
      <c r="W44" s="169">
        <v>1949040.5575335016</v>
      </c>
      <c r="X44" s="170"/>
      <c r="Y44" s="163">
        <v>184904.7</v>
      </c>
      <c r="Z44" s="171">
        <v>20637.43734400149</v>
      </c>
      <c r="AA44" s="169">
        <v>284565.1373440015</v>
      </c>
      <c r="AB44" s="170"/>
      <c r="AC44" s="163">
        <v>15192.265185849696</v>
      </c>
      <c r="AD44" s="167"/>
      <c r="AE44" s="164">
        <v>0</v>
      </c>
      <c r="AF44" s="167"/>
      <c r="AG44" s="164"/>
      <c r="AH44" s="169">
        <v>15192.265185849696</v>
      </c>
      <c r="AI44" s="170"/>
      <c r="AJ44" s="172">
        <v>2248797.9600633527</v>
      </c>
      <c r="AK44" s="170"/>
      <c r="AL44" s="173">
        <v>152765.55555555556</v>
      </c>
      <c r="AM44" s="170"/>
      <c r="AN44" s="174">
        <v>391951.2914628241</v>
      </c>
      <c r="AO44" s="170"/>
      <c r="AP44" s="175">
        <v>2233605.694877503</v>
      </c>
      <c r="AQ44" s="167"/>
      <c r="AR44" s="170">
        <v>15192.265185849696</v>
      </c>
      <c r="AS44" s="167"/>
      <c r="AT44" s="170">
        <v>152765.55555555556</v>
      </c>
      <c r="AU44" s="175">
        <v>0</v>
      </c>
      <c r="AV44" s="170">
        <v>0</v>
      </c>
      <c r="AW44" s="170">
        <v>0</v>
      </c>
      <c r="AX44" s="170">
        <v>0</v>
      </c>
      <c r="AY44" s="176">
        <v>0</v>
      </c>
      <c r="AZ44" s="177">
        <v>0</v>
      </c>
      <c r="BA44" s="178">
        <v>2401563.5156189082</v>
      </c>
      <c r="BB44" s="179">
        <v>-5.8207660913467407E-11</v>
      </c>
      <c r="BD44" s="128">
        <v>2401563.5156189082</v>
      </c>
      <c r="BG44" s="180">
        <v>2401563.5156189082</v>
      </c>
      <c r="BI44" s="182">
        <v>79023</v>
      </c>
      <c r="BL44" s="128">
        <v>1949040.5575335016</v>
      </c>
      <c r="BN44" s="183">
        <v>0</v>
      </c>
      <c r="BO44" s="184">
        <v>0</v>
      </c>
      <c r="BQ44" s="128">
        <v>380</v>
      </c>
      <c r="BR44" s="185">
        <v>3802183</v>
      </c>
      <c r="BS44" s="128">
        <v>5997.6</v>
      </c>
      <c r="BT44" s="128">
        <v>8855.3373359195066</v>
      </c>
      <c r="BU44" s="181">
        <v>8855.3373359195066</v>
      </c>
      <c r="BW44" s="181">
        <v>8514.7474383841418</v>
      </c>
      <c r="BY44" s="181">
        <v>4050.0121152498537</v>
      </c>
      <c r="BZ44" s="330">
        <v>4050.0121152241663</v>
      </c>
      <c r="CA44" s="331">
        <v>2.5687313609523699E-8</v>
      </c>
      <c r="CC44" s="181">
        <v>431</v>
      </c>
      <c r="CG44" s="181">
        <v>0</v>
      </c>
      <c r="CH44" s="330">
        <v>0</v>
      </c>
      <c r="CI44" s="332">
        <v>0</v>
      </c>
      <c r="CK44" s="181">
        <v>0</v>
      </c>
      <c r="CL44" s="330">
        <v>0</v>
      </c>
      <c r="CM44" s="332">
        <v>0</v>
      </c>
      <c r="CO44" s="181">
        <v>1949040.5575335016</v>
      </c>
      <c r="CP44" s="330">
        <v>1949040.5575335312</v>
      </c>
      <c r="CQ44" s="332">
        <v>-2.9569491744041443E-8</v>
      </c>
      <c r="CS44" s="181">
        <v>1949040.5575335016</v>
      </c>
      <c r="CT44" s="330">
        <v>1949040.5575335312</v>
      </c>
      <c r="CU44" s="332">
        <v>-2.9569491744041443E-8</v>
      </c>
      <c r="CW44" s="181">
        <v>0</v>
      </c>
      <c r="CX44" s="330">
        <v>0</v>
      </c>
      <c r="CY44" s="332">
        <v>0</v>
      </c>
      <c r="DA44" s="181">
        <v>374877.38322218403</v>
      </c>
      <c r="DB44" s="330">
        <v>374877.38322219066</v>
      </c>
      <c r="DC44" s="332">
        <v>-6.6356733441352844E-9</v>
      </c>
      <c r="DE44" s="333">
        <v>3.0042918454935622E-2</v>
      </c>
      <c r="DF44" s="333">
        <v>0</v>
      </c>
    </row>
    <row r="45" spans="1:110" x14ac:dyDescent="0.2">
      <c r="A45" s="187" t="s">
        <v>328</v>
      </c>
      <c r="B45" s="187"/>
      <c r="C45" s="160">
        <v>2065</v>
      </c>
      <c r="D45" s="161" t="s">
        <v>346</v>
      </c>
      <c r="E45" s="162"/>
      <c r="F45" s="163">
        <v>1031542.0211709095</v>
      </c>
      <c r="G45" s="164">
        <v>99578.212247412986</v>
      </c>
      <c r="H45" s="164">
        <v>59123.208199947476</v>
      </c>
      <c r="I45" s="164">
        <v>157732.09420885454</v>
      </c>
      <c r="J45" s="164">
        <v>0</v>
      </c>
      <c r="K45" s="164">
        <v>193708.84560000728</v>
      </c>
      <c r="L45" s="164">
        <v>39146.578065095855</v>
      </c>
      <c r="M45" s="186">
        <v>114418.30399999999</v>
      </c>
      <c r="N45" s="164">
        <v>0</v>
      </c>
      <c r="O45" s="165">
        <v>7106.4000000000005</v>
      </c>
      <c r="P45" s="166"/>
      <c r="Q45" s="167"/>
      <c r="R45" s="164">
        <v>0</v>
      </c>
      <c r="S45" s="164"/>
      <c r="T45" s="164">
        <v>0</v>
      </c>
      <c r="U45" s="168">
        <v>54567.601479263976</v>
      </c>
      <c r="V45" s="168">
        <v>0</v>
      </c>
      <c r="W45" s="169">
        <v>1756923.2649714914</v>
      </c>
      <c r="X45" s="170"/>
      <c r="Y45" s="163">
        <v>129973.80000000002</v>
      </c>
      <c r="Z45" s="171">
        <v>18110.394653782656</v>
      </c>
      <c r="AA45" s="169">
        <v>148084.19465378267</v>
      </c>
      <c r="AB45" s="170"/>
      <c r="AC45" s="163">
        <v>10595.757991684448</v>
      </c>
      <c r="AD45" s="167"/>
      <c r="AE45" s="164">
        <v>0</v>
      </c>
      <c r="AF45" s="167"/>
      <c r="AG45" s="164"/>
      <c r="AH45" s="169">
        <v>10595.757991684448</v>
      </c>
      <c r="AI45" s="170"/>
      <c r="AJ45" s="172">
        <v>1915603.2176169585</v>
      </c>
      <c r="AK45" s="170"/>
      <c r="AL45" s="173">
        <v>249608.27195467424</v>
      </c>
      <c r="AM45" s="170"/>
      <c r="AN45" s="174">
        <v>352081.95345472533</v>
      </c>
      <c r="AO45" s="170"/>
      <c r="AP45" s="175">
        <v>1905007.4596252742</v>
      </c>
      <c r="AQ45" s="167"/>
      <c r="AR45" s="170">
        <v>10595.757991684448</v>
      </c>
      <c r="AS45" s="167"/>
      <c r="AT45" s="170">
        <v>249608.27195467424</v>
      </c>
      <c r="AU45" s="175">
        <v>0</v>
      </c>
      <c r="AV45" s="170">
        <v>0</v>
      </c>
      <c r="AW45" s="170">
        <v>0</v>
      </c>
      <c r="AX45" s="170">
        <v>0</v>
      </c>
      <c r="AY45" s="176">
        <v>0</v>
      </c>
      <c r="AZ45" s="177">
        <v>0</v>
      </c>
      <c r="BA45" s="178">
        <v>2165211.4895716328</v>
      </c>
      <c r="BB45" s="179">
        <v>2.9103830456733704E-11</v>
      </c>
      <c r="BD45" s="128">
        <v>2165211.4895716328</v>
      </c>
      <c r="BG45" s="180">
        <v>2165211.4895716328</v>
      </c>
      <c r="BI45" s="182">
        <v>0</v>
      </c>
      <c r="BL45" s="128">
        <v>1756923.2649714914</v>
      </c>
      <c r="BN45" s="183">
        <v>0</v>
      </c>
      <c r="BO45" s="184">
        <v>0</v>
      </c>
      <c r="BQ45" s="128">
        <v>380</v>
      </c>
      <c r="BR45" s="185">
        <v>3802065</v>
      </c>
      <c r="BS45" s="128">
        <v>7106.4000000000005</v>
      </c>
      <c r="BT45" s="128">
        <v>0</v>
      </c>
      <c r="BU45" s="181">
        <v>0</v>
      </c>
      <c r="BW45" s="181">
        <v>0</v>
      </c>
      <c r="BY45" s="181">
        <v>4448.3404552127049</v>
      </c>
      <c r="BZ45" s="330">
        <v>4448.3404550000005</v>
      </c>
      <c r="CA45" s="331">
        <v>2.127044353983365E-7</v>
      </c>
      <c r="CC45" s="181">
        <v>361</v>
      </c>
      <c r="CG45" s="181">
        <v>54567.601479263976</v>
      </c>
      <c r="CH45" s="330">
        <v>54567.601401030071</v>
      </c>
      <c r="CI45" s="332">
        <v>7.823390478733927E-5</v>
      </c>
      <c r="CK45" s="181">
        <v>0</v>
      </c>
      <c r="CL45" s="330">
        <v>0</v>
      </c>
      <c r="CM45" s="332">
        <v>0</v>
      </c>
      <c r="CO45" s="181">
        <v>1756923.2649714914</v>
      </c>
      <c r="CP45" s="330">
        <v>1756923.264893292</v>
      </c>
      <c r="CQ45" s="332">
        <v>7.8199431300163269E-5</v>
      </c>
      <c r="CS45" s="181">
        <v>1756923.2649714914</v>
      </c>
      <c r="CT45" s="330">
        <v>1756923.264893292</v>
      </c>
      <c r="CU45" s="332">
        <v>7.8199431300163269E-5</v>
      </c>
      <c r="CW45" s="181">
        <v>0</v>
      </c>
      <c r="CX45" s="330">
        <v>0</v>
      </c>
      <c r="CY45" s="332">
        <v>0</v>
      </c>
      <c r="DA45" s="181">
        <v>343196.90177549835</v>
      </c>
      <c r="DB45" s="330">
        <v>343196.90177550609</v>
      </c>
      <c r="DC45" s="332">
        <v>-7.7416189014911652E-9</v>
      </c>
      <c r="DE45" s="333">
        <v>5.3050397877984087E-2</v>
      </c>
      <c r="DF45" s="333">
        <v>0</v>
      </c>
    </row>
    <row r="46" spans="1:110" x14ac:dyDescent="0.2">
      <c r="A46" s="187" t="s">
        <v>328</v>
      </c>
      <c r="B46" s="187"/>
      <c r="C46" s="188">
        <v>2007</v>
      </c>
      <c r="D46" s="161" t="s">
        <v>67</v>
      </c>
      <c r="E46" s="162"/>
      <c r="F46" s="163">
        <v>1134410.4775757648</v>
      </c>
      <c r="G46" s="164">
        <v>52809.448159981723</v>
      </c>
      <c r="H46" s="164">
        <v>30822.055739972606</v>
      </c>
      <c r="I46" s="164">
        <v>107986.38755797647</v>
      </c>
      <c r="J46" s="164">
        <v>22109.037914067754</v>
      </c>
      <c r="K46" s="164">
        <v>160548.25988339595</v>
      </c>
      <c r="L46" s="164">
        <v>103126.86103017886</v>
      </c>
      <c r="M46" s="186">
        <v>114418.30399999999</v>
      </c>
      <c r="N46" s="164">
        <v>0</v>
      </c>
      <c r="O46" s="165">
        <v>7308</v>
      </c>
      <c r="P46" s="166"/>
      <c r="Q46" s="167"/>
      <c r="R46" s="164">
        <v>0</v>
      </c>
      <c r="S46" s="164"/>
      <c r="T46" s="164">
        <v>0</v>
      </c>
      <c r="U46" s="168">
        <v>57890.209068153985</v>
      </c>
      <c r="V46" s="168">
        <v>0</v>
      </c>
      <c r="W46" s="169">
        <v>1791429.0409294919</v>
      </c>
      <c r="X46" s="170"/>
      <c r="Y46" s="163">
        <v>141161.1</v>
      </c>
      <c r="Z46" s="171">
        <v>18942.553870440111</v>
      </c>
      <c r="AA46" s="169">
        <v>231892.15387044012</v>
      </c>
      <c r="AB46" s="170"/>
      <c r="AC46" s="163">
        <v>16789.639787090102</v>
      </c>
      <c r="AD46" s="167"/>
      <c r="AE46" s="164">
        <v>0</v>
      </c>
      <c r="AF46" s="167"/>
      <c r="AG46" s="164"/>
      <c r="AH46" s="169">
        <v>16789.639787090102</v>
      </c>
      <c r="AI46" s="170"/>
      <c r="AJ46" s="172">
        <v>2040110.8345870222</v>
      </c>
      <c r="AK46" s="170"/>
      <c r="AL46" s="173">
        <v>135862.22222222222</v>
      </c>
      <c r="AM46" s="170"/>
      <c r="AN46" s="174">
        <v>303179.07269058219</v>
      </c>
      <c r="AO46" s="170"/>
      <c r="AP46" s="175">
        <v>2023321.194799932</v>
      </c>
      <c r="AQ46" s="167"/>
      <c r="AR46" s="170">
        <v>16789.639787090102</v>
      </c>
      <c r="AS46" s="167"/>
      <c r="AT46" s="170">
        <v>135862.22222222222</v>
      </c>
      <c r="AU46" s="175">
        <v>0</v>
      </c>
      <c r="AV46" s="170">
        <v>0</v>
      </c>
      <c r="AW46" s="170">
        <v>0</v>
      </c>
      <c r="AX46" s="170">
        <v>0</v>
      </c>
      <c r="AY46" s="176">
        <v>0</v>
      </c>
      <c r="AZ46" s="177">
        <v>0</v>
      </c>
      <c r="BA46" s="178">
        <v>2175973.0568092442</v>
      </c>
      <c r="BB46" s="179">
        <v>-2.0372681319713593E-10</v>
      </c>
      <c r="BD46" s="128">
        <v>2175973.0568092442</v>
      </c>
      <c r="BG46" s="180">
        <v>2175973.0568092442</v>
      </c>
      <c r="BI46" s="182">
        <v>71788.5</v>
      </c>
      <c r="BL46" s="128">
        <v>1791429.0409294919</v>
      </c>
      <c r="BN46" s="183">
        <v>0</v>
      </c>
      <c r="BO46" s="184">
        <v>0</v>
      </c>
      <c r="BQ46" s="128">
        <v>380</v>
      </c>
      <c r="BR46" s="185">
        <v>3802007</v>
      </c>
      <c r="BS46" s="128">
        <v>7308</v>
      </c>
      <c r="BT46" s="128">
        <v>0</v>
      </c>
      <c r="BU46" s="181">
        <v>0</v>
      </c>
      <c r="BW46" s="181">
        <v>0</v>
      </c>
      <c r="BY46" s="181">
        <v>4129.8118076498031</v>
      </c>
      <c r="BZ46" s="330">
        <v>4129.8118075000002</v>
      </c>
      <c r="CA46" s="331">
        <v>1.4980287232901901E-7</v>
      </c>
      <c r="CC46" s="181">
        <v>397</v>
      </c>
      <c r="CG46" s="181">
        <v>57890.209068153985</v>
      </c>
      <c r="CH46" s="330">
        <v>57890.209007564423</v>
      </c>
      <c r="CI46" s="332">
        <v>6.0589562053792179E-5</v>
      </c>
      <c r="CK46" s="181">
        <v>0</v>
      </c>
      <c r="CL46" s="330">
        <v>0</v>
      </c>
      <c r="CM46" s="332">
        <v>0</v>
      </c>
      <c r="CO46" s="181">
        <v>1791429.0409294919</v>
      </c>
      <c r="CP46" s="330">
        <v>1791429.0408689261</v>
      </c>
      <c r="CQ46" s="332">
        <v>6.0565769672393799E-5</v>
      </c>
      <c r="CS46" s="181">
        <v>1791429.0409294919</v>
      </c>
      <c r="CT46" s="330">
        <v>1791429.0408689261</v>
      </c>
      <c r="CU46" s="332">
        <v>6.0565769672393799E-5</v>
      </c>
      <c r="CW46" s="181">
        <v>22109.037914067754</v>
      </c>
      <c r="CX46" s="330">
        <v>22109.037914067754</v>
      </c>
      <c r="CY46" s="332">
        <v>0</v>
      </c>
      <c r="DA46" s="181">
        <v>289265.54345835577</v>
      </c>
      <c r="DB46" s="330">
        <v>289265.54345836106</v>
      </c>
      <c r="DC46" s="332">
        <v>-5.2968971431255341E-9</v>
      </c>
      <c r="DE46" s="333">
        <v>0.10328638497652583</v>
      </c>
      <c r="DF46" s="333">
        <v>0</v>
      </c>
    </row>
    <row r="47" spans="1:110" x14ac:dyDescent="0.2">
      <c r="A47" s="159" t="s">
        <v>326</v>
      </c>
      <c r="B47" s="159" t="s">
        <v>68</v>
      </c>
      <c r="C47" s="160">
        <v>5201</v>
      </c>
      <c r="D47" s="161" t="s">
        <v>69</v>
      </c>
      <c r="E47" s="162"/>
      <c r="F47" s="163">
        <v>597208.53857263189</v>
      </c>
      <c r="G47" s="164">
        <v>18773.569328295391</v>
      </c>
      <c r="H47" s="164">
        <v>7651.2239999931999</v>
      </c>
      <c r="I47" s="164">
        <v>8351.3359999981876</v>
      </c>
      <c r="J47" s="164">
        <v>0</v>
      </c>
      <c r="K47" s="164">
        <v>73377.744147488731</v>
      </c>
      <c r="L47" s="164">
        <v>1863.8815066656991</v>
      </c>
      <c r="M47" s="186">
        <v>114418.30399999999</v>
      </c>
      <c r="N47" s="164">
        <v>0</v>
      </c>
      <c r="O47" s="165">
        <v>2970.55</v>
      </c>
      <c r="P47" s="166"/>
      <c r="Q47" s="167"/>
      <c r="R47" s="164">
        <v>-6827.5532404746045</v>
      </c>
      <c r="S47" s="164"/>
      <c r="T47" s="164">
        <v>0</v>
      </c>
      <c r="U47" s="168">
        <v>9485.3495093344245</v>
      </c>
      <c r="V47" s="168">
        <v>0</v>
      </c>
      <c r="W47" s="169">
        <v>827272.9438239329</v>
      </c>
      <c r="X47" s="170"/>
      <c r="Y47" s="163">
        <v>107548.92</v>
      </c>
      <c r="Z47" s="171">
        <v>4290.1531643410708</v>
      </c>
      <c r="AA47" s="169">
        <v>111839.07316434107</v>
      </c>
      <c r="AB47" s="170"/>
      <c r="AC47" s="163">
        <v>10145.164998340248</v>
      </c>
      <c r="AD47" s="167"/>
      <c r="AE47" s="164">
        <v>10111.27539846416</v>
      </c>
      <c r="AF47" s="167"/>
      <c r="AG47" s="164"/>
      <c r="AH47" s="169">
        <v>20256.440396804406</v>
      </c>
      <c r="AI47" s="170"/>
      <c r="AJ47" s="172">
        <v>959368.45738507831</v>
      </c>
      <c r="AK47" s="170"/>
      <c r="AL47" s="173">
        <v>40200.571428571428</v>
      </c>
      <c r="AM47" s="170"/>
      <c r="AN47" s="174">
        <v>132901.11058393022</v>
      </c>
      <c r="AO47" s="170"/>
      <c r="AP47" s="175">
        <v>956050.84562721266</v>
      </c>
      <c r="AQ47" s="167"/>
      <c r="AR47" s="170">
        <v>10145.164998340248</v>
      </c>
      <c r="AS47" s="167"/>
      <c r="AT47" s="170">
        <v>40200.571428571428</v>
      </c>
      <c r="AU47" s="175">
        <v>3672.5133234590944</v>
      </c>
      <c r="AV47" s="170">
        <v>1224.1711078196981</v>
      </c>
      <c r="AW47" s="170">
        <v>172.03633906983359</v>
      </c>
      <c r="AX47" s="170">
        <v>1527.3614061536975</v>
      </c>
      <c r="AY47" s="176">
        <v>0</v>
      </c>
      <c r="AZ47" s="177">
        <v>194.31418728333247</v>
      </c>
      <c r="BA47" s="178">
        <v>999606.18569033884</v>
      </c>
      <c r="BB47" s="179">
        <v>37.156876689106866</v>
      </c>
      <c r="BD47" s="128">
        <v>1006396.5820541244</v>
      </c>
      <c r="BG47" s="180">
        <v>1006396.5820541244</v>
      </c>
      <c r="BI47" s="182">
        <v>0</v>
      </c>
      <c r="BL47" s="128">
        <v>834100.49706440745</v>
      </c>
      <c r="BN47" s="183">
        <v>8918.3128521446579</v>
      </c>
      <c r="BO47" s="184">
        <v>-2090.7596116700533</v>
      </c>
      <c r="BQ47" s="128">
        <v>380</v>
      </c>
      <c r="BR47" s="185">
        <v>3805201</v>
      </c>
      <c r="BS47" s="128">
        <v>2970.55</v>
      </c>
      <c r="BT47" s="128">
        <v>0</v>
      </c>
      <c r="BU47" s="181">
        <v>0</v>
      </c>
      <c r="BW47" s="181">
        <v>0</v>
      </c>
      <c r="BY47" s="181">
        <v>3367.2842805508189</v>
      </c>
      <c r="BZ47" s="330">
        <v>3367.2842803827748</v>
      </c>
      <c r="CA47" s="331">
        <v>1.6804415281512775E-7</v>
      </c>
      <c r="CC47" s="181">
        <v>209</v>
      </c>
      <c r="CG47" s="181">
        <v>9485.3495093344245</v>
      </c>
      <c r="CH47" s="330">
        <v>9485.3494735650729</v>
      </c>
      <c r="CI47" s="332">
        <v>3.5769351597991772E-5</v>
      </c>
      <c r="CK47" s="181">
        <v>0</v>
      </c>
      <c r="CL47" s="330">
        <v>0</v>
      </c>
      <c r="CM47" s="332">
        <v>0</v>
      </c>
      <c r="CO47" s="181">
        <v>827272.9438239329</v>
      </c>
      <c r="CP47" s="330">
        <v>827272.94378816546</v>
      </c>
      <c r="CQ47" s="332">
        <v>3.5767443478107452E-5</v>
      </c>
      <c r="CS47" s="181">
        <v>834100.49706440745</v>
      </c>
      <c r="CT47" s="330">
        <v>834100.49702864001</v>
      </c>
      <c r="CU47" s="332">
        <v>3.5767443478107452E-5</v>
      </c>
      <c r="CW47" s="181">
        <v>0</v>
      </c>
      <c r="CX47" s="330">
        <v>0</v>
      </c>
      <c r="CY47" s="332">
        <v>0</v>
      </c>
      <c r="DA47" s="181">
        <v>126190.76619406976</v>
      </c>
      <c r="DB47" s="330">
        <v>126190.76619407017</v>
      </c>
      <c r="DC47" s="332">
        <v>-4.0745362639427185E-10</v>
      </c>
      <c r="DE47" s="333">
        <v>4.4052863436123352E-3</v>
      </c>
      <c r="DF47" s="333">
        <v>0</v>
      </c>
    </row>
    <row r="48" spans="1:110" x14ac:dyDescent="0.2">
      <c r="A48" s="159" t="s">
        <v>326</v>
      </c>
      <c r="B48" s="159" t="s">
        <v>70</v>
      </c>
      <c r="C48" s="160">
        <v>2027</v>
      </c>
      <c r="D48" s="161" t="s">
        <v>71</v>
      </c>
      <c r="E48" s="162"/>
      <c r="F48" s="163">
        <v>1102978.4492298367</v>
      </c>
      <c r="G48" s="164">
        <v>60534.48396797906</v>
      </c>
      <c r="H48" s="164">
        <v>35372.411257700449</v>
      </c>
      <c r="I48" s="164">
        <v>47441.816280402105</v>
      </c>
      <c r="J48" s="164">
        <v>119.66502283702769</v>
      </c>
      <c r="K48" s="164">
        <v>194156.8934666737</v>
      </c>
      <c r="L48" s="164">
        <v>86417.118295503999</v>
      </c>
      <c r="M48" s="186">
        <v>114418.30399999999</v>
      </c>
      <c r="N48" s="164">
        <v>0</v>
      </c>
      <c r="O48" s="165">
        <v>25956</v>
      </c>
      <c r="P48" s="166"/>
      <c r="Q48" s="167"/>
      <c r="R48" s="164">
        <v>-12877.419439169402</v>
      </c>
      <c r="S48" s="164"/>
      <c r="T48" s="164">
        <v>0</v>
      </c>
      <c r="U48" s="168">
        <v>0</v>
      </c>
      <c r="V48" s="168">
        <v>0</v>
      </c>
      <c r="W48" s="169">
        <v>1654517.7220817637</v>
      </c>
      <c r="X48" s="170"/>
      <c r="Y48" s="163">
        <v>77934.000000000015</v>
      </c>
      <c r="Z48" s="171">
        <v>5512.022495733414</v>
      </c>
      <c r="AA48" s="169">
        <v>83446.022495733429</v>
      </c>
      <c r="AB48" s="170"/>
      <c r="AC48" s="163">
        <v>19788.772380014951</v>
      </c>
      <c r="AD48" s="167"/>
      <c r="AE48" s="164">
        <v>0</v>
      </c>
      <c r="AF48" s="167"/>
      <c r="AG48" s="164"/>
      <c r="AH48" s="169">
        <v>19788.772380014951</v>
      </c>
      <c r="AI48" s="170"/>
      <c r="AJ48" s="172">
        <v>1757752.5169575121</v>
      </c>
      <c r="AK48" s="170"/>
      <c r="AL48" s="173">
        <v>139120.61068702288</v>
      </c>
      <c r="AM48" s="170"/>
      <c r="AN48" s="174">
        <v>314763.03028879472</v>
      </c>
      <c r="AO48" s="170"/>
      <c r="AP48" s="175">
        <v>1750841.1640166664</v>
      </c>
      <c r="AQ48" s="167"/>
      <c r="AR48" s="170">
        <v>19788.772380014951</v>
      </c>
      <c r="AS48" s="167"/>
      <c r="AT48" s="170">
        <v>139120.61068702288</v>
      </c>
      <c r="AU48" s="175">
        <v>6782.7279562450267</v>
      </c>
      <c r="AV48" s="170">
        <v>2260.9093187483422</v>
      </c>
      <c r="AW48" s="170">
        <v>317.73218603328121</v>
      </c>
      <c r="AX48" s="170">
        <v>2820.8684343317091</v>
      </c>
      <c r="AY48" s="176">
        <v>0</v>
      </c>
      <c r="AZ48" s="177">
        <v>626.55688160083116</v>
      </c>
      <c r="BA48" s="178">
        <v>1896941.7523067449</v>
      </c>
      <c r="BB48" s="179">
        <v>68.624662209913367</v>
      </c>
      <c r="BD48" s="128">
        <v>1909750.547083704</v>
      </c>
      <c r="BG48" s="180">
        <v>1909750.547083704</v>
      </c>
      <c r="BI48" s="182">
        <v>0</v>
      </c>
      <c r="BL48" s="128">
        <v>1667395.141520933</v>
      </c>
      <c r="BN48" s="183">
        <v>16825.552007855385</v>
      </c>
      <c r="BO48" s="184">
        <v>-3948.1325686859836</v>
      </c>
      <c r="BQ48" s="128">
        <v>380</v>
      </c>
      <c r="BR48" s="185">
        <v>3802027</v>
      </c>
      <c r="BS48" s="128">
        <v>25956</v>
      </c>
      <c r="BT48" s="128">
        <v>0</v>
      </c>
      <c r="BU48" s="181">
        <v>0</v>
      </c>
      <c r="BW48" s="181">
        <v>0</v>
      </c>
      <c r="BY48" s="181">
        <v>3876.5185176258597</v>
      </c>
      <c r="BZ48" s="330">
        <v>3876.5185175257729</v>
      </c>
      <c r="CA48" s="331">
        <v>1.0008670869865455E-7</v>
      </c>
      <c r="CC48" s="181">
        <v>386</v>
      </c>
      <c r="CG48" s="181">
        <v>0</v>
      </c>
      <c r="CH48" s="330">
        <v>0</v>
      </c>
      <c r="CI48" s="332">
        <v>0</v>
      </c>
      <c r="CK48" s="181">
        <v>0</v>
      </c>
      <c r="CL48" s="330">
        <v>0</v>
      </c>
      <c r="CM48" s="332">
        <v>0</v>
      </c>
      <c r="CO48" s="181">
        <v>1654517.7220817637</v>
      </c>
      <c r="CP48" s="330">
        <v>1654517.7220817741</v>
      </c>
      <c r="CQ48" s="332">
        <v>-1.0477378964424133E-8</v>
      </c>
      <c r="CS48" s="181">
        <v>1667395.141520933</v>
      </c>
      <c r="CT48" s="330">
        <v>1667395.1415209435</v>
      </c>
      <c r="CU48" s="332">
        <v>-1.0477378964424133E-8</v>
      </c>
      <c r="CW48" s="181">
        <v>119.66502283702769</v>
      </c>
      <c r="CX48" s="330">
        <v>119.66502283702769</v>
      </c>
      <c r="CY48" s="332">
        <v>0</v>
      </c>
      <c r="DA48" s="181">
        <v>309756.26893905073</v>
      </c>
      <c r="DB48" s="330">
        <v>309756.26893905306</v>
      </c>
      <c r="DC48" s="332">
        <v>-2.3283064365386963E-9</v>
      </c>
      <c r="DE48" s="333">
        <v>6.0240963855421686E-2</v>
      </c>
      <c r="DF48" s="333">
        <v>0</v>
      </c>
    </row>
    <row r="49" spans="1:110" x14ac:dyDescent="0.2">
      <c r="A49" s="159" t="s">
        <v>326</v>
      </c>
      <c r="B49" s="159" t="s">
        <v>72</v>
      </c>
      <c r="C49" s="160">
        <v>2182</v>
      </c>
      <c r="D49" s="161" t="s">
        <v>73</v>
      </c>
      <c r="E49" s="162"/>
      <c r="F49" s="163">
        <v>1200131.991389978</v>
      </c>
      <c r="G49" s="164">
        <v>75792.55446298093</v>
      </c>
      <c r="H49" s="164">
        <v>40441.56576919488</v>
      </c>
      <c r="I49" s="164">
        <v>126434.16853843394</v>
      </c>
      <c r="J49" s="164">
        <v>0</v>
      </c>
      <c r="K49" s="164">
        <v>191361.24873989128</v>
      </c>
      <c r="L49" s="164">
        <v>98203.94541171343</v>
      </c>
      <c r="M49" s="186">
        <v>114418.30399999999</v>
      </c>
      <c r="N49" s="164">
        <v>22191.974736090939</v>
      </c>
      <c r="O49" s="165">
        <v>39312</v>
      </c>
      <c r="P49" s="166"/>
      <c r="Q49" s="167"/>
      <c r="R49" s="164">
        <v>-14114.43828388023</v>
      </c>
      <c r="S49" s="164"/>
      <c r="T49" s="164">
        <v>0</v>
      </c>
      <c r="U49" s="168">
        <v>0</v>
      </c>
      <c r="V49" s="168">
        <v>0</v>
      </c>
      <c r="W49" s="169">
        <v>1894173.314764403</v>
      </c>
      <c r="X49" s="170"/>
      <c r="Y49" s="163">
        <v>150840.00000000003</v>
      </c>
      <c r="Z49" s="171">
        <v>18654.58373668493</v>
      </c>
      <c r="AA49" s="169">
        <v>264258.58373668499</v>
      </c>
      <c r="AB49" s="170"/>
      <c r="AC49" s="163">
        <v>29353.426117808445</v>
      </c>
      <c r="AD49" s="167"/>
      <c r="AE49" s="164">
        <v>0</v>
      </c>
      <c r="AF49" s="164">
        <v>152000</v>
      </c>
      <c r="AG49" s="164"/>
      <c r="AH49" s="169">
        <v>181353.42611780844</v>
      </c>
      <c r="AI49" s="170"/>
      <c r="AJ49" s="172">
        <v>2339785.3246188965</v>
      </c>
      <c r="AK49" s="170"/>
      <c r="AL49" s="173">
        <v>166339.61813842485</v>
      </c>
      <c r="AM49" s="170"/>
      <c r="AN49" s="174">
        <v>352534.84211130434</v>
      </c>
      <c r="AO49" s="170"/>
      <c r="AP49" s="175">
        <v>2324546.3367849682</v>
      </c>
      <c r="AQ49" s="167"/>
      <c r="AR49" s="170">
        <v>29353.426117808445</v>
      </c>
      <c r="AS49" s="167"/>
      <c r="AT49" s="170">
        <v>166339.61813842485</v>
      </c>
      <c r="AU49" s="175">
        <v>7380.1703150852618</v>
      </c>
      <c r="AV49" s="170">
        <v>2460.0567716950873</v>
      </c>
      <c r="AW49" s="170">
        <v>345.71895889631634</v>
      </c>
      <c r="AX49" s="170">
        <v>3069.3387109308751</v>
      </c>
      <c r="AY49" s="176">
        <v>0</v>
      </c>
      <c r="AZ49" s="177">
        <v>784.48420569681252</v>
      </c>
      <c r="BA49" s="178">
        <v>2506199.6120788972</v>
      </c>
      <c r="BB49" s="179">
        <v>74.669321575871436</v>
      </c>
      <c r="BD49" s="128">
        <v>2520239.3810412018</v>
      </c>
      <c r="BG49" s="180">
        <v>2520239.3810412018</v>
      </c>
      <c r="BI49" s="182">
        <v>94764</v>
      </c>
      <c r="BL49" s="128">
        <v>1908287.7530482833</v>
      </c>
      <c r="BN49" s="183">
        <v>18141.527016457898</v>
      </c>
      <c r="BO49" s="184">
        <v>-4027.0887325776675</v>
      </c>
      <c r="BQ49" s="128">
        <v>380</v>
      </c>
      <c r="BR49" s="185">
        <v>3802182</v>
      </c>
      <c r="BS49" s="128">
        <v>39312</v>
      </c>
      <c r="BT49" s="128">
        <v>22191.974736090939</v>
      </c>
      <c r="BU49" s="181">
        <v>22191.974736090939</v>
      </c>
      <c r="BW49" s="181">
        <v>21325.752159249649</v>
      </c>
      <c r="BY49" s="181">
        <v>3993.8878304687842</v>
      </c>
      <c r="BZ49" s="330">
        <v>3993.8878303864194</v>
      </c>
      <c r="CA49" s="331">
        <v>8.2364749687258154E-8</v>
      </c>
      <c r="CC49" s="181">
        <v>420</v>
      </c>
      <c r="CG49" s="181">
        <v>0</v>
      </c>
      <c r="CH49" s="330">
        <v>0</v>
      </c>
      <c r="CI49" s="332">
        <v>0</v>
      </c>
      <c r="CK49" s="181">
        <v>0</v>
      </c>
      <c r="CL49" s="330">
        <v>0</v>
      </c>
      <c r="CM49" s="332">
        <v>0</v>
      </c>
      <c r="CO49" s="181">
        <v>1894173.314764403</v>
      </c>
      <c r="CP49" s="330">
        <v>1894173.3147644307</v>
      </c>
      <c r="CQ49" s="332">
        <v>-2.7706846594810486E-8</v>
      </c>
      <c r="CS49" s="181">
        <v>1908287.7530482833</v>
      </c>
      <c r="CT49" s="330">
        <v>1908287.753048311</v>
      </c>
      <c r="CU49" s="332">
        <v>-2.7706846594810486E-8</v>
      </c>
      <c r="CW49" s="181">
        <v>0</v>
      </c>
      <c r="CX49" s="330">
        <v>0</v>
      </c>
      <c r="CY49" s="332">
        <v>0</v>
      </c>
      <c r="DA49" s="181">
        <v>336679.32708710327</v>
      </c>
      <c r="DB49" s="330">
        <v>336679.32708710944</v>
      </c>
      <c r="DC49" s="332">
        <v>-6.1700120568275452E-9</v>
      </c>
      <c r="DE49" s="333">
        <v>2.7027027027027029E-2</v>
      </c>
      <c r="DF49" s="333">
        <v>0</v>
      </c>
    </row>
    <row r="50" spans="1:110" x14ac:dyDescent="0.2">
      <c r="A50" s="159" t="s">
        <v>326</v>
      </c>
      <c r="B50" s="159" t="s">
        <v>74</v>
      </c>
      <c r="C50" s="160">
        <v>2157</v>
      </c>
      <c r="D50" s="161" t="s">
        <v>75</v>
      </c>
      <c r="E50" s="162"/>
      <c r="F50" s="163">
        <v>508627.36777956208</v>
      </c>
      <c r="G50" s="164">
        <v>37316.360724009435</v>
      </c>
      <c r="H50" s="164">
        <v>23134.182160407257</v>
      </c>
      <c r="I50" s="164">
        <v>44178.671734749718</v>
      </c>
      <c r="J50" s="164">
        <v>0</v>
      </c>
      <c r="K50" s="164">
        <v>77063.360423228689</v>
      </c>
      <c r="L50" s="164">
        <v>1213.315118470704</v>
      </c>
      <c r="M50" s="186">
        <v>114418.30399999999</v>
      </c>
      <c r="N50" s="164">
        <v>0</v>
      </c>
      <c r="O50" s="165">
        <v>19394.5</v>
      </c>
      <c r="P50" s="166"/>
      <c r="Q50" s="167"/>
      <c r="R50" s="164">
        <v>-6035.6012180384405</v>
      </c>
      <c r="S50" s="164"/>
      <c r="T50" s="164">
        <v>0</v>
      </c>
      <c r="U50" s="168">
        <v>40009.631026553572</v>
      </c>
      <c r="V50" s="168">
        <v>0</v>
      </c>
      <c r="W50" s="169">
        <v>859320.09174894297</v>
      </c>
      <c r="X50" s="170"/>
      <c r="Y50" s="163">
        <v>74540.100000000006</v>
      </c>
      <c r="Z50" s="171">
        <v>5612.0732707974821</v>
      </c>
      <c r="AA50" s="169">
        <v>80152.173270797488</v>
      </c>
      <c r="AB50" s="170"/>
      <c r="AC50" s="163">
        <v>4597</v>
      </c>
      <c r="AD50" s="167"/>
      <c r="AE50" s="164">
        <v>0</v>
      </c>
      <c r="AF50" s="167"/>
      <c r="AG50" s="164"/>
      <c r="AH50" s="169">
        <v>4597</v>
      </c>
      <c r="AI50" s="170"/>
      <c r="AJ50" s="172">
        <v>944069.26501974044</v>
      </c>
      <c r="AK50" s="170"/>
      <c r="AL50" s="173">
        <v>103166.73913043478</v>
      </c>
      <c r="AM50" s="170"/>
      <c r="AN50" s="174">
        <v>143930.99760770513</v>
      </c>
      <c r="AO50" s="170"/>
      <c r="AP50" s="175">
        <v>945507.86623777892</v>
      </c>
      <c r="AQ50" s="167"/>
      <c r="AR50" s="170">
        <v>4597</v>
      </c>
      <c r="AS50" s="167"/>
      <c r="AT50" s="170">
        <v>103166.73913043478</v>
      </c>
      <c r="AU50" s="175">
        <v>3127.7864668694683</v>
      </c>
      <c r="AV50" s="170">
        <v>1042.5954889564894</v>
      </c>
      <c r="AW50" s="170">
        <v>146.51898734177215</v>
      </c>
      <c r="AX50" s="170">
        <v>1300.814977489752</v>
      </c>
      <c r="AY50" s="176">
        <v>0</v>
      </c>
      <c r="AZ50" s="177">
        <v>386.2397277607065</v>
      </c>
      <c r="BA50" s="178">
        <v>1047267.6497197956</v>
      </c>
      <c r="BB50" s="179">
        <v>31.645569620333845</v>
      </c>
      <c r="BD50" s="128">
        <v>1053271.6053682137</v>
      </c>
      <c r="BG50" s="180">
        <v>1053271.6053682137</v>
      </c>
      <c r="BI50" s="182">
        <v>0</v>
      </c>
      <c r="BL50" s="128">
        <v>865355.69296698144</v>
      </c>
      <c r="BN50" s="183">
        <v>8211.4517186883968</v>
      </c>
      <c r="BO50" s="184">
        <v>-2175.8505006499563</v>
      </c>
      <c r="BQ50" s="128">
        <v>380</v>
      </c>
      <c r="BR50" s="185">
        <v>3802157</v>
      </c>
      <c r="BS50" s="128">
        <v>19394.5</v>
      </c>
      <c r="BT50" s="128">
        <v>0</v>
      </c>
      <c r="BU50" s="181">
        <v>0</v>
      </c>
      <c r="BW50" s="181">
        <v>0</v>
      </c>
      <c r="BY50" s="181">
        <v>4035.5376188633713</v>
      </c>
      <c r="BZ50" s="330">
        <v>4035.5376187165775</v>
      </c>
      <c r="CA50" s="331">
        <v>1.4679380910820328E-7</v>
      </c>
      <c r="CC50" s="181">
        <v>178</v>
      </c>
      <c r="CG50" s="181">
        <v>40009.631026553572</v>
      </c>
      <c r="CH50" s="330">
        <v>40009.630999933885</v>
      </c>
      <c r="CI50" s="332">
        <v>2.6619687560014427E-5</v>
      </c>
      <c r="CK50" s="181">
        <v>0</v>
      </c>
      <c r="CL50" s="330">
        <v>0</v>
      </c>
      <c r="CM50" s="332">
        <v>0</v>
      </c>
      <c r="CO50" s="181">
        <v>859320.09174894297</v>
      </c>
      <c r="CP50" s="330">
        <v>859320.09172233287</v>
      </c>
      <c r="CQ50" s="332">
        <v>2.6610097847878933E-5</v>
      </c>
      <c r="CS50" s="181">
        <v>865355.69296698144</v>
      </c>
      <c r="CT50" s="330">
        <v>865355.69294037134</v>
      </c>
      <c r="CU50" s="332">
        <v>2.6610097847878933E-5</v>
      </c>
      <c r="CW50" s="181">
        <v>0</v>
      </c>
      <c r="CX50" s="330">
        <v>0</v>
      </c>
      <c r="CY50" s="332">
        <v>0</v>
      </c>
      <c r="DA50" s="181">
        <v>139121.86721145728</v>
      </c>
      <c r="DB50" s="330">
        <v>139121.86721145944</v>
      </c>
      <c r="DC50" s="332">
        <v>-2.1536834537982941E-9</v>
      </c>
      <c r="DE50" s="333">
        <v>4.5226130653266333E-2</v>
      </c>
      <c r="DF50" s="333">
        <v>0</v>
      </c>
    </row>
    <row r="51" spans="1:110" x14ac:dyDescent="0.2">
      <c r="A51" s="187" t="s">
        <v>328</v>
      </c>
      <c r="B51" s="187"/>
      <c r="C51" s="160">
        <v>2034</v>
      </c>
      <c r="D51" s="161" t="s">
        <v>461</v>
      </c>
      <c r="E51" s="162"/>
      <c r="F51" s="163">
        <v>1614463.274131756</v>
      </c>
      <c r="G51" s="164">
        <v>100763.10746984465</v>
      </c>
      <c r="H51" s="164">
        <v>47432.458445553595</v>
      </c>
      <c r="I51" s="164">
        <v>160016.22889806522</v>
      </c>
      <c r="J51" s="164">
        <v>0</v>
      </c>
      <c r="K51" s="164">
        <v>243210.24762062743</v>
      </c>
      <c r="L51" s="164">
        <v>142446.5949661285</v>
      </c>
      <c r="M51" s="186">
        <v>114418.30399999999</v>
      </c>
      <c r="N51" s="164">
        <v>0</v>
      </c>
      <c r="O51" s="165">
        <v>8164.8</v>
      </c>
      <c r="P51" s="166"/>
      <c r="Q51" s="167"/>
      <c r="R51" s="164">
        <v>0</v>
      </c>
      <c r="S51" s="164"/>
      <c r="T51" s="164">
        <v>0</v>
      </c>
      <c r="U51" s="168">
        <v>146008.54679240286</v>
      </c>
      <c r="V51" s="168">
        <v>0</v>
      </c>
      <c r="W51" s="169">
        <v>2576923.5623243782</v>
      </c>
      <c r="X51" s="170"/>
      <c r="Y51" s="163">
        <v>154519.61792711186</v>
      </c>
      <c r="Z51" s="171">
        <v>24540.779261747404</v>
      </c>
      <c r="AA51" s="169">
        <v>252995.39718885926</v>
      </c>
      <c r="AB51" s="170"/>
      <c r="AC51" s="163">
        <v>57333.795557549078</v>
      </c>
      <c r="AD51" s="167"/>
      <c r="AE51" s="164">
        <v>0</v>
      </c>
      <c r="AF51" s="167"/>
      <c r="AG51" s="164"/>
      <c r="AH51" s="169">
        <v>57333.795557549078</v>
      </c>
      <c r="AI51" s="170"/>
      <c r="AJ51" s="172">
        <v>2887252.7550707865</v>
      </c>
      <c r="AK51" s="170"/>
      <c r="AL51" s="173">
        <v>218220.30981067123</v>
      </c>
      <c r="AM51" s="170"/>
      <c r="AN51" s="174">
        <v>449732.26739935105</v>
      </c>
      <c r="AO51" s="170"/>
      <c r="AP51" s="175">
        <v>2829918.9595132372</v>
      </c>
      <c r="AQ51" s="167"/>
      <c r="AR51" s="170">
        <v>57333.795557549078</v>
      </c>
      <c r="AS51" s="167"/>
      <c r="AT51" s="170">
        <v>218220.30981067123</v>
      </c>
      <c r="AU51" s="175">
        <v>0</v>
      </c>
      <c r="AV51" s="170">
        <v>0</v>
      </c>
      <c r="AW51" s="170">
        <v>0</v>
      </c>
      <c r="AX51" s="170">
        <v>0</v>
      </c>
      <c r="AY51" s="176">
        <v>0</v>
      </c>
      <c r="AZ51" s="177">
        <v>0</v>
      </c>
      <c r="BA51" s="178">
        <v>3105473.0648814575</v>
      </c>
      <c r="BB51" s="179">
        <v>-2.0372681319713593E-10</v>
      </c>
      <c r="BD51" s="128">
        <v>3105473.0648814575</v>
      </c>
      <c r="BG51" s="180">
        <v>3105473.0648814575</v>
      </c>
      <c r="BI51" s="182">
        <v>73935</v>
      </c>
      <c r="BL51" s="128">
        <v>2576923.5623243782</v>
      </c>
      <c r="BN51" s="183">
        <v>0</v>
      </c>
      <c r="BO51" s="184">
        <v>0</v>
      </c>
      <c r="BQ51" s="128">
        <v>380</v>
      </c>
      <c r="BR51" s="185">
        <v>3802034</v>
      </c>
      <c r="BS51" s="128">
        <v>8164.8</v>
      </c>
      <c r="BT51" s="128">
        <v>0</v>
      </c>
      <c r="BU51" s="181">
        <v>0</v>
      </c>
      <c r="BW51" s="181">
        <v>0</v>
      </c>
      <c r="BY51" s="181">
        <v>4265.4805704669106</v>
      </c>
      <c r="BZ51" s="330">
        <v>4265.4805704663213</v>
      </c>
      <c r="CA51" s="331">
        <v>5.893525667488575E-10</v>
      </c>
      <c r="CC51" s="181">
        <v>565</v>
      </c>
      <c r="CG51" s="181">
        <v>146008.54679240286</v>
      </c>
      <c r="CH51" s="330">
        <v>146008.54679202946</v>
      </c>
      <c r="CI51" s="332">
        <v>3.7340214475989342E-7</v>
      </c>
      <c r="CK51" s="181">
        <v>0</v>
      </c>
      <c r="CL51" s="330">
        <v>0</v>
      </c>
      <c r="CM51" s="332">
        <v>0</v>
      </c>
      <c r="CO51" s="181">
        <v>2576923.5623243782</v>
      </c>
      <c r="CP51" s="330">
        <v>2576923.5623240392</v>
      </c>
      <c r="CQ51" s="332">
        <v>3.3900141716003418E-7</v>
      </c>
      <c r="CS51" s="181">
        <v>2576923.5623243782</v>
      </c>
      <c r="CT51" s="330">
        <v>2576923.5623240392</v>
      </c>
      <c r="CU51" s="332">
        <v>3.3900141716003418E-7</v>
      </c>
      <c r="CW51" s="181">
        <v>0</v>
      </c>
      <c r="CX51" s="330">
        <v>0</v>
      </c>
      <c r="CY51" s="332">
        <v>0</v>
      </c>
      <c r="DA51" s="181">
        <v>434552.54356801952</v>
      </c>
      <c r="DB51" s="330">
        <v>434552.54356802744</v>
      </c>
      <c r="DC51" s="332">
        <v>-7.9162418842315674E-9</v>
      </c>
      <c r="DE51" s="333">
        <v>4.49438202247191E-2</v>
      </c>
      <c r="DF51" s="333">
        <v>0</v>
      </c>
    </row>
    <row r="52" spans="1:110" x14ac:dyDescent="0.2">
      <c r="A52" s="187" t="s">
        <v>328</v>
      </c>
      <c r="B52" s="187"/>
      <c r="C52" s="160">
        <v>2033</v>
      </c>
      <c r="D52" s="161" t="s">
        <v>77</v>
      </c>
      <c r="E52" s="162"/>
      <c r="F52" s="163">
        <v>591493.6243279177</v>
      </c>
      <c r="G52" s="164">
        <v>24609.597283010353</v>
      </c>
      <c r="H52" s="164">
        <v>14129.274540271817</v>
      </c>
      <c r="I52" s="164">
        <v>48716.561175344897</v>
      </c>
      <c r="J52" s="164">
        <v>0</v>
      </c>
      <c r="K52" s="164">
        <v>71816.83171200272</v>
      </c>
      <c r="L52" s="164">
        <v>4236.8253245879587</v>
      </c>
      <c r="M52" s="186">
        <v>114418.30399999999</v>
      </c>
      <c r="N52" s="164">
        <v>0</v>
      </c>
      <c r="O52" s="165">
        <v>4639.95</v>
      </c>
      <c r="P52" s="166"/>
      <c r="Q52" s="167"/>
      <c r="R52" s="164">
        <v>0</v>
      </c>
      <c r="S52" s="164"/>
      <c r="T52" s="164">
        <v>0</v>
      </c>
      <c r="U52" s="168">
        <v>42349.581830485607</v>
      </c>
      <c r="V52" s="168">
        <v>0</v>
      </c>
      <c r="W52" s="169">
        <v>916410.55019362108</v>
      </c>
      <c r="X52" s="170"/>
      <c r="Y52" s="163">
        <v>63855.600000000006</v>
      </c>
      <c r="Z52" s="171">
        <v>5066.8270755616395</v>
      </c>
      <c r="AA52" s="169">
        <v>68922.427075561645</v>
      </c>
      <c r="AB52" s="170"/>
      <c r="AC52" s="163">
        <v>23949.420299868045</v>
      </c>
      <c r="AD52" s="167"/>
      <c r="AE52" s="164">
        <v>0</v>
      </c>
      <c r="AF52" s="167"/>
      <c r="AG52" s="164"/>
      <c r="AH52" s="169">
        <v>23949.420299868045</v>
      </c>
      <c r="AI52" s="170"/>
      <c r="AJ52" s="172">
        <v>1009282.3975690508</v>
      </c>
      <c r="AK52" s="170"/>
      <c r="AL52" s="173">
        <v>71240</v>
      </c>
      <c r="AM52" s="170"/>
      <c r="AN52" s="174">
        <v>140239.71416178637</v>
      </c>
      <c r="AO52" s="170"/>
      <c r="AP52" s="175">
        <v>985332.97726918268</v>
      </c>
      <c r="AQ52" s="167"/>
      <c r="AR52" s="170">
        <v>23949.420299868045</v>
      </c>
      <c r="AS52" s="167"/>
      <c r="AT52" s="170">
        <v>71240</v>
      </c>
      <c r="AU52" s="175">
        <v>0</v>
      </c>
      <c r="AV52" s="170">
        <v>0</v>
      </c>
      <c r="AW52" s="170">
        <v>0</v>
      </c>
      <c r="AX52" s="170">
        <v>0</v>
      </c>
      <c r="AY52" s="176">
        <v>0</v>
      </c>
      <c r="AZ52" s="177">
        <v>0</v>
      </c>
      <c r="BA52" s="178">
        <v>1080522.3975690508</v>
      </c>
      <c r="BB52" s="179">
        <v>0</v>
      </c>
      <c r="BD52" s="128">
        <v>1080522.3975690508</v>
      </c>
      <c r="BG52" s="180">
        <v>1080522.3975690508</v>
      </c>
      <c r="BI52" s="182">
        <v>0</v>
      </c>
      <c r="BL52" s="128">
        <v>916410.55019362108</v>
      </c>
      <c r="BN52" s="183">
        <v>0</v>
      </c>
      <c r="BO52" s="184">
        <v>0</v>
      </c>
      <c r="BQ52" s="128">
        <v>380</v>
      </c>
      <c r="BR52" s="185">
        <v>3802033</v>
      </c>
      <c r="BS52" s="128">
        <v>4639.95</v>
      </c>
      <c r="BT52" s="128">
        <v>0</v>
      </c>
      <c r="BU52" s="181">
        <v>0</v>
      </c>
      <c r="BW52" s="181">
        <v>0</v>
      </c>
      <c r="BY52" s="181">
        <v>3782.3482520351195</v>
      </c>
      <c r="BZ52" s="330">
        <v>3782.3482521327014</v>
      </c>
      <c r="CA52" s="331">
        <v>-9.7581960289971903E-8</v>
      </c>
      <c r="CC52" s="181">
        <v>207</v>
      </c>
      <c r="CG52" s="181">
        <v>42349.581830485607</v>
      </c>
      <c r="CH52" s="330">
        <v>42349.581851046154</v>
      </c>
      <c r="CI52" s="332">
        <v>-2.0560546545311809E-5</v>
      </c>
      <c r="CK52" s="181">
        <v>0</v>
      </c>
      <c r="CL52" s="330">
        <v>0</v>
      </c>
      <c r="CM52" s="332">
        <v>0</v>
      </c>
      <c r="CO52" s="181">
        <v>916410.55019362108</v>
      </c>
      <c r="CP52" s="330">
        <v>916410.55021419225</v>
      </c>
      <c r="CQ52" s="332">
        <v>-2.0571169443428516E-5</v>
      </c>
      <c r="CS52" s="181">
        <v>916410.55019362108</v>
      </c>
      <c r="CT52" s="330">
        <v>916410.55021419225</v>
      </c>
      <c r="CU52" s="332">
        <v>-2.0571169443428516E-5</v>
      </c>
      <c r="CW52" s="181">
        <v>0</v>
      </c>
      <c r="CX52" s="330">
        <v>0</v>
      </c>
      <c r="CY52" s="332">
        <v>0</v>
      </c>
      <c r="DA52" s="181">
        <v>136104.36853725268</v>
      </c>
      <c r="DB52" s="330">
        <v>136104.3685372551</v>
      </c>
      <c r="DC52" s="332">
        <v>-2.4156179279088974E-9</v>
      </c>
      <c r="DE52" s="333">
        <v>4.2735042735042736E-2</v>
      </c>
      <c r="DF52" s="333">
        <v>0</v>
      </c>
    </row>
    <row r="53" spans="1:110" x14ac:dyDescent="0.2">
      <c r="A53" s="159" t="s">
        <v>326</v>
      </c>
      <c r="B53" s="159" t="s">
        <v>78</v>
      </c>
      <c r="C53" s="160">
        <v>2093</v>
      </c>
      <c r="D53" s="161" t="s">
        <v>79</v>
      </c>
      <c r="E53" s="162"/>
      <c r="F53" s="163">
        <v>1165842.5059216928</v>
      </c>
      <c r="G53" s="164">
        <v>62372.876614471163</v>
      </c>
      <c r="H53" s="164">
        <v>35468.754777474613</v>
      </c>
      <c r="I53" s="164">
        <v>54535.081185318166</v>
      </c>
      <c r="J53" s="164">
        <v>0</v>
      </c>
      <c r="K53" s="164">
        <v>178423.85116716198</v>
      </c>
      <c r="L53" s="164">
        <v>38562.750249552628</v>
      </c>
      <c r="M53" s="186">
        <v>114418.30399999999</v>
      </c>
      <c r="N53" s="164">
        <v>0</v>
      </c>
      <c r="O53" s="165">
        <v>41832</v>
      </c>
      <c r="P53" s="166"/>
      <c r="Q53" s="167"/>
      <c r="R53" s="164">
        <v>-13594.683251269658</v>
      </c>
      <c r="S53" s="164"/>
      <c r="T53" s="164">
        <v>0</v>
      </c>
      <c r="U53" s="168">
        <v>0</v>
      </c>
      <c r="V53" s="168">
        <v>0</v>
      </c>
      <c r="W53" s="169">
        <v>1677861.4406644015</v>
      </c>
      <c r="X53" s="170"/>
      <c r="Y53" s="163">
        <v>92766.6</v>
      </c>
      <c r="Z53" s="171">
        <v>6214.0656250999455</v>
      </c>
      <c r="AA53" s="169">
        <v>98980.665625099951</v>
      </c>
      <c r="AB53" s="170"/>
      <c r="AC53" s="163">
        <v>11756.780512777948</v>
      </c>
      <c r="AD53" s="167"/>
      <c r="AE53" s="164">
        <v>0</v>
      </c>
      <c r="AF53" s="270">
        <v>88000</v>
      </c>
      <c r="AG53" s="164"/>
      <c r="AH53" s="169">
        <v>99756.780512777943</v>
      </c>
      <c r="AI53" s="170"/>
      <c r="AJ53" s="172">
        <v>1876598.8868022794</v>
      </c>
      <c r="AK53" s="170"/>
      <c r="AL53" s="173">
        <v>151663.49514563105</v>
      </c>
      <c r="AM53" s="170"/>
      <c r="AN53" s="174">
        <v>306720.85703113908</v>
      </c>
      <c r="AO53" s="170"/>
      <c r="AP53" s="175">
        <v>1878436.7895407712</v>
      </c>
      <c r="AQ53" s="167"/>
      <c r="AR53" s="170">
        <v>11756.780512777948</v>
      </c>
      <c r="AS53" s="167"/>
      <c r="AT53" s="170">
        <v>151663.49514563105</v>
      </c>
      <c r="AU53" s="175">
        <v>7169.3083060828249</v>
      </c>
      <c r="AV53" s="170">
        <v>2389.7694353609418</v>
      </c>
      <c r="AW53" s="170">
        <v>335.84127435642159</v>
      </c>
      <c r="AX53" s="170">
        <v>2981.6433191899932</v>
      </c>
      <c r="AY53" s="176">
        <v>0</v>
      </c>
      <c r="AZ53" s="177">
        <v>645.58500389147946</v>
      </c>
      <c r="BA53" s="178">
        <v>2028334.9178602984</v>
      </c>
      <c r="BB53" s="179">
        <v>72.535912387975259</v>
      </c>
      <c r="BD53" s="128">
        <v>2041857.06519918</v>
      </c>
      <c r="BG53" s="180">
        <v>2041857.06519918</v>
      </c>
      <c r="BI53" s="182">
        <v>0</v>
      </c>
      <c r="BL53" s="128">
        <v>1691456.1239156711</v>
      </c>
      <c r="BN53" s="183">
        <v>17719.490066145823</v>
      </c>
      <c r="BO53" s="184">
        <v>-4124.8068148761649</v>
      </c>
      <c r="BQ53" s="128">
        <v>380</v>
      </c>
      <c r="BR53" s="185">
        <v>3802093</v>
      </c>
      <c r="BS53" s="128">
        <v>41832</v>
      </c>
      <c r="BT53" s="128">
        <v>0</v>
      </c>
      <c r="BU53" s="181">
        <v>0</v>
      </c>
      <c r="BW53" s="181">
        <v>0</v>
      </c>
      <c r="BY53" s="181">
        <v>3607.7270434699385</v>
      </c>
      <c r="BZ53" s="330">
        <v>3607.727043520782</v>
      </c>
      <c r="CA53" s="331">
        <v>-5.0843482313212007E-8</v>
      </c>
      <c r="CC53" s="181">
        <v>408</v>
      </c>
      <c r="CG53" s="181">
        <v>0</v>
      </c>
      <c r="CH53" s="330">
        <v>0</v>
      </c>
      <c r="CI53" s="332">
        <v>0</v>
      </c>
      <c r="CK53" s="181">
        <v>0</v>
      </c>
      <c r="CL53" s="330">
        <v>0</v>
      </c>
      <c r="CM53" s="332">
        <v>0</v>
      </c>
      <c r="CO53" s="181">
        <v>1677861.4406644015</v>
      </c>
      <c r="CP53" s="330">
        <v>1677861.4406644136</v>
      </c>
      <c r="CQ53" s="332">
        <v>-1.2107193470001221E-8</v>
      </c>
      <c r="CS53" s="181">
        <v>1691456.1239156711</v>
      </c>
      <c r="CT53" s="330">
        <v>1691456.1239156832</v>
      </c>
      <c r="CU53" s="332">
        <v>-1.2107193470001221E-8</v>
      </c>
      <c r="CW53" s="181">
        <v>0</v>
      </c>
      <c r="CX53" s="330">
        <v>0</v>
      </c>
      <c r="CY53" s="332">
        <v>0</v>
      </c>
      <c r="DA53" s="181">
        <v>300782.01709363307</v>
      </c>
      <c r="DB53" s="330">
        <v>300782.01709363575</v>
      </c>
      <c r="DC53" s="332">
        <v>-2.6775524020195007E-9</v>
      </c>
      <c r="DE53" s="333">
        <v>5.0808314087759814E-2</v>
      </c>
      <c r="DF53" s="333">
        <v>0</v>
      </c>
    </row>
    <row r="54" spans="1:110" x14ac:dyDescent="0.2">
      <c r="A54" s="187" t="s">
        <v>328</v>
      </c>
      <c r="B54" s="187"/>
      <c r="C54" s="188">
        <v>2114</v>
      </c>
      <c r="D54" s="161" t="s">
        <v>80</v>
      </c>
      <c r="E54" s="162"/>
      <c r="F54" s="163">
        <v>600065.99569498899</v>
      </c>
      <c r="G54" s="164">
        <v>4567.7210097071575</v>
      </c>
      <c r="H54" s="164">
        <v>1383.1480975597449</v>
      </c>
      <c r="I54" s="164">
        <v>6604.7330588220921</v>
      </c>
      <c r="J54" s="164">
        <v>0</v>
      </c>
      <c r="K54" s="164">
        <v>49133.293595377429</v>
      </c>
      <c r="L54" s="164">
        <v>642.10271999966483</v>
      </c>
      <c r="M54" s="186">
        <v>114418.30399999999</v>
      </c>
      <c r="N54" s="164">
        <v>0</v>
      </c>
      <c r="O54" s="165">
        <v>3019.65</v>
      </c>
      <c r="P54" s="166"/>
      <c r="Q54" s="167"/>
      <c r="R54" s="164">
        <v>0</v>
      </c>
      <c r="S54" s="164"/>
      <c r="T54" s="164">
        <v>10684.701823544932</v>
      </c>
      <c r="U54" s="168">
        <v>36927.761824795743</v>
      </c>
      <c r="V54" s="168">
        <v>0</v>
      </c>
      <c r="W54" s="169">
        <v>827447.41182479577</v>
      </c>
      <c r="X54" s="170"/>
      <c r="Y54" s="163">
        <v>0</v>
      </c>
      <c r="Z54" s="171">
        <v>0</v>
      </c>
      <c r="AA54" s="169">
        <v>0</v>
      </c>
      <c r="AB54" s="170"/>
      <c r="AC54" s="163">
        <v>15036.507194165248</v>
      </c>
      <c r="AD54" s="167"/>
      <c r="AE54" s="164">
        <v>12366.182479979074</v>
      </c>
      <c r="AF54" s="167"/>
      <c r="AG54" s="164"/>
      <c r="AH54" s="169">
        <v>27402.68967414432</v>
      </c>
      <c r="AI54" s="170"/>
      <c r="AJ54" s="172">
        <v>854850.10149894003</v>
      </c>
      <c r="AK54" s="170"/>
      <c r="AL54" s="173">
        <v>22478.217821782178</v>
      </c>
      <c r="AM54" s="170"/>
      <c r="AN54" s="174">
        <v>97043.116699179198</v>
      </c>
      <c r="AO54" s="170"/>
      <c r="AP54" s="175">
        <v>839813.59430477489</v>
      </c>
      <c r="AQ54" s="167"/>
      <c r="AR54" s="170">
        <v>15036.507194165248</v>
      </c>
      <c r="AS54" s="167"/>
      <c r="AT54" s="170">
        <v>22478.217821782178</v>
      </c>
      <c r="AU54" s="175">
        <v>0</v>
      </c>
      <c r="AV54" s="170">
        <v>0</v>
      </c>
      <c r="AW54" s="170">
        <v>0</v>
      </c>
      <c r="AX54" s="170">
        <v>0</v>
      </c>
      <c r="AY54" s="176">
        <v>0</v>
      </c>
      <c r="AZ54" s="177">
        <v>0</v>
      </c>
      <c r="BA54" s="178">
        <v>877328.31932072237</v>
      </c>
      <c r="BB54" s="179">
        <v>1.6007106751203537E-10</v>
      </c>
      <c r="BD54" s="128">
        <v>877328.31932072237</v>
      </c>
      <c r="BG54" s="180">
        <v>877328.31932072237</v>
      </c>
      <c r="BI54" s="182">
        <v>0</v>
      </c>
      <c r="BL54" s="128">
        <v>827447.41182479577</v>
      </c>
      <c r="BN54" s="183">
        <v>0</v>
      </c>
      <c r="BO54" s="184">
        <v>0</v>
      </c>
      <c r="BQ54" s="128">
        <v>380</v>
      </c>
      <c r="BR54" s="185">
        <v>3802114</v>
      </c>
      <c r="BS54" s="128">
        <v>3019.65</v>
      </c>
      <c r="BT54" s="128">
        <v>0</v>
      </c>
      <c r="BU54" s="181">
        <v>0</v>
      </c>
      <c r="BW54" s="181">
        <v>0</v>
      </c>
      <c r="BY54" s="181">
        <v>3319.9110548049025</v>
      </c>
      <c r="BZ54" s="330">
        <v>3319.9110546341462</v>
      </c>
      <c r="CA54" s="331">
        <v>1.7075626601581462E-7</v>
      </c>
      <c r="CC54" s="181">
        <v>210</v>
      </c>
      <c r="CG54" s="181">
        <v>36927.761824795743</v>
      </c>
      <c r="CH54" s="330">
        <v>36927.76178827705</v>
      </c>
      <c r="CI54" s="332">
        <v>3.6518693377729505E-5</v>
      </c>
      <c r="CK54" s="181">
        <v>10684.701823544932</v>
      </c>
      <c r="CL54" s="330">
        <v>10684.701823543524</v>
      </c>
      <c r="CM54" s="332">
        <v>1.4078977983444929E-9</v>
      </c>
      <c r="CO54" s="181">
        <v>827447.41182479577</v>
      </c>
      <c r="CP54" s="330">
        <v>827447.4117882771</v>
      </c>
      <c r="CQ54" s="332">
        <v>3.6518671549856663E-5</v>
      </c>
      <c r="CS54" s="181">
        <v>827447.41182479577</v>
      </c>
      <c r="CT54" s="330">
        <v>827447.4117882771</v>
      </c>
      <c r="CU54" s="332">
        <v>3.6518671549856663E-5</v>
      </c>
      <c r="CW54" s="181">
        <v>0</v>
      </c>
      <c r="CX54" s="330">
        <v>0</v>
      </c>
      <c r="CY54" s="332">
        <v>0</v>
      </c>
      <c r="DA54" s="181">
        <v>97043.116699179198</v>
      </c>
      <c r="DB54" s="330">
        <v>97043.116699179518</v>
      </c>
      <c r="DC54" s="332">
        <v>-3.2014213502407074E-10</v>
      </c>
      <c r="DE54" s="333">
        <v>2.3148148148148147E-2</v>
      </c>
      <c r="DF54" s="333">
        <v>0</v>
      </c>
    </row>
    <row r="55" spans="1:110" x14ac:dyDescent="0.2">
      <c r="A55" s="187" t="s">
        <v>328</v>
      </c>
      <c r="B55" s="187"/>
      <c r="C55" s="188">
        <v>2121</v>
      </c>
      <c r="D55" s="161" t="s">
        <v>81</v>
      </c>
      <c r="E55" s="162"/>
      <c r="F55" s="163">
        <v>842949.85109534161</v>
      </c>
      <c r="G55" s="164">
        <v>29927.806550933041</v>
      </c>
      <c r="H55" s="164">
        <v>13372.642877686003</v>
      </c>
      <c r="I55" s="164">
        <v>15038.916633090246</v>
      </c>
      <c r="J55" s="164">
        <v>0</v>
      </c>
      <c r="K55" s="164">
        <v>100607.21300000364</v>
      </c>
      <c r="L55" s="164">
        <v>668.85699999965141</v>
      </c>
      <c r="M55" s="186">
        <v>114418.30399999999</v>
      </c>
      <c r="N55" s="164">
        <v>0</v>
      </c>
      <c r="O55" s="165">
        <v>5796</v>
      </c>
      <c r="P55" s="166"/>
      <c r="Q55" s="167"/>
      <c r="R55" s="164">
        <v>0</v>
      </c>
      <c r="S55" s="164"/>
      <c r="T55" s="164">
        <v>0</v>
      </c>
      <c r="U55" s="168">
        <v>20317.647317524534</v>
      </c>
      <c r="V55" s="168">
        <v>0</v>
      </c>
      <c r="W55" s="169">
        <v>1143097.2384745786</v>
      </c>
      <c r="X55" s="170"/>
      <c r="Y55" s="163">
        <v>106400.86000000002</v>
      </c>
      <c r="Z55" s="171">
        <v>4829.5571030377905</v>
      </c>
      <c r="AA55" s="169">
        <v>111230.41710303781</v>
      </c>
      <c r="AB55" s="170"/>
      <c r="AC55" s="163">
        <v>12192.639787090098</v>
      </c>
      <c r="AD55" s="167"/>
      <c r="AE55" s="164">
        <v>608.63223904791084</v>
      </c>
      <c r="AF55" s="167"/>
      <c r="AG55" s="164"/>
      <c r="AH55" s="169">
        <v>12801.272026138009</v>
      </c>
      <c r="AI55" s="170"/>
      <c r="AJ55" s="172">
        <v>1267128.9276037544</v>
      </c>
      <c r="AK55" s="170"/>
      <c r="AL55" s="173">
        <v>64546.857142857138</v>
      </c>
      <c r="AM55" s="170"/>
      <c r="AN55" s="174">
        <v>183940.97436487599</v>
      </c>
      <c r="AO55" s="170"/>
      <c r="AP55" s="175">
        <v>1281011.9926171734</v>
      </c>
      <c r="AQ55" s="167"/>
      <c r="AR55" s="170">
        <v>12192.639787090098</v>
      </c>
      <c r="AS55" s="167"/>
      <c r="AT55" s="170">
        <v>64546.857142857138</v>
      </c>
      <c r="AU55" s="175">
        <v>0</v>
      </c>
      <c r="AV55" s="170">
        <v>0</v>
      </c>
      <c r="AW55" s="170">
        <v>0</v>
      </c>
      <c r="AX55" s="170">
        <v>0</v>
      </c>
      <c r="AY55" s="176">
        <v>0</v>
      </c>
      <c r="AZ55" s="177">
        <v>0</v>
      </c>
      <c r="BA55" s="178">
        <v>1357751.4895471204</v>
      </c>
      <c r="BB55" s="179">
        <v>-2.4738255888223648E-10</v>
      </c>
      <c r="BD55" s="128">
        <v>1357751.4895471204</v>
      </c>
      <c r="BG55" s="180">
        <v>1357751.4895471204</v>
      </c>
      <c r="BI55" s="182">
        <v>0</v>
      </c>
      <c r="BL55" s="128">
        <v>1143097.2384745786</v>
      </c>
      <c r="BN55" s="183">
        <v>0</v>
      </c>
      <c r="BO55" s="184">
        <v>0</v>
      </c>
      <c r="BQ55" s="128">
        <v>380</v>
      </c>
      <c r="BR55" s="185">
        <v>3802121</v>
      </c>
      <c r="BS55" s="128">
        <v>5796</v>
      </c>
      <c r="BT55" s="128">
        <v>0</v>
      </c>
      <c r="BU55" s="181">
        <v>0</v>
      </c>
      <c r="BW55" s="181">
        <v>0</v>
      </c>
      <c r="BY55" s="181">
        <v>3404.7523349174467</v>
      </c>
      <c r="BZ55" s="330">
        <v>3404.7523352517987</v>
      </c>
      <c r="CA55" s="331">
        <v>-3.3435208024457097E-7</v>
      </c>
      <c r="CC55" s="181">
        <v>295</v>
      </c>
      <c r="CG55" s="181">
        <v>20317.647317524534</v>
      </c>
      <c r="CH55" s="330">
        <v>20317.647417970118</v>
      </c>
      <c r="CI55" s="332">
        <v>-1.0044558439403772E-4</v>
      </c>
      <c r="CK55" s="181">
        <v>0</v>
      </c>
      <c r="CL55" s="330">
        <v>0</v>
      </c>
      <c r="CM55" s="332">
        <v>0</v>
      </c>
      <c r="CO55" s="181">
        <v>1143097.2384745786</v>
      </c>
      <c r="CP55" s="330">
        <v>1143097.2385750273</v>
      </c>
      <c r="CQ55" s="332">
        <v>-1.0044872760772705E-4</v>
      </c>
      <c r="CS55" s="181">
        <v>1143097.2384745786</v>
      </c>
      <c r="CT55" s="330">
        <v>1143097.2385750273</v>
      </c>
      <c r="CU55" s="332">
        <v>-1.0044872760772705E-4</v>
      </c>
      <c r="CW55" s="181">
        <v>0</v>
      </c>
      <c r="CX55" s="330">
        <v>0</v>
      </c>
      <c r="CY55" s="332">
        <v>0</v>
      </c>
      <c r="DA55" s="181">
        <v>177267.14933869374</v>
      </c>
      <c r="DB55" s="330">
        <v>177267.14933869446</v>
      </c>
      <c r="DC55" s="332">
        <v>-7.2759576141834259E-10</v>
      </c>
      <c r="DE55" s="333">
        <v>2.9900332225913623E-2</v>
      </c>
      <c r="DF55" s="333">
        <v>0</v>
      </c>
    </row>
    <row r="56" spans="1:110" x14ac:dyDescent="0.2">
      <c r="A56" s="187" t="s">
        <v>328</v>
      </c>
      <c r="B56" s="187"/>
      <c r="C56" s="160">
        <v>2038</v>
      </c>
      <c r="D56" s="161" t="s">
        <v>24</v>
      </c>
      <c r="E56" s="162"/>
      <c r="F56" s="163">
        <v>1803055.4442073239</v>
      </c>
      <c r="G56" s="164">
        <v>131348.50846231673</v>
      </c>
      <c r="H56" s="164">
        <v>73259.9681273233</v>
      </c>
      <c r="I56" s="164">
        <v>195445.33472225047</v>
      </c>
      <c r="J56" s="164">
        <v>0</v>
      </c>
      <c r="K56" s="164">
        <v>288602.22812978149</v>
      </c>
      <c r="L56" s="164">
        <v>114847.47116871327</v>
      </c>
      <c r="M56" s="186">
        <v>114418.30399999999</v>
      </c>
      <c r="N56" s="164">
        <v>0</v>
      </c>
      <c r="O56" s="165">
        <v>10987.2</v>
      </c>
      <c r="P56" s="166"/>
      <c r="Q56" s="167"/>
      <c r="R56" s="164">
        <v>0</v>
      </c>
      <c r="S56" s="164"/>
      <c r="T56" s="164">
        <v>0</v>
      </c>
      <c r="U56" s="168">
        <v>0</v>
      </c>
      <c r="V56" s="168">
        <v>0</v>
      </c>
      <c r="W56" s="169">
        <v>2731964.4588177092</v>
      </c>
      <c r="X56" s="170"/>
      <c r="Y56" s="163">
        <v>278048.40000000002</v>
      </c>
      <c r="Z56" s="171">
        <v>26013.016290107393</v>
      </c>
      <c r="AA56" s="169">
        <v>491681.41629010742</v>
      </c>
      <c r="AB56" s="170"/>
      <c r="AC56" s="163">
        <v>36384.648576293745</v>
      </c>
      <c r="AD56" s="167"/>
      <c r="AE56" s="164">
        <v>0</v>
      </c>
      <c r="AF56" s="167"/>
      <c r="AG56" s="164"/>
      <c r="AH56" s="169">
        <v>36384.648576293745</v>
      </c>
      <c r="AI56" s="170"/>
      <c r="AJ56" s="172">
        <v>3260030.5236841105</v>
      </c>
      <c r="AK56" s="170"/>
      <c r="AL56" s="173">
        <v>296960</v>
      </c>
      <c r="AM56" s="170"/>
      <c r="AN56" s="174">
        <v>544579.23878908064</v>
      </c>
      <c r="AO56" s="170"/>
      <c r="AP56" s="175">
        <v>3223645.8751078164</v>
      </c>
      <c r="AQ56" s="167"/>
      <c r="AR56" s="170">
        <v>36384.648576293745</v>
      </c>
      <c r="AS56" s="167"/>
      <c r="AT56" s="170">
        <v>296960</v>
      </c>
      <c r="AU56" s="175">
        <v>0</v>
      </c>
      <c r="AV56" s="170">
        <v>0</v>
      </c>
      <c r="AW56" s="170">
        <v>0</v>
      </c>
      <c r="AX56" s="170">
        <v>0</v>
      </c>
      <c r="AY56" s="176">
        <v>0</v>
      </c>
      <c r="AZ56" s="177">
        <v>0</v>
      </c>
      <c r="BA56" s="178">
        <v>3556990.52368411</v>
      </c>
      <c r="BB56" s="179">
        <v>-4.6566128730773926E-10</v>
      </c>
      <c r="BD56" s="128">
        <v>3556990.52368411</v>
      </c>
      <c r="BG56" s="180">
        <v>3556990.52368411</v>
      </c>
      <c r="BI56" s="182">
        <v>187620</v>
      </c>
      <c r="BL56" s="128">
        <v>2731964.4588177092</v>
      </c>
      <c r="BN56" s="183">
        <v>0</v>
      </c>
      <c r="BO56" s="184">
        <v>0</v>
      </c>
      <c r="BQ56" s="128">
        <v>380</v>
      </c>
      <c r="BR56" s="185">
        <v>3802038</v>
      </c>
      <c r="BS56" s="128">
        <v>10987.2</v>
      </c>
      <c r="BT56" s="128">
        <v>0</v>
      </c>
      <c r="BU56" s="181">
        <v>0</v>
      </c>
      <c r="BW56" s="181">
        <v>0</v>
      </c>
      <c r="BY56" s="181">
        <v>3995.1001709576663</v>
      </c>
      <c r="BZ56" s="330">
        <v>3995.1001710191081</v>
      </c>
      <c r="CA56" s="331">
        <v>-6.144182407297194E-8</v>
      </c>
      <c r="CC56" s="181">
        <v>631</v>
      </c>
      <c r="CG56" s="181">
        <v>0</v>
      </c>
      <c r="CH56" s="330">
        <v>0</v>
      </c>
      <c r="CI56" s="332">
        <v>0</v>
      </c>
      <c r="CK56" s="181">
        <v>0</v>
      </c>
      <c r="CL56" s="330">
        <v>0</v>
      </c>
      <c r="CM56" s="332">
        <v>0</v>
      </c>
      <c r="CO56" s="181">
        <v>2731964.4588177092</v>
      </c>
      <c r="CP56" s="330">
        <v>2731964.4588177516</v>
      </c>
      <c r="CQ56" s="332">
        <v>-4.2375177145004272E-8</v>
      </c>
      <c r="CS56" s="181">
        <v>2731964.4588177092</v>
      </c>
      <c r="CT56" s="330">
        <v>2731964.4588177516</v>
      </c>
      <c r="CU56" s="332">
        <v>-4.2375177145004272E-8</v>
      </c>
      <c r="CW56" s="181">
        <v>0</v>
      </c>
      <c r="CX56" s="330">
        <v>0</v>
      </c>
      <c r="CY56" s="332">
        <v>0</v>
      </c>
      <c r="DA56" s="181">
        <v>515078.35381167417</v>
      </c>
      <c r="DB56" s="330">
        <v>515078.35381168372</v>
      </c>
      <c r="DC56" s="332">
        <v>-9.5460563898086548E-9</v>
      </c>
      <c r="DE56" s="333">
        <v>2.5449101796407185E-2</v>
      </c>
      <c r="DF56" s="333">
        <v>0</v>
      </c>
    </row>
    <row r="57" spans="1:110" x14ac:dyDescent="0.2">
      <c r="A57" s="159" t="s">
        <v>326</v>
      </c>
      <c r="B57" s="159" t="s">
        <v>82</v>
      </c>
      <c r="C57" s="160">
        <v>3308</v>
      </c>
      <c r="D57" s="161" t="s">
        <v>83</v>
      </c>
      <c r="E57" s="162"/>
      <c r="F57" s="163">
        <v>1154412.6774322644</v>
      </c>
      <c r="G57" s="164">
        <v>47725.74904216711</v>
      </c>
      <c r="H57" s="164">
        <v>29182.446222196319</v>
      </c>
      <c r="I57" s="164">
        <v>71718.97937381154</v>
      </c>
      <c r="J57" s="164">
        <v>0</v>
      </c>
      <c r="K57" s="164">
        <v>107582.21040000397</v>
      </c>
      <c r="L57" s="164">
        <v>34562.796604633244</v>
      </c>
      <c r="M57" s="186">
        <v>114418.30399999999</v>
      </c>
      <c r="N57" s="164">
        <v>0</v>
      </c>
      <c r="O57" s="165">
        <v>6300</v>
      </c>
      <c r="P57" s="166"/>
      <c r="Q57" s="167"/>
      <c r="R57" s="164">
        <v>-13316.127494856573</v>
      </c>
      <c r="S57" s="164"/>
      <c r="T57" s="164">
        <v>0</v>
      </c>
      <c r="U57" s="168">
        <v>138946.29931459762</v>
      </c>
      <c r="V57" s="168">
        <v>0</v>
      </c>
      <c r="W57" s="169">
        <v>1691533.3348948178</v>
      </c>
      <c r="X57" s="170"/>
      <c r="Y57" s="163">
        <v>0</v>
      </c>
      <c r="Z57" s="171">
        <v>0</v>
      </c>
      <c r="AA57" s="169">
        <v>0</v>
      </c>
      <c r="AB57" s="170"/>
      <c r="AC57" s="163">
        <v>25352.163903221994</v>
      </c>
      <c r="AD57" s="167"/>
      <c r="AE57" s="164">
        <v>0</v>
      </c>
      <c r="AF57" s="167"/>
      <c r="AG57" s="164"/>
      <c r="AH57" s="169">
        <v>25352.163903221994</v>
      </c>
      <c r="AI57" s="170"/>
      <c r="AJ57" s="172">
        <v>1716885.4987980397</v>
      </c>
      <c r="AK57" s="170"/>
      <c r="AL57" s="173">
        <v>119756.5</v>
      </c>
      <c r="AM57" s="170"/>
      <c r="AN57" s="174">
        <v>228108.00302076156</v>
      </c>
      <c r="AO57" s="170"/>
      <c r="AP57" s="175">
        <v>1704849.4623896743</v>
      </c>
      <c r="AQ57" s="167"/>
      <c r="AR57" s="170">
        <v>25352.163903221994</v>
      </c>
      <c r="AS57" s="167"/>
      <c r="AT57" s="170">
        <v>119756.5</v>
      </c>
      <c r="AU57" s="175">
        <v>7099.0209697486807</v>
      </c>
      <c r="AV57" s="170">
        <v>2366.3403232495602</v>
      </c>
      <c r="AW57" s="170">
        <v>332.54871284312333</v>
      </c>
      <c r="AX57" s="170">
        <v>2952.4115219430323</v>
      </c>
      <c r="AY57" s="176">
        <v>0</v>
      </c>
      <c r="AZ57" s="177">
        <v>493.98119108014237</v>
      </c>
      <c r="BA57" s="178">
        <v>1836713.8235740317</v>
      </c>
      <c r="BB57" s="179">
        <v>71.82477599196136</v>
      </c>
      <c r="BD57" s="128">
        <v>1849958.1262928962</v>
      </c>
      <c r="BG57" s="180">
        <v>1849958.1262928962</v>
      </c>
      <c r="BI57" s="182">
        <v>0</v>
      </c>
      <c r="BL57" s="128">
        <v>1704849.4623896743</v>
      </c>
      <c r="BN57" s="183">
        <v>17400.560181244833</v>
      </c>
      <c r="BO57" s="184">
        <v>-4084.4326863882598</v>
      </c>
      <c r="BQ57" s="128">
        <v>380</v>
      </c>
      <c r="BR57" s="185">
        <v>3803308</v>
      </c>
      <c r="BS57" s="128">
        <v>6300</v>
      </c>
      <c r="BT57" s="128">
        <v>0</v>
      </c>
      <c r="BU57" s="181">
        <v>0</v>
      </c>
      <c r="BW57" s="181">
        <v>0</v>
      </c>
      <c r="BY57" s="181">
        <v>3850.2717288759941</v>
      </c>
      <c r="BZ57" s="330">
        <v>3850.2717288888889</v>
      </c>
      <c r="CA57" s="331">
        <v>-1.2894815881736577E-8</v>
      </c>
      <c r="CC57" s="181">
        <v>404</v>
      </c>
      <c r="CG57" s="181">
        <v>138946.29931459762</v>
      </c>
      <c r="CH57" s="330">
        <v>138946.29931988724</v>
      </c>
      <c r="CI57" s="332">
        <v>-5.2896211855113506E-6</v>
      </c>
      <c r="CK57" s="181">
        <v>0</v>
      </c>
      <c r="CL57" s="330">
        <v>0</v>
      </c>
      <c r="CM57" s="332">
        <v>0</v>
      </c>
      <c r="CO57" s="181">
        <v>1691533.3348948178</v>
      </c>
      <c r="CP57" s="330">
        <v>1691533.3349001231</v>
      </c>
      <c r="CQ57" s="332">
        <v>-5.3052790462970734E-6</v>
      </c>
      <c r="CS57" s="181">
        <v>1704849.4623896743</v>
      </c>
      <c r="CT57" s="330">
        <v>1704849.4623949795</v>
      </c>
      <c r="CU57" s="332">
        <v>-5.3052790462970734E-6</v>
      </c>
      <c r="CW57" s="181">
        <v>0</v>
      </c>
      <c r="CX57" s="330">
        <v>0</v>
      </c>
      <c r="CY57" s="332">
        <v>0</v>
      </c>
      <c r="DA57" s="181">
        <v>228108.00302076156</v>
      </c>
      <c r="DB57" s="330">
        <v>228108.00302076503</v>
      </c>
      <c r="DC57" s="332">
        <v>-3.4633558243513107E-9</v>
      </c>
      <c r="DE57" s="333">
        <v>4.9886621315192746E-2</v>
      </c>
      <c r="DF57" s="333">
        <v>0</v>
      </c>
    </row>
    <row r="58" spans="1:110" x14ac:dyDescent="0.2">
      <c r="A58" s="187" t="s">
        <v>328</v>
      </c>
      <c r="B58" s="187" t="s">
        <v>84</v>
      </c>
      <c r="C58" s="188">
        <v>2026</v>
      </c>
      <c r="D58" s="161" t="s">
        <v>85</v>
      </c>
      <c r="E58" s="162"/>
      <c r="F58" s="163">
        <v>997252.53570262447</v>
      </c>
      <c r="G58" s="164">
        <v>89866.012625423435</v>
      </c>
      <c r="H58" s="164">
        <v>50299.338741528394</v>
      </c>
      <c r="I58" s="164">
        <v>96745.33632806885</v>
      </c>
      <c r="J58" s="164">
        <v>2599.5162177339571</v>
      </c>
      <c r="K58" s="164">
        <v>153494.49067355419</v>
      </c>
      <c r="L58" s="164">
        <v>16391.399633847257</v>
      </c>
      <c r="M58" s="186">
        <v>114418.30399999999</v>
      </c>
      <c r="N58" s="164">
        <v>0</v>
      </c>
      <c r="O58" s="165">
        <v>7005.6</v>
      </c>
      <c r="P58" s="166"/>
      <c r="Q58" s="167"/>
      <c r="R58" s="164">
        <v>0</v>
      </c>
      <c r="S58" s="164"/>
      <c r="T58" s="164">
        <v>0</v>
      </c>
      <c r="U58" s="168">
        <v>28403.728388853371</v>
      </c>
      <c r="V58" s="168">
        <v>0</v>
      </c>
      <c r="W58" s="169">
        <v>1556476.2623116337</v>
      </c>
      <c r="X58" s="170"/>
      <c r="Y58" s="163">
        <v>103576.8</v>
      </c>
      <c r="Z58" s="171">
        <v>11402.580259999959</v>
      </c>
      <c r="AA58" s="169">
        <v>139147.38025999995</v>
      </c>
      <c r="AB58" s="170"/>
      <c r="AC58" s="163">
        <v>22352.538504462402</v>
      </c>
      <c r="AD58" s="167"/>
      <c r="AE58" s="164">
        <v>0</v>
      </c>
      <c r="AF58" s="167"/>
      <c r="AG58" s="164"/>
      <c r="AH58" s="169">
        <v>22352.538504462402</v>
      </c>
      <c r="AI58" s="170"/>
      <c r="AJ58" s="172">
        <v>1717976.1810760959</v>
      </c>
      <c r="AK58" s="170"/>
      <c r="AL58" s="173">
        <v>218650.33707865168</v>
      </c>
      <c r="AM58" s="170"/>
      <c r="AN58" s="174">
        <v>290787.97917156428</v>
      </c>
      <c r="AO58" s="170"/>
      <c r="AP58" s="175">
        <v>1695623.6425716337</v>
      </c>
      <c r="AQ58" s="167"/>
      <c r="AR58" s="170">
        <v>22352.538504462402</v>
      </c>
      <c r="AS58" s="167"/>
      <c r="AT58" s="170">
        <v>218650.33707865168</v>
      </c>
      <c r="AU58" s="175">
        <v>0</v>
      </c>
      <c r="AV58" s="170">
        <v>0</v>
      </c>
      <c r="AW58" s="170">
        <v>0</v>
      </c>
      <c r="AX58" s="170">
        <v>0</v>
      </c>
      <c r="AY58" s="176">
        <v>0</v>
      </c>
      <c r="AZ58" s="177">
        <v>0</v>
      </c>
      <c r="BA58" s="178">
        <v>1936626.5181547478</v>
      </c>
      <c r="BB58" s="179">
        <v>2.0372681319713593E-10</v>
      </c>
      <c r="BD58" s="128">
        <v>1936626.5181547478</v>
      </c>
      <c r="BG58" s="180">
        <v>1936626.5181547478</v>
      </c>
      <c r="BI58" s="182">
        <v>24168</v>
      </c>
      <c r="BL58" s="128">
        <v>1556476.2623116337</v>
      </c>
      <c r="BN58" s="183">
        <v>0</v>
      </c>
      <c r="BO58" s="184">
        <v>0</v>
      </c>
      <c r="BQ58" s="128">
        <v>380</v>
      </c>
      <c r="BR58" s="185">
        <v>3802026</v>
      </c>
      <c r="BS58" s="128">
        <v>7005.6</v>
      </c>
      <c r="BT58" s="128">
        <v>0</v>
      </c>
      <c r="BU58" s="181">
        <v>0</v>
      </c>
      <c r="BW58" s="181">
        <v>0</v>
      </c>
      <c r="BY58" s="181">
        <v>4037.6059257840088</v>
      </c>
      <c r="BZ58" s="330">
        <v>4037.6059258426963</v>
      </c>
      <c r="CA58" s="331">
        <v>-5.8687419368652627E-8</v>
      </c>
      <c r="CC58" s="181">
        <v>349</v>
      </c>
      <c r="CG58" s="181">
        <v>28403.728388853371</v>
      </c>
      <c r="CH58" s="330">
        <v>28403.728409690793</v>
      </c>
      <c r="CI58" s="332">
        <v>-2.0837422198383138E-5</v>
      </c>
      <c r="CK58" s="181">
        <v>0</v>
      </c>
      <c r="CL58" s="330">
        <v>0</v>
      </c>
      <c r="CM58" s="332">
        <v>0</v>
      </c>
      <c r="CO58" s="181">
        <v>1556476.2623116337</v>
      </c>
      <c r="CP58" s="330">
        <v>1556476.2623324925</v>
      </c>
      <c r="CQ58" s="332">
        <v>-2.0858831703662872E-5</v>
      </c>
      <c r="CS58" s="181">
        <v>1556476.2623116337</v>
      </c>
      <c r="CT58" s="330">
        <v>1556476.2623324925</v>
      </c>
      <c r="CU58" s="332">
        <v>-2.0858831703662872E-5</v>
      </c>
      <c r="CW58" s="181">
        <v>2599.5162177339571</v>
      </c>
      <c r="CX58" s="330">
        <v>2599.5162177339571</v>
      </c>
      <c r="CY58" s="332">
        <v>0</v>
      </c>
      <c r="DA58" s="181">
        <v>282439.13635596429</v>
      </c>
      <c r="DB58" s="330">
        <v>282439.13635596901</v>
      </c>
      <c r="DC58" s="332">
        <v>-4.71482053399086E-9</v>
      </c>
      <c r="DE58" s="333">
        <v>6.5789473684210523E-2</v>
      </c>
      <c r="DF58" s="333">
        <v>0</v>
      </c>
    </row>
    <row r="59" spans="1:110" x14ac:dyDescent="0.2">
      <c r="A59" s="159" t="s">
        <v>326</v>
      </c>
      <c r="B59" s="159" t="s">
        <v>86</v>
      </c>
      <c r="C59" s="160">
        <v>5203</v>
      </c>
      <c r="D59" s="161" t="s">
        <v>87</v>
      </c>
      <c r="E59" s="162"/>
      <c r="F59" s="163">
        <v>597208.53857263189</v>
      </c>
      <c r="G59" s="164">
        <v>22191.22775354682</v>
      </c>
      <c r="H59" s="164">
        <v>8958.5759999920356</v>
      </c>
      <c r="I59" s="164">
        <v>39163.90807999143</v>
      </c>
      <c r="J59" s="164">
        <v>0</v>
      </c>
      <c r="K59" s="164">
        <v>79688.060550002847</v>
      </c>
      <c r="L59" s="164">
        <v>3727.7630133313869</v>
      </c>
      <c r="M59" s="186">
        <v>114418.30399999999</v>
      </c>
      <c r="N59" s="164">
        <v>0</v>
      </c>
      <c r="O59" s="165">
        <v>2479.5500000000002</v>
      </c>
      <c r="P59" s="166"/>
      <c r="Q59" s="167"/>
      <c r="R59" s="164">
        <v>-6862.9274150762267</v>
      </c>
      <c r="S59" s="164"/>
      <c r="T59" s="164">
        <v>0</v>
      </c>
      <c r="U59" s="168">
        <v>17614.693784056115</v>
      </c>
      <c r="V59" s="168">
        <v>0</v>
      </c>
      <c r="W59" s="169">
        <v>878587.6943384764</v>
      </c>
      <c r="X59" s="170"/>
      <c r="Y59" s="163">
        <v>106970.70000000001</v>
      </c>
      <c r="Z59" s="171">
        <v>6439.3864524359233</v>
      </c>
      <c r="AA59" s="169">
        <v>113410.08645243593</v>
      </c>
      <c r="AB59" s="170"/>
      <c r="AC59" s="163">
        <v>21191.515983368896</v>
      </c>
      <c r="AD59" s="167"/>
      <c r="AE59" s="164">
        <v>12262.988401641007</v>
      </c>
      <c r="AF59" s="167"/>
      <c r="AG59" s="164"/>
      <c r="AH59" s="169">
        <v>33454.504385009903</v>
      </c>
      <c r="AI59" s="170"/>
      <c r="AJ59" s="172">
        <v>1025452.2851759222</v>
      </c>
      <c r="AK59" s="170"/>
      <c r="AL59" s="173">
        <v>60762.28571428571</v>
      </c>
      <c r="AM59" s="170"/>
      <c r="AN59" s="174">
        <v>147313.20948708864</v>
      </c>
      <c r="AO59" s="170"/>
      <c r="AP59" s="175">
        <v>1011123.6966076295</v>
      </c>
      <c r="AQ59" s="167"/>
      <c r="AR59" s="170">
        <v>21191.515983368896</v>
      </c>
      <c r="AS59" s="167"/>
      <c r="AT59" s="170">
        <v>60762.28571428571</v>
      </c>
      <c r="AU59" s="175">
        <v>3672.5133234590944</v>
      </c>
      <c r="AV59" s="170">
        <v>1224.1711078196981</v>
      </c>
      <c r="AW59" s="170">
        <v>172.03633906983359</v>
      </c>
      <c r="AX59" s="170">
        <v>1527.3614061536975</v>
      </c>
      <c r="AY59" s="176">
        <v>0</v>
      </c>
      <c r="AZ59" s="177">
        <v>229.68836188495388</v>
      </c>
      <c r="BA59" s="178">
        <v>1086251.7277668968</v>
      </c>
      <c r="BB59" s="179">
        <v>37.156876688910415</v>
      </c>
      <c r="BD59" s="128">
        <v>1093077.4983052842</v>
      </c>
      <c r="BG59" s="180">
        <v>1093077.4983052842</v>
      </c>
      <c r="BI59" s="182">
        <v>0</v>
      </c>
      <c r="BL59" s="128">
        <v>885450.62175355258</v>
      </c>
      <c r="BN59" s="183">
        <v>8996.5276345297534</v>
      </c>
      <c r="BO59" s="184">
        <v>-2133.6002194535267</v>
      </c>
      <c r="BQ59" s="128">
        <v>380</v>
      </c>
      <c r="BR59" s="185">
        <v>3805203</v>
      </c>
      <c r="BS59" s="128">
        <v>2479.5500000000002</v>
      </c>
      <c r="BT59" s="128">
        <v>0</v>
      </c>
      <c r="BU59" s="181">
        <v>0</v>
      </c>
      <c r="BW59" s="181">
        <v>0</v>
      </c>
      <c r="BY59" s="181">
        <v>3610.8463964185898</v>
      </c>
      <c r="BZ59" s="330">
        <v>3610.8463966666664</v>
      </c>
      <c r="CA59" s="331">
        <v>-2.4807650333968922E-7</v>
      </c>
      <c r="CC59" s="181">
        <v>209</v>
      </c>
      <c r="CG59" s="181">
        <v>17614.693784056115</v>
      </c>
      <c r="CH59" s="330">
        <v>17614.69383684979</v>
      </c>
      <c r="CI59" s="332">
        <v>-5.2793675422435626E-5</v>
      </c>
      <c r="CK59" s="181">
        <v>0</v>
      </c>
      <c r="CL59" s="330">
        <v>0</v>
      </c>
      <c r="CM59" s="332">
        <v>0</v>
      </c>
      <c r="CO59" s="181">
        <v>878587.6943384764</v>
      </c>
      <c r="CP59" s="330">
        <v>878587.69439127843</v>
      </c>
      <c r="CQ59" s="332">
        <v>-5.2802031859755516E-5</v>
      </c>
      <c r="CS59" s="181">
        <v>885450.62175355258</v>
      </c>
      <c r="CT59" s="330">
        <v>885450.62180635461</v>
      </c>
      <c r="CU59" s="332">
        <v>-5.2802031859755516E-5</v>
      </c>
      <c r="CW59" s="181">
        <v>0</v>
      </c>
      <c r="CX59" s="330">
        <v>0</v>
      </c>
      <c r="CY59" s="332">
        <v>0</v>
      </c>
      <c r="DA59" s="181">
        <v>140508.60429994247</v>
      </c>
      <c r="DB59" s="330">
        <v>140508.60429994439</v>
      </c>
      <c r="DC59" s="332">
        <v>-1.9208528101444244E-9</v>
      </c>
      <c r="DE59" s="333">
        <v>2.2421524663677129E-2</v>
      </c>
      <c r="DF59" s="333">
        <v>0</v>
      </c>
    </row>
    <row r="60" spans="1:110" x14ac:dyDescent="0.2">
      <c r="A60" s="187" t="s">
        <v>328</v>
      </c>
      <c r="B60" s="187"/>
      <c r="C60" s="160">
        <v>5204</v>
      </c>
      <c r="D60" s="161" t="s">
        <v>88</v>
      </c>
      <c r="E60" s="162"/>
      <c r="F60" s="163">
        <v>1177272.3344111212</v>
      </c>
      <c r="G60" s="164">
        <v>53768.601599981397</v>
      </c>
      <c r="H60" s="164">
        <v>28973.384999974249</v>
      </c>
      <c r="I60" s="164">
        <v>87222.270638442627</v>
      </c>
      <c r="J60" s="164">
        <v>0</v>
      </c>
      <c r="K60" s="164">
        <v>195737.16520909802</v>
      </c>
      <c r="L60" s="164">
        <v>64222.262713691969</v>
      </c>
      <c r="M60" s="186">
        <v>114418.30399999999</v>
      </c>
      <c r="N60" s="164">
        <v>0</v>
      </c>
      <c r="O60" s="165">
        <v>7560</v>
      </c>
      <c r="P60" s="166"/>
      <c r="Q60" s="167"/>
      <c r="R60" s="164">
        <v>0</v>
      </c>
      <c r="S60" s="164"/>
      <c r="T60" s="164">
        <v>0</v>
      </c>
      <c r="U60" s="168">
        <v>0</v>
      </c>
      <c r="V60" s="168">
        <v>0</v>
      </c>
      <c r="W60" s="169">
        <v>1729174.3235723092</v>
      </c>
      <c r="X60" s="170"/>
      <c r="Y60" s="163">
        <v>100811.40000000001</v>
      </c>
      <c r="Z60" s="171">
        <v>6720.6563120375649</v>
      </c>
      <c r="AA60" s="169">
        <v>107532.05631203757</v>
      </c>
      <c r="AB60" s="170"/>
      <c r="AC60" s="163">
        <v>23949.146981255351</v>
      </c>
      <c r="AD60" s="167"/>
      <c r="AE60" s="164">
        <v>0</v>
      </c>
      <c r="AF60" s="167"/>
      <c r="AG60" s="164"/>
      <c r="AH60" s="169">
        <v>23949.146981255351</v>
      </c>
      <c r="AI60" s="170"/>
      <c r="AJ60" s="172">
        <v>1860655.5268656022</v>
      </c>
      <c r="AK60" s="170"/>
      <c r="AL60" s="173">
        <v>128032.21153846153</v>
      </c>
      <c r="AM60" s="170"/>
      <c r="AN60" s="174">
        <v>329257.96611394064</v>
      </c>
      <c r="AO60" s="170"/>
      <c r="AP60" s="175">
        <v>1836706.3798843469</v>
      </c>
      <c r="AQ60" s="167"/>
      <c r="AR60" s="170">
        <v>23949.146981255351</v>
      </c>
      <c r="AS60" s="167"/>
      <c r="AT60" s="170">
        <v>128032.21153846153</v>
      </c>
      <c r="AU60" s="175">
        <v>0</v>
      </c>
      <c r="AV60" s="170">
        <v>0</v>
      </c>
      <c r="AW60" s="170">
        <v>0</v>
      </c>
      <c r="AX60" s="170">
        <v>0</v>
      </c>
      <c r="AY60" s="176">
        <v>0</v>
      </c>
      <c r="AZ60" s="177">
        <v>0</v>
      </c>
      <c r="BA60" s="178">
        <v>1988687.7384040637</v>
      </c>
      <c r="BB60" s="179">
        <v>-2.9103830456733704E-11</v>
      </c>
      <c r="BD60" s="128">
        <v>1988687.7384040637</v>
      </c>
      <c r="BG60" s="180">
        <v>1988687.7384040637</v>
      </c>
      <c r="BI60" s="182">
        <v>0</v>
      </c>
      <c r="BL60" s="128">
        <v>1729174.3235723092</v>
      </c>
      <c r="BN60" s="183">
        <v>0</v>
      </c>
      <c r="BO60" s="184">
        <v>0</v>
      </c>
      <c r="BQ60" s="128">
        <v>380</v>
      </c>
      <c r="BR60" s="185">
        <v>3805204</v>
      </c>
      <c r="BS60" s="128">
        <v>7560</v>
      </c>
      <c r="BT60" s="128">
        <v>0</v>
      </c>
      <c r="BU60" s="181">
        <v>0</v>
      </c>
      <c r="BW60" s="181">
        <v>0</v>
      </c>
      <c r="BY60" s="181">
        <v>3740.3325140944344</v>
      </c>
      <c r="BZ60" s="330">
        <v>3740.3325141826926</v>
      </c>
      <c r="CA60" s="331">
        <v>-8.8258275354746729E-8</v>
      </c>
      <c r="CC60" s="181">
        <v>412</v>
      </c>
      <c r="CG60" s="181">
        <v>0</v>
      </c>
      <c r="CH60" s="330">
        <v>0</v>
      </c>
      <c r="CI60" s="332">
        <v>0</v>
      </c>
      <c r="CK60" s="181">
        <v>0</v>
      </c>
      <c r="CL60" s="330">
        <v>0</v>
      </c>
      <c r="CM60" s="332">
        <v>0</v>
      </c>
      <c r="CO60" s="181">
        <v>1729174.3235723092</v>
      </c>
      <c r="CP60" s="330">
        <v>1729174.3235723283</v>
      </c>
      <c r="CQ60" s="332">
        <v>-1.909211277961731E-8</v>
      </c>
      <c r="CS60" s="181">
        <v>1729174.3235723092</v>
      </c>
      <c r="CT60" s="330">
        <v>1729174.3235723283</v>
      </c>
      <c r="CU60" s="332">
        <v>-1.909211277961731E-8</v>
      </c>
      <c r="CW60" s="181">
        <v>0</v>
      </c>
      <c r="CX60" s="330">
        <v>0</v>
      </c>
      <c r="CY60" s="332">
        <v>0</v>
      </c>
      <c r="DA60" s="181">
        <v>322806.04273521836</v>
      </c>
      <c r="DB60" s="330">
        <v>322806.04273522261</v>
      </c>
      <c r="DC60" s="332">
        <v>-4.2491592466831207E-9</v>
      </c>
      <c r="DE60" s="333">
        <v>4.8387096774193547E-2</v>
      </c>
      <c r="DF60" s="333">
        <v>0</v>
      </c>
    </row>
    <row r="61" spans="1:110" x14ac:dyDescent="0.2">
      <c r="A61" s="187" t="s">
        <v>328</v>
      </c>
      <c r="B61" s="187"/>
      <c r="C61" s="160">
        <v>2196</v>
      </c>
      <c r="D61" s="161" t="s">
        <v>89</v>
      </c>
      <c r="E61" s="162"/>
      <c r="F61" s="163">
        <v>594351.0814502748</v>
      </c>
      <c r="G61" s="164">
        <v>69440.074151700115</v>
      </c>
      <c r="H61" s="164">
        <v>49482.201599956061</v>
      </c>
      <c r="I61" s="164">
        <v>86353.62389331458</v>
      </c>
      <c r="J61" s="164">
        <v>0</v>
      </c>
      <c r="K61" s="164">
        <v>103814.55052800392</v>
      </c>
      <c r="L61" s="164">
        <v>5564.8902399971003</v>
      </c>
      <c r="M61" s="186">
        <v>114418.30399999999</v>
      </c>
      <c r="N61" s="164">
        <v>0</v>
      </c>
      <c r="O61" s="165">
        <v>5342.4000000000005</v>
      </c>
      <c r="P61" s="166"/>
      <c r="Q61" s="167"/>
      <c r="R61" s="164">
        <v>0</v>
      </c>
      <c r="S61" s="164"/>
      <c r="T61" s="164">
        <v>0</v>
      </c>
      <c r="U61" s="168">
        <v>53601.991343495203</v>
      </c>
      <c r="V61" s="168">
        <v>0</v>
      </c>
      <c r="W61" s="169">
        <v>1082369.1172067418</v>
      </c>
      <c r="X61" s="170"/>
      <c r="Y61" s="163">
        <v>66883.600990099018</v>
      </c>
      <c r="Z61" s="171">
        <v>9033.0263715092733</v>
      </c>
      <c r="AA61" s="169">
        <v>75916.627361608291</v>
      </c>
      <c r="AB61" s="170"/>
      <c r="AC61" s="163">
        <v>19633.014388330499</v>
      </c>
      <c r="AD61" s="167"/>
      <c r="AE61" s="164">
        <v>0</v>
      </c>
      <c r="AF61" s="167"/>
      <c r="AG61" s="164"/>
      <c r="AH61" s="169">
        <v>19633.014388330499</v>
      </c>
      <c r="AI61" s="170"/>
      <c r="AJ61" s="172">
        <v>1177918.7589566805</v>
      </c>
      <c r="AK61" s="170"/>
      <c r="AL61" s="173">
        <v>165444.34782608695</v>
      </c>
      <c r="AM61" s="170"/>
      <c r="AN61" s="174">
        <v>199827.94338405001</v>
      </c>
      <c r="AO61" s="170"/>
      <c r="AP61" s="175">
        <v>1158285.74456835</v>
      </c>
      <c r="AQ61" s="167"/>
      <c r="AR61" s="170">
        <v>19633.014388330499</v>
      </c>
      <c r="AS61" s="167"/>
      <c r="AT61" s="170">
        <v>165444.34782608695</v>
      </c>
      <c r="AU61" s="175">
        <v>0</v>
      </c>
      <c r="AV61" s="170">
        <v>0</v>
      </c>
      <c r="AW61" s="170">
        <v>0</v>
      </c>
      <c r="AX61" s="170">
        <v>0</v>
      </c>
      <c r="AY61" s="176">
        <v>0</v>
      </c>
      <c r="AZ61" s="177">
        <v>0</v>
      </c>
      <c r="BA61" s="178">
        <v>1343363.1067827675</v>
      </c>
      <c r="BB61" s="179">
        <v>-2.9103830456733704E-11</v>
      </c>
      <c r="BD61" s="128">
        <v>1343363.1067827675</v>
      </c>
      <c r="BG61" s="180">
        <v>1343363.1067827675</v>
      </c>
      <c r="BI61" s="182">
        <v>0</v>
      </c>
      <c r="BL61" s="128">
        <v>1082369.1172067418</v>
      </c>
      <c r="BN61" s="183">
        <v>0</v>
      </c>
      <c r="BO61" s="184">
        <v>0</v>
      </c>
      <c r="BQ61" s="128">
        <v>380</v>
      </c>
      <c r="BR61" s="334">
        <v>3802039</v>
      </c>
      <c r="BS61" s="128">
        <v>5342.4000000000005</v>
      </c>
      <c r="BT61" s="128">
        <v>0</v>
      </c>
      <c r="BU61" s="181">
        <v>0</v>
      </c>
      <c r="BW61" s="181">
        <v>0</v>
      </c>
      <c r="BY61" s="181">
        <v>4544.3097638393083</v>
      </c>
      <c r="BZ61" s="330">
        <v>4544.3097638095242</v>
      </c>
      <c r="CA61" s="331">
        <v>2.9784132493659854E-8</v>
      </c>
      <c r="CC61" s="181">
        <v>208</v>
      </c>
      <c r="CG61" s="181">
        <v>53601.991343495203</v>
      </c>
      <c r="CH61" s="330">
        <v>53601.991337167434</v>
      </c>
      <c r="CI61" s="332">
        <v>6.3277693698182702E-6</v>
      </c>
      <c r="CK61" s="181">
        <v>0</v>
      </c>
      <c r="CL61" s="330">
        <v>0</v>
      </c>
      <c r="CM61" s="332">
        <v>0</v>
      </c>
      <c r="CO61" s="181">
        <v>1082369.1172067418</v>
      </c>
      <c r="CP61" s="330">
        <v>1082369.1172004328</v>
      </c>
      <c r="CQ61" s="332">
        <v>6.3090119510889053E-6</v>
      </c>
      <c r="CS61" s="181">
        <v>1082369.1172067418</v>
      </c>
      <c r="CT61" s="330">
        <v>1082369.1172004328</v>
      </c>
      <c r="CU61" s="332">
        <v>6.3090119510889053E-6</v>
      </c>
      <c r="CW61" s="181">
        <v>0</v>
      </c>
      <c r="CX61" s="330">
        <v>0</v>
      </c>
      <c r="CY61" s="332">
        <v>0</v>
      </c>
      <c r="DA61" s="181">
        <v>195272.94574235351</v>
      </c>
      <c r="DB61" s="330">
        <v>195272.9457423577</v>
      </c>
      <c r="DC61" s="332">
        <v>-4.1909515857696533E-9</v>
      </c>
      <c r="DE61" s="333">
        <v>3.9647577092511016E-2</v>
      </c>
      <c r="DF61" s="333">
        <v>0</v>
      </c>
    </row>
    <row r="62" spans="1:110" x14ac:dyDescent="0.2">
      <c r="A62" s="187" t="s">
        <v>328</v>
      </c>
      <c r="B62" s="187"/>
      <c r="C62" s="160">
        <v>2123</v>
      </c>
      <c r="D62" s="161" t="s">
        <v>347</v>
      </c>
      <c r="E62" s="162"/>
      <c r="F62" s="163">
        <v>985822.70721319609</v>
      </c>
      <c r="G62" s="164">
        <v>60161.60320842245</v>
      </c>
      <c r="H62" s="164">
        <v>32489.572499971189</v>
      </c>
      <c r="I62" s="164">
        <v>100244.16149997816</v>
      </c>
      <c r="J62" s="164">
        <v>1675.8022281209128</v>
      </c>
      <c r="K62" s="164">
        <v>140811.54493458464</v>
      </c>
      <c r="L62" s="164">
        <v>71387.855274887203</v>
      </c>
      <c r="M62" s="186">
        <v>114418.30399999999</v>
      </c>
      <c r="N62" s="164">
        <v>0</v>
      </c>
      <c r="O62" s="165">
        <v>6602.4000000000005</v>
      </c>
      <c r="P62" s="166"/>
      <c r="Q62" s="167"/>
      <c r="R62" s="164">
        <v>0</v>
      </c>
      <c r="S62" s="164"/>
      <c r="T62" s="164">
        <v>0</v>
      </c>
      <c r="U62" s="168">
        <v>41257.943614979507</v>
      </c>
      <c r="V62" s="168">
        <v>0</v>
      </c>
      <c r="W62" s="169">
        <v>1554871.8944741401</v>
      </c>
      <c r="X62" s="170"/>
      <c r="Y62" s="163">
        <v>108730.50000000001</v>
      </c>
      <c r="Z62" s="171">
        <v>12026.638603161919</v>
      </c>
      <c r="AA62" s="169">
        <v>120757.13860316193</v>
      </c>
      <c r="AB62" s="170"/>
      <c r="AC62" s="163">
        <v>27900.430184189947</v>
      </c>
      <c r="AD62" s="167"/>
      <c r="AE62" s="164">
        <v>0</v>
      </c>
      <c r="AF62" s="167"/>
      <c r="AG62" s="164"/>
      <c r="AH62" s="169">
        <v>27900.430184189947</v>
      </c>
      <c r="AI62" s="170"/>
      <c r="AJ62" s="172">
        <v>1703529.4632614921</v>
      </c>
      <c r="AK62" s="170"/>
      <c r="AL62" s="173">
        <v>149562.5</v>
      </c>
      <c r="AM62" s="170"/>
      <c r="AN62" s="174">
        <v>265961.97667477414</v>
      </c>
      <c r="AO62" s="170"/>
      <c r="AP62" s="175">
        <v>1675629.0330773022</v>
      </c>
      <c r="AQ62" s="167"/>
      <c r="AR62" s="170">
        <v>27900.430184189947</v>
      </c>
      <c r="AS62" s="167"/>
      <c r="AT62" s="170">
        <v>149562.5</v>
      </c>
      <c r="AU62" s="175">
        <v>0</v>
      </c>
      <c r="AV62" s="170">
        <v>0</v>
      </c>
      <c r="AW62" s="170">
        <v>0</v>
      </c>
      <c r="AX62" s="170">
        <v>0</v>
      </c>
      <c r="AY62" s="176">
        <v>0</v>
      </c>
      <c r="AZ62" s="177">
        <v>0</v>
      </c>
      <c r="BA62" s="178">
        <v>1853091.9632614921</v>
      </c>
      <c r="BB62" s="179">
        <v>0</v>
      </c>
      <c r="BD62" s="128">
        <v>1853091.9632614921</v>
      </c>
      <c r="BG62" s="180">
        <v>1853091.9632614921</v>
      </c>
      <c r="BI62" s="182">
        <v>0</v>
      </c>
      <c r="BL62" s="128">
        <v>1554871.8944741401</v>
      </c>
      <c r="BN62" s="183">
        <v>0</v>
      </c>
      <c r="BO62" s="184">
        <v>0</v>
      </c>
      <c r="BQ62" s="128">
        <v>380</v>
      </c>
      <c r="BR62" s="185">
        <v>3802123</v>
      </c>
      <c r="BS62" s="128">
        <v>6602.4000000000005</v>
      </c>
      <c r="BT62" s="128">
        <v>0</v>
      </c>
      <c r="BU62" s="181">
        <v>0</v>
      </c>
      <c r="BW62" s="181">
        <v>0</v>
      </c>
      <c r="BY62" s="181">
        <v>4081.0000070418509</v>
      </c>
      <c r="BZ62" s="330">
        <v>4081.0000070652172</v>
      </c>
      <c r="CA62" s="331">
        <v>-2.3366283130599186E-8</v>
      </c>
      <c r="CC62" s="181">
        <v>345</v>
      </c>
      <c r="CG62" s="181">
        <v>41257.943614979507</v>
      </c>
      <c r="CH62" s="330">
        <v>41257.943623167572</v>
      </c>
      <c r="CI62" s="332">
        <v>-8.188064384739846E-6</v>
      </c>
      <c r="CK62" s="181">
        <v>0</v>
      </c>
      <c r="CL62" s="330">
        <v>0</v>
      </c>
      <c r="CM62" s="332">
        <v>0</v>
      </c>
      <c r="CO62" s="181">
        <v>1554871.8944741401</v>
      </c>
      <c r="CP62" s="330">
        <v>1554871.8944823497</v>
      </c>
      <c r="CQ62" s="332">
        <v>-8.2096084952354431E-6</v>
      </c>
      <c r="CS62" s="181">
        <v>1554871.8944741401</v>
      </c>
      <c r="CT62" s="330">
        <v>1554871.8944823497</v>
      </c>
      <c r="CU62" s="332">
        <v>-8.2096084952354431E-6</v>
      </c>
      <c r="CW62" s="181">
        <v>1675.8022281209128</v>
      </c>
      <c r="CX62" s="330">
        <v>1675.8022281209128</v>
      </c>
      <c r="CY62" s="332">
        <v>0</v>
      </c>
      <c r="DA62" s="181">
        <v>258716.54835858443</v>
      </c>
      <c r="DB62" s="330">
        <v>258716.54835858927</v>
      </c>
      <c r="DC62" s="332">
        <v>-4.8312358558177948E-9</v>
      </c>
      <c r="DE62" s="333">
        <v>6.3775510204081634E-2</v>
      </c>
      <c r="DF62" s="333">
        <v>0</v>
      </c>
    </row>
    <row r="63" spans="1:110" x14ac:dyDescent="0.2">
      <c r="A63" s="159" t="s">
        <v>326</v>
      </c>
      <c r="B63" s="159" t="s">
        <v>90</v>
      </c>
      <c r="C63" s="160">
        <v>3379</v>
      </c>
      <c r="D63" s="161" t="s">
        <v>91</v>
      </c>
      <c r="E63" s="162"/>
      <c r="F63" s="163">
        <v>1180129.7915334783</v>
      </c>
      <c r="G63" s="164">
        <v>69789.072007761744</v>
      </c>
      <c r="H63" s="164">
        <v>27972.193281528562</v>
      </c>
      <c r="I63" s="164">
        <v>103000.83429318153</v>
      </c>
      <c r="J63" s="164">
        <v>2668.647619583453</v>
      </c>
      <c r="K63" s="164">
        <v>201575.05664784616</v>
      </c>
      <c r="L63" s="164">
        <v>20717.845574989202</v>
      </c>
      <c r="M63" s="186">
        <v>114418.30399999999</v>
      </c>
      <c r="N63" s="164">
        <v>0</v>
      </c>
      <c r="O63" s="165">
        <v>38556</v>
      </c>
      <c r="P63" s="166"/>
      <c r="Q63" s="167"/>
      <c r="R63" s="164">
        <v>-13830.133862525081</v>
      </c>
      <c r="S63" s="164"/>
      <c r="T63" s="164">
        <v>0</v>
      </c>
      <c r="U63" s="168">
        <v>0</v>
      </c>
      <c r="V63" s="168">
        <v>0</v>
      </c>
      <c r="W63" s="169">
        <v>1744997.6110958441</v>
      </c>
      <c r="X63" s="170"/>
      <c r="Y63" s="163">
        <v>139149.9</v>
      </c>
      <c r="Z63" s="171">
        <v>12026.11749019078</v>
      </c>
      <c r="AA63" s="169">
        <v>151176.01749019077</v>
      </c>
      <c r="AB63" s="170"/>
      <c r="AC63" s="163">
        <v>44549.811823075084</v>
      </c>
      <c r="AD63" s="167"/>
      <c r="AE63" s="164">
        <v>0</v>
      </c>
      <c r="AF63" s="167"/>
      <c r="AG63" s="164"/>
      <c r="AH63" s="169">
        <v>44549.811823075084</v>
      </c>
      <c r="AI63" s="170"/>
      <c r="AJ63" s="172">
        <v>1940723.4404091099</v>
      </c>
      <c r="AK63" s="170"/>
      <c r="AL63" s="173">
        <v>148100</v>
      </c>
      <c r="AM63" s="170"/>
      <c r="AN63" s="174">
        <v>344937.72023934411</v>
      </c>
      <c r="AO63" s="170"/>
      <c r="AP63" s="175">
        <v>1910003.7624485597</v>
      </c>
      <c r="AQ63" s="167"/>
      <c r="AR63" s="170">
        <v>44549.811823075084</v>
      </c>
      <c r="AS63" s="167"/>
      <c r="AT63" s="170">
        <v>148100</v>
      </c>
      <c r="AU63" s="175">
        <v>7257.1674765005082</v>
      </c>
      <c r="AV63" s="170">
        <v>2419.0558255001692</v>
      </c>
      <c r="AW63" s="170">
        <v>339.95697624804438</v>
      </c>
      <c r="AX63" s="170">
        <v>3018.1830657486939</v>
      </c>
      <c r="AY63" s="176">
        <v>0</v>
      </c>
      <c r="AZ63" s="177">
        <v>722.34568564471851</v>
      </c>
      <c r="BA63" s="178">
        <v>2088896.865241993</v>
      </c>
      <c r="BB63" s="179">
        <v>73.424832883058116</v>
      </c>
      <c r="BD63" s="128">
        <v>2102653.5742716352</v>
      </c>
      <c r="BG63" s="180">
        <v>2102653.5742716352</v>
      </c>
      <c r="BI63" s="182">
        <v>0</v>
      </c>
      <c r="BL63" s="128">
        <v>1758827.7449583691</v>
      </c>
      <c r="BN63" s="183">
        <v>17918.144271900543</v>
      </c>
      <c r="BO63" s="184">
        <v>-4088.0104093754617</v>
      </c>
      <c r="BQ63" s="128">
        <v>380</v>
      </c>
      <c r="BR63" s="185">
        <v>3803379</v>
      </c>
      <c r="BS63" s="128">
        <v>38556</v>
      </c>
      <c r="BT63" s="128">
        <v>0</v>
      </c>
      <c r="BU63" s="181">
        <v>0</v>
      </c>
      <c r="BW63" s="181">
        <v>0</v>
      </c>
      <c r="BY63" s="181">
        <v>3793.1466090009098</v>
      </c>
      <c r="BZ63" s="330">
        <v>3793.1466089805826</v>
      </c>
      <c r="CA63" s="331">
        <v>2.0327206584624946E-8</v>
      </c>
      <c r="CC63" s="181">
        <v>413</v>
      </c>
      <c r="CG63" s="181">
        <v>0</v>
      </c>
      <c r="CH63" s="330">
        <v>0</v>
      </c>
      <c r="CI63" s="332">
        <v>0</v>
      </c>
      <c r="CK63" s="181">
        <v>0</v>
      </c>
      <c r="CL63" s="330">
        <v>0</v>
      </c>
      <c r="CM63" s="332">
        <v>0</v>
      </c>
      <c r="CO63" s="181">
        <v>1744997.6110958441</v>
      </c>
      <c r="CP63" s="330">
        <v>1744997.6110958664</v>
      </c>
      <c r="CQ63" s="332">
        <v>-2.2351741790771484E-8</v>
      </c>
      <c r="CS63" s="181">
        <v>1758827.7449583691</v>
      </c>
      <c r="CT63" s="330">
        <v>1758827.7449583914</v>
      </c>
      <c r="CU63" s="332">
        <v>-2.2351741790771484E-8</v>
      </c>
      <c r="CW63" s="181">
        <v>2668.647619583453</v>
      </c>
      <c r="CX63" s="330">
        <v>2668.647619583453</v>
      </c>
      <c r="CY63" s="332">
        <v>0</v>
      </c>
      <c r="DA63" s="181">
        <v>335867.15918993269</v>
      </c>
      <c r="DB63" s="330">
        <v>335867.15918993769</v>
      </c>
      <c r="DC63" s="332">
        <v>-5.005858838558197E-9</v>
      </c>
      <c r="DE63" s="333">
        <v>6.5022421524663671E-2</v>
      </c>
      <c r="DF63" s="333">
        <v>0</v>
      </c>
    </row>
    <row r="64" spans="1:110" x14ac:dyDescent="0.2">
      <c r="A64" s="187" t="s">
        <v>328</v>
      </c>
      <c r="B64" s="187"/>
      <c r="C64" s="160">
        <v>2029</v>
      </c>
      <c r="D64" s="161" t="s">
        <v>462</v>
      </c>
      <c r="E64" s="162"/>
      <c r="F64" s="163">
        <v>1768765.9587390388</v>
      </c>
      <c r="G64" s="164">
        <v>122228.71326783251</v>
      </c>
      <c r="H64" s="164">
        <v>62706.172861680599</v>
      </c>
      <c r="I64" s="164">
        <v>180494.24423404428</v>
      </c>
      <c r="J64" s="164">
        <v>0</v>
      </c>
      <c r="K64" s="164">
        <v>396977.91255501442</v>
      </c>
      <c r="L64" s="164">
        <v>172457.48539991002</v>
      </c>
      <c r="M64" s="186">
        <v>114418.30399999999</v>
      </c>
      <c r="N64" s="164">
        <v>8855.3373359195066</v>
      </c>
      <c r="O64" s="165">
        <v>7560</v>
      </c>
      <c r="P64" s="166"/>
      <c r="Q64" s="167"/>
      <c r="R64" s="164">
        <v>0</v>
      </c>
      <c r="S64" s="164"/>
      <c r="T64" s="164">
        <v>0</v>
      </c>
      <c r="U64" s="168">
        <v>0</v>
      </c>
      <c r="V64" s="168">
        <v>0</v>
      </c>
      <c r="W64" s="169">
        <v>2834464.1283934396</v>
      </c>
      <c r="X64" s="170"/>
      <c r="Y64" s="163">
        <v>183718.63960396039</v>
      </c>
      <c r="Z64" s="171">
        <v>19481.671919497458</v>
      </c>
      <c r="AA64" s="169">
        <v>305993.81152345787</v>
      </c>
      <c r="AB64" s="170"/>
      <c r="AC64" s="163">
        <v>37981.037565864637</v>
      </c>
      <c r="AD64" s="167"/>
      <c r="AE64" s="164">
        <v>0</v>
      </c>
      <c r="AF64" s="167"/>
      <c r="AG64" s="164"/>
      <c r="AH64" s="169">
        <v>37981.037565864637</v>
      </c>
      <c r="AI64" s="170"/>
      <c r="AJ64" s="172">
        <v>3178438.9774827622</v>
      </c>
      <c r="AK64" s="170"/>
      <c r="AL64" s="173">
        <v>286044.21393841167</v>
      </c>
      <c r="AM64" s="170"/>
      <c r="AN64" s="174">
        <v>631341.96696892835</v>
      </c>
      <c r="AO64" s="170"/>
      <c r="AP64" s="175">
        <v>3140457.9399168976</v>
      </c>
      <c r="AQ64" s="167"/>
      <c r="AR64" s="170">
        <v>37981.037565864637</v>
      </c>
      <c r="AS64" s="167"/>
      <c r="AT64" s="170">
        <v>286044.21393841167</v>
      </c>
      <c r="AU64" s="175">
        <v>0</v>
      </c>
      <c r="AV64" s="170">
        <v>0</v>
      </c>
      <c r="AW64" s="170">
        <v>0</v>
      </c>
      <c r="AX64" s="170">
        <v>0</v>
      </c>
      <c r="AY64" s="176">
        <v>0</v>
      </c>
      <c r="AZ64" s="177">
        <v>0</v>
      </c>
      <c r="BA64" s="178">
        <v>3464483.191421174</v>
      </c>
      <c r="BB64" s="179">
        <v>1.1641532182693481E-10</v>
      </c>
      <c r="BD64" s="128">
        <v>3464483.191421174</v>
      </c>
      <c r="BG64" s="180">
        <v>3464483.191421174</v>
      </c>
      <c r="BI64" s="182">
        <v>102793.5</v>
      </c>
      <c r="BL64" s="128">
        <v>2834464.1283934396</v>
      </c>
      <c r="BN64" s="183">
        <v>0</v>
      </c>
      <c r="BO64" s="184">
        <v>0</v>
      </c>
      <c r="BQ64" s="128">
        <v>380</v>
      </c>
      <c r="BR64" s="185">
        <v>3802029</v>
      </c>
      <c r="BS64" s="128">
        <v>7560</v>
      </c>
      <c r="BT64" s="128">
        <v>8855.3373359195066</v>
      </c>
      <c r="BU64" s="181">
        <v>8855.3373359195066</v>
      </c>
      <c r="BW64" s="181">
        <v>8514.7474383841418</v>
      </c>
      <c r="BY64" s="181">
        <v>4193.1913683781831</v>
      </c>
      <c r="BZ64" s="330">
        <v>4193.1913684270348</v>
      </c>
      <c r="CA64" s="331">
        <v>-4.8851688916329294E-8</v>
      </c>
      <c r="CC64" s="181">
        <v>619</v>
      </c>
      <c r="CG64" s="181">
        <v>0</v>
      </c>
      <c r="CH64" s="330">
        <v>0</v>
      </c>
      <c r="CI64" s="332">
        <v>0</v>
      </c>
      <c r="CK64" s="181">
        <v>0</v>
      </c>
      <c r="CL64" s="330">
        <v>0</v>
      </c>
      <c r="CM64" s="332">
        <v>0</v>
      </c>
      <c r="CO64" s="181">
        <v>2834464.1283934396</v>
      </c>
      <c r="CP64" s="330">
        <v>2834464.1283934796</v>
      </c>
      <c r="CQ64" s="332">
        <v>-4.0046870708465576E-8</v>
      </c>
      <c r="CS64" s="181">
        <v>2834464.1283934396</v>
      </c>
      <c r="CT64" s="330">
        <v>2834464.1283934796</v>
      </c>
      <c r="CU64" s="332">
        <v>-4.0046870708465576E-8</v>
      </c>
      <c r="CW64" s="181">
        <v>0</v>
      </c>
      <c r="CX64" s="330">
        <v>0</v>
      </c>
      <c r="CY64" s="332">
        <v>0</v>
      </c>
      <c r="DA64" s="181">
        <v>612982.33827752084</v>
      </c>
      <c r="DB64" s="330">
        <v>612982.33827752969</v>
      </c>
      <c r="DC64" s="332">
        <v>-8.8475644588470459E-9</v>
      </c>
      <c r="DE64" s="333">
        <v>4.9475262368815595E-2</v>
      </c>
      <c r="DF64" s="333">
        <v>0</v>
      </c>
    </row>
    <row r="65" spans="1:110" x14ac:dyDescent="0.2">
      <c r="A65" s="187" t="s">
        <v>328</v>
      </c>
      <c r="B65" s="187"/>
      <c r="C65" s="160">
        <v>2180</v>
      </c>
      <c r="D65" s="161" t="s">
        <v>463</v>
      </c>
      <c r="E65" s="162"/>
      <c r="F65" s="163">
        <v>1214419.2770017632</v>
      </c>
      <c r="G65" s="164">
        <v>119019.03999995881</v>
      </c>
      <c r="H65" s="164">
        <v>68986.445901578016</v>
      </c>
      <c r="I65" s="164">
        <v>174651.18327865054</v>
      </c>
      <c r="J65" s="164">
        <v>0</v>
      </c>
      <c r="K65" s="164">
        <v>153158.10916168222</v>
      </c>
      <c r="L65" s="164">
        <v>89340.184999953475</v>
      </c>
      <c r="M65" s="186">
        <v>114418.30399999999</v>
      </c>
      <c r="N65" s="164">
        <v>0</v>
      </c>
      <c r="O65" s="165">
        <v>6804</v>
      </c>
      <c r="P65" s="166"/>
      <c r="Q65" s="167"/>
      <c r="R65" s="164">
        <v>0</v>
      </c>
      <c r="S65" s="164"/>
      <c r="T65" s="164">
        <v>0</v>
      </c>
      <c r="U65" s="168">
        <v>184750.84510527388</v>
      </c>
      <c r="V65" s="168">
        <v>0</v>
      </c>
      <c r="W65" s="169">
        <v>2125547.3894488602</v>
      </c>
      <c r="X65" s="170"/>
      <c r="Y65" s="163">
        <v>0</v>
      </c>
      <c r="Z65" s="171">
        <v>0</v>
      </c>
      <c r="AA65" s="169">
        <v>0</v>
      </c>
      <c r="AB65" s="170"/>
      <c r="AC65" s="163">
        <v>6951.2507975191993</v>
      </c>
      <c r="AD65" s="167"/>
      <c r="AE65" s="164">
        <v>0</v>
      </c>
      <c r="AF65" s="167"/>
      <c r="AG65" s="164"/>
      <c r="AH65" s="169">
        <v>6951.2507975191993</v>
      </c>
      <c r="AI65" s="170"/>
      <c r="AJ65" s="172">
        <v>2132498.6402463792</v>
      </c>
      <c r="AK65" s="170"/>
      <c r="AL65" s="173">
        <v>281655.47169811319</v>
      </c>
      <c r="AM65" s="170"/>
      <c r="AN65" s="174">
        <v>326938.62795777502</v>
      </c>
      <c r="AO65" s="170"/>
      <c r="AP65" s="175">
        <v>2125547.3894488602</v>
      </c>
      <c r="AQ65" s="167"/>
      <c r="AR65" s="170">
        <v>6951.2507975191993</v>
      </c>
      <c r="AS65" s="167"/>
      <c r="AT65" s="170">
        <v>281655.47169811319</v>
      </c>
      <c r="AU65" s="175">
        <v>0</v>
      </c>
      <c r="AV65" s="170">
        <v>0</v>
      </c>
      <c r="AW65" s="170">
        <v>0</v>
      </c>
      <c r="AX65" s="170">
        <v>0</v>
      </c>
      <c r="AY65" s="176">
        <v>0</v>
      </c>
      <c r="AZ65" s="177">
        <v>0</v>
      </c>
      <c r="BA65" s="178">
        <v>2414154.1119444924</v>
      </c>
      <c r="BB65" s="179">
        <v>5.8207660913467407E-11</v>
      </c>
      <c r="BD65" s="128">
        <v>2414154.1119444924</v>
      </c>
      <c r="BG65" s="180">
        <v>2414154.1119444924</v>
      </c>
      <c r="BI65" s="182">
        <v>0</v>
      </c>
      <c r="BL65" s="128">
        <v>2125547.3894488602</v>
      </c>
      <c r="BN65" s="183">
        <v>0</v>
      </c>
      <c r="BO65" s="184">
        <v>0</v>
      </c>
      <c r="BQ65" s="128">
        <v>380</v>
      </c>
      <c r="BR65" s="185">
        <v>3802180</v>
      </c>
      <c r="BS65" s="128">
        <v>6804</v>
      </c>
      <c r="BT65" s="128">
        <v>0</v>
      </c>
      <c r="BU65" s="181">
        <v>0</v>
      </c>
      <c r="BW65" s="181">
        <v>0</v>
      </c>
      <c r="BY65" s="181">
        <v>4630.8513595694749</v>
      </c>
      <c r="BZ65" s="330">
        <v>4630.851359250586</v>
      </c>
      <c r="CA65" s="331">
        <v>3.1888885132502764E-7</v>
      </c>
      <c r="CC65" s="181">
        <v>425</v>
      </c>
      <c r="CG65" s="181">
        <v>184750.84510527388</v>
      </c>
      <c r="CH65" s="330">
        <v>184750.8449672143</v>
      </c>
      <c r="CI65" s="332">
        <v>1.3805957860313356E-4</v>
      </c>
      <c r="CK65" s="181">
        <v>0</v>
      </c>
      <c r="CL65" s="330">
        <v>0</v>
      </c>
      <c r="CM65" s="332">
        <v>0</v>
      </c>
      <c r="CO65" s="181">
        <v>2125547.3894488602</v>
      </c>
      <c r="CP65" s="330">
        <v>2125547.3893108387</v>
      </c>
      <c r="CQ65" s="332">
        <v>1.3802153989672661E-4</v>
      </c>
      <c r="CS65" s="181">
        <v>2125547.3894488602</v>
      </c>
      <c r="CT65" s="330">
        <v>2125547.3893108387</v>
      </c>
      <c r="CU65" s="332">
        <v>1.3802153989672661E-4</v>
      </c>
      <c r="CW65" s="181">
        <v>0</v>
      </c>
      <c r="CX65" s="330">
        <v>0</v>
      </c>
      <c r="CY65" s="332">
        <v>0</v>
      </c>
      <c r="DA65" s="181">
        <v>326938.62795777502</v>
      </c>
      <c r="DB65" s="330">
        <v>326938.62795778358</v>
      </c>
      <c r="DC65" s="332">
        <v>-8.5565261542797089E-9</v>
      </c>
      <c r="DE65" s="333">
        <v>2.2172949002217297E-2</v>
      </c>
      <c r="DF65" s="333">
        <v>0</v>
      </c>
    </row>
    <row r="66" spans="1:110" x14ac:dyDescent="0.2">
      <c r="A66" s="159" t="s">
        <v>326</v>
      </c>
      <c r="B66" s="159" t="s">
        <v>94</v>
      </c>
      <c r="C66" s="160">
        <v>2168</v>
      </c>
      <c r="D66" s="161" t="s">
        <v>95</v>
      </c>
      <c r="E66" s="162"/>
      <c r="F66" s="163">
        <v>840092.39397298452</v>
      </c>
      <c r="G66" s="164">
        <v>28353.145048996808</v>
      </c>
      <c r="H66" s="164">
        <v>18023.813581379382</v>
      </c>
      <c r="I66" s="164">
        <v>32604.053023248718</v>
      </c>
      <c r="J66" s="164">
        <v>0</v>
      </c>
      <c r="K66" s="164">
        <v>94445.108800003625</v>
      </c>
      <c r="L66" s="164">
        <v>10365.728018599257</v>
      </c>
      <c r="M66" s="186">
        <v>114418.30399999999</v>
      </c>
      <c r="N66" s="164">
        <v>0</v>
      </c>
      <c r="O66" s="165">
        <v>28980</v>
      </c>
      <c r="P66" s="166"/>
      <c r="Q66" s="167"/>
      <c r="R66" s="164">
        <v>-9624.4346026215862</v>
      </c>
      <c r="S66" s="164"/>
      <c r="T66" s="164">
        <v>0</v>
      </c>
      <c r="U66" s="168">
        <v>7126.4398376116296</v>
      </c>
      <c r="V66" s="168">
        <v>0</v>
      </c>
      <c r="W66" s="169">
        <v>1164784.5516802021</v>
      </c>
      <c r="X66" s="170"/>
      <c r="Y66" s="163">
        <v>0</v>
      </c>
      <c r="Z66" s="171">
        <v>0</v>
      </c>
      <c r="AA66" s="169">
        <v>0</v>
      </c>
      <c r="AB66" s="170"/>
      <c r="AC66" s="163">
        <v>7596.1325929248478</v>
      </c>
      <c r="AD66" s="167"/>
      <c r="AE66" s="164">
        <v>0</v>
      </c>
      <c r="AF66" s="167"/>
      <c r="AG66" s="164"/>
      <c r="AH66" s="169">
        <v>7596.1325929248478</v>
      </c>
      <c r="AI66" s="170"/>
      <c r="AJ66" s="172">
        <v>1172380.684273127</v>
      </c>
      <c r="AK66" s="170"/>
      <c r="AL66" s="173">
        <v>73093.2</v>
      </c>
      <c r="AM66" s="170"/>
      <c r="AN66" s="174">
        <v>175543.6937147858</v>
      </c>
      <c r="AO66" s="170"/>
      <c r="AP66" s="175">
        <v>1174408.9862828236</v>
      </c>
      <c r="AQ66" s="167"/>
      <c r="AR66" s="170">
        <v>7596.1325929248478</v>
      </c>
      <c r="AS66" s="167"/>
      <c r="AT66" s="170">
        <v>73093.2</v>
      </c>
      <c r="AU66" s="175">
        <v>5166.1192205596835</v>
      </c>
      <c r="AV66" s="170">
        <v>1722.0397401865612</v>
      </c>
      <c r="AW66" s="170">
        <v>242.00327122742144</v>
      </c>
      <c r="AX66" s="170">
        <v>2148.5370976516128</v>
      </c>
      <c r="AY66" s="176">
        <v>0</v>
      </c>
      <c r="AZ66" s="177">
        <v>293.46674789319366</v>
      </c>
      <c r="BA66" s="178">
        <v>1245526.1527982301</v>
      </c>
      <c r="BB66" s="179">
        <v>52.268525103063439</v>
      </c>
      <c r="BD66" s="128">
        <v>1255098.3188757484</v>
      </c>
      <c r="BG66" s="180">
        <v>1255098.3188757484</v>
      </c>
      <c r="BI66" s="182">
        <v>0</v>
      </c>
      <c r="BL66" s="128">
        <v>1174408.9862828236</v>
      </c>
      <c r="BN66" s="183">
        <v>12864.681793631011</v>
      </c>
      <c r="BO66" s="184">
        <v>-3240.2471910094246</v>
      </c>
      <c r="BQ66" s="128">
        <v>380</v>
      </c>
      <c r="BR66" s="185">
        <v>3802168</v>
      </c>
      <c r="BS66" s="128">
        <v>28980</v>
      </c>
      <c r="BT66" s="128">
        <v>0</v>
      </c>
      <c r="BU66" s="181">
        <v>0</v>
      </c>
      <c r="BW66" s="181">
        <v>0</v>
      </c>
      <c r="BY66" s="181">
        <v>3443.4790410288233</v>
      </c>
      <c r="BZ66" s="330">
        <v>3443.4790408637878</v>
      </c>
      <c r="CA66" s="331">
        <v>1.650355443416629E-7</v>
      </c>
      <c r="CC66" s="181">
        <v>294</v>
      </c>
      <c r="CG66" s="181">
        <v>7126.4398376116296</v>
      </c>
      <c r="CH66" s="330">
        <v>7126.4397881910436</v>
      </c>
      <c r="CI66" s="332">
        <v>4.9420586037740577E-5</v>
      </c>
      <c r="CK66" s="181">
        <v>0</v>
      </c>
      <c r="CL66" s="330">
        <v>0</v>
      </c>
      <c r="CM66" s="332">
        <v>0</v>
      </c>
      <c r="CO66" s="181">
        <v>1164784.5516802021</v>
      </c>
      <c r="CP66" s="330">
        <v>1164784.5516307889</v>
      </c>
      <c r="CQ66" s="332">
        <v>4.9413181841373444E-5</v>
      </c>
      <c r="CS66" s="181">
        <v>1174408.9862828236</v>
      </c>
      <c r="CT66" s="330">
        <v>1174408.9862334104</v>
      </c>
      <c r="CU66" s="332">
        <v>4.9413181841373444E-5</v>
      </c>
      <c r="CW66" s="181">
        <v>0</v>
      </c>
      <c r="CX66" s="330">
        <v>0</v>
      </c>
      <c r="CY66" s="332">
        <v>0</v>
      </c>
      <c r="DA66" s="181">
        <v>175543.6937147858</v>
      </c>
      <c r="DB66" s="330">
        <v>175543.69371478737</v>
      </c>
      <c r="DC66" s="332">
        <v>-1.57160684466362E-9</v>
      </c>
      <c r="DE66" s="333">
        <v>3.7617554858934171E-2</v>
      </c>
      <c r="DF66" s="333">
        <v>0</v>
      </c>
    </row>
    <row r="67" spans="1:110" x14ac:dyDescent="0.2">
      <c r="A67" s="159" t="s">
        <v>326</v>
      </c>
      <c r="B67" s="159" t="s">
        <v>96</v>
      </c>
      <c r="C67" s="160">
        <v>3304</v>
      </c>
      <c r="D67" s="161" t="s">
        <v>97</v>
      </c>
      <c r="E67" s="162"/>
      <c r="F67" s="163">
        <v>1134410.4775757648</v>
      </c>
      <c r="G67" s="164">
        <v>17814.838048658523</v>
      </c>
      <c r="H67" s="164">
        <v>7342.9555068427881</v>
      </c>
      <c r="I67" s="164">
        <v>27337.551390678971</v>
      </c>
      <c r="J67" s="164">
        <v>0</v>
      </c>
      <c r="K67" s="164">
        <v>59814.223350002365</v>
      </c>
      <c r="L67" s="164">
        <v>3482.4423475391645</v>
      </c>
      <c r="M67" s="186">
        <v>114418.30399999999</v>
      </c>
      <c r="N67" s="164">
        <v>0</v>
      </c>
      <c r="O67" s="165">
        <v>7156.8</v>
      </c>
      <c r="P67" s="166"/>
      <c r="Q67" s="167"/>
      <c r="R67" s="164">
        <v>-12784.371325503225</v>
      </c>
      <c r="S67" s="164"/>
      <c r="T67" s="164">
        <v>124129.2077805134</v>
      </c>
      <c r="U67" s="168">
        <v>0</v>
      </c>
      <c r="V67" s="168">
        <v>0</v>
      </c>
      <c r="W67" s="169">
        <v>1483122.4286744967</v>
      </c>
      <c r="X67" s="170"/>
      <c r="Y67" s="163">
        <v>0</v>
      </c>
      <c r="Z67" s="171">
        <v>0</v>
      </c>
      <c r="AA67" s="169">
        <v>0</v>
      </c>
      <c r="AB67" s="170"/>
      <c r="AC67" s="163">
        <v>10596.50719416525</v>
      </c>
      <c r="AD67" s="167"/>
      <c r="AE67" s="164">
        <v>0</v>
      </c>
      <c r="AF67" s="167"/>
      <c r="AG67" s="164"/>
      <c r="AH67" s="169">
        <v>10596.50719416525</v>
      </c>
      <c r="AI67" s="170"/>
      <c r="AJ67" s="172">
        <v>1493718.9358686619</v>
      </c>
      <c r="AK67" s="170"/>
      <c r="AL67" s="173">
        <v>50785.454545454551</v>
      </c>
      <c r="AM67" s="170"/>
      <c r="AN67" s="174">
        <v>156930.62730642362</v>
      </c>
      <c r="AO67" s="170"/>
      <c r="AP67" s="175">
        <v>1534577.719722566</v>
      </c>
      <c r="AQ67" s="167"/>
      <c r="AR67" s="170">
        <v>10596.50719416525</v>
      </c>
      <c r="AS67" s="167"/>
      <c r="AT67" s="170">
        <v>50785.454545454551</v>
      </c>
      <c r="AU67" s="175">
        <v>6976.0181311639262</v>
      </c>
      <c r="AV67" s="170">
        <v>2325.3393770546422</v>
      </c>
      <c r="AW67" s="170">
        <v>326.78673019485137</v>
      </c>
      <c r="AX67" s="170">
        <v>2901.2558767608512</v>
      </c>
      <c r="AY67" s="176">
        <v>0</v>
      </c>
      <c r="AZ67" s="177">
        <v>184.39092302985009</v>
      </c>
      <c r="BA67" s="178">
        <v>1583245.8904239815</v>
      </c>
      <c r="BB67" s="179">
        <v>70.580287299198972</v>
      </c>
      <c r="BD67" s="128">
        <v>1595959.6814621857</v>
      </c>
      <c r="BG67" s="180">
        <v>1595959.6814621857</v>
      </c>
      <c r="BI67" s="182">
        <v>0</v>
      </c>
      <c r="BL67" s="128">
        <v>1495906.8</v>
      </c>
      <c r="BN67" s="183">
        <v>15405.219626807062</v>
      </c>
      <c r="BO67" s="184">
        <v>-2620.8483013038367</v>
      </c>
      <c r="BQ67" s="128">
        <v>380</v>
      </c>
      <c r="BR67" s="185">
        <v>3803304</v>
      </c>
      <c r="BS67" s="128">
        <v>7156.8</v>
      </c>
      <c r="BT67" s="128">
        <v>0</v>
      </c>
      <c r="BU67" s="181">
        <v>0</v>
      </c>
      <c r="BW67" s="181">
        <v>0</v>
      </c>
      <c r="BY67" s="181">
        <v>3278.9259729889473</v>
      </c>
      <c r="BZ67" s="330">
        <v>3278.9259728767124</v>
      </c>
      <c r="CA67" s="331">
        <v>1.1223482943023555E-7</v>
      </c>
      <c r="CC67" s="181">
        <v>397</v>
      </c>
      <c r="CG67" s="181">
        <v>0</v>
      </c>
      <c r="CH67" s="330">
        <v>0</v>
      </c>
      <c r="CI67" s="332">
        <v>0</v>
      </c>
      <c r="CK67" s="181">
        <v>124129.2077805134</v>
      </c>
      <c r="CL67" s="330">
        <v>124129.20778050739</v>
      </c>
      <c r="CM67" s="332">
        <v>6.0099409893155098E-9</v>
      </c>
      <c r="CO67" s="181">
        <v>1483122.4286744967</v>
      </c>
      <c r="CP67" s="330">
        <v>1483122.4286744967</v>
      </c>
      <c r="CQ67" s="332">
        <v>0</v>
      </c>
      <c r="CS67" s="181">
        <v>1495906.8</v>
      </c>
      <c r="CT67" s="330">
        <v>1495906.8</v>
      </c>
      <c r="CU67" s="332">
        <v>0</v>
      </c>
      <c r="CW67" s="181">
        <v>0</v>
      </c>
      <c r="CX67" s="330">
        <v>0</v>
      </c>
      <c r="CY67" s="332">
        <v>0</v>
      </c>
      <c r="DA67" s="181">
        <v>156930.62730642362</v>
      </c>
      <c r="DB67" s="330">
        <v>156930.62730642495</v>
      </c>
      <c r="DC67" s="332">
        <v>-1.3387762010097504E-9</v>
      </c>
      <c r="DE67" s="333">
        <v>1.7587939698492462E-2</v>
      </c>
      <c r="DF67" s="333">
        <v>0</v>
      </c>
    </row>
    <row r="68" spans="1:110" x14ac:dyDescent="0.2">
      <c r="A68" s="159" t="s">
        <v>326</v>
      </c>
      <c r="B68" s="159" t="s">
        <v>98</v>
      </c>
      <c r="C68" s="160">
        <v>2124</v>
      </c>
      <c r="D68" s="161" t="s">
        <v>99</v>
      </c>
      <c r="E68" s="162"/>
      <c r="F68" s="163">
        <v>1105835.9063521938</v>
      </c>
      <c r="G68" s="164">
        <v>114267.41029561263</v>
      </c>
      <c r="H68" s="164">
        <v>55826.238461488923</v>
      </c>
      <c r="I68" s="164">
        <v>121517.59355074266</v>
      </c>
      <c r="J68" s="164">
        <v>0</v>
      </c>
      <c r="K68" s="164">
        <v>160377.75360000573</v>
      </c>
      <c r="L68" s="164">
        <v>17610.749820518678</v>
      </c>
      <c r="M68" s="186">
        <v>114418.30399999999</v>
      </c>
      <c r="N68" s="164">
        <v>0</v>
      </c>
      <c r="O68" s="165">
        <v>27216</v>
      </c>
      <c r="P68" s="166"/>
      <c r="Q68" s="167"/>
      <c r="R68" s="164">
        <v>-13465.315379219377</v>
      </c>
      <c r="S68" s="164"/>
      <c r="T68" s="164">
        <v>0</v>
      </c>
      <c r="U68" s="168">
        <v>82887.10720756161</v>
      </c>
      <c r="V68" s="168">
        <v>0</v>
      </c>
      <c r="W68" s="169">
        <v>1786491.7479089047</v>
      </c>
      <c r="X68" s="170"/>
      <c r="Y68" s="163">
        <v>80699.400000000009</v>
      </c>
      <c r="Z68" s="171">
        <v>7208.9442376062507</v>
      </c>
      <c r="AA68" s="169">
        <v>87908.344237606259</v>
      </c>
      <c r="AB68" s="170"/>
      <c r="AC68" s="163">
        <v>11111.556521547296</v>
      </c>
      <c r="AD68" s="167"/>
      <c r="AE68" s="164">
        <v>0</v>
      </c>
      <c r="AF68" s="167"/>
      <c r="AG68" s="164"/>
      <c r="AH68" s="169">
        <v>11111.556521547296</v>
      </c>
      <c r="AI68" s="170"/>
      <c r="AJ68" s="172">
        <v>1885511.6486680582</v>
      </c>
      <c r="AK68" s="170"/>
      <c r="AL68" s="173">
        <v>244575.42857142855</v>
      </c>
      <c r="AM68" s="170"/>
      <c r="AN68" s="174">
        <v>315218.28531590721</v>
      </c>
      <c r="AO68" s="170"/>
      <c r="AP68" s="175">
        <v>1893504.8691891027</v>
      </c>
      <c r="AQ68" s="167"/>
      <c r="AR68" s="170">
        <v>11111.556521547296</v>
      </c>
      <c r="AS68" s="167"/>
      <c r="AT68" s="170">
        <v>244575.42857142855</v>
      </c>
      <c r="AU68" s="175">
        <v>6800.2997903285632</v>
      </c>
      <c r="AV68" s="170">
        <v>2266.7665967761877</v>
      </c>
      <c r="AW68" s="170">
        <v>318.55532641160573</v>
      </c>
      <c r="AX68" s="170">
        <v>2828.1763836434493</v>
      </c>
      <c r="AY68" s="176">
        <v>0</v>
      </c>
      <c r="AZ68" s="177">
        <v>1182.71483575037</v>
      </c>
      <c r="BA68" s="178">
        <v>2135795.3413491682</v>
      </c>
      <c r="BB68" s="179">
        <v>68.802446309006882</v>
      </c>
      <c r="BD68" s="128">
        <v>2149191.8542820783</v>
      </c>
      <c r="BG68" s="180">
        <v>2149191.8542820783</v>
      </c>
      <c r="BI68" s="182">
        <v>0</v>
      </c>
      <c r="BL68" s="128">
        <v>1799957.063288124</v>
      </c>
      <c r="BN68" s="183">
        <v>17471.115126164117</v>
      </c>
      <c r="BO68" s="184">
        <v>-4005.79974694474</v>
      </c>
      <c r="BQ68" s="128">
        <v>380</v>
      </c>
      <c r="BR68" s="185">
        <v>3802124</v>
      </c>
      <c r="BS68" s="128">
        <v>27216</v>
      </c>
      <c r="BT68" s="128">
        <v>0</v>
      </c>
      <c r="BU68" s="181">
        <v>0</v>
      </c>
      <c r="BW68" s="181">
        <v>0</v>
      </c>
      <c r="BY68" s="181">
        <v>4207.6509519115052</v>
      </c>
      <c r="BZ68" s="330">
        <v>4207.6509517948716</v>
      </c>
      <c r="CA68" s="331">
        <v>1.1663360055536032E-7</v>
      </c>
      <c r="CC68" s="181">
        <v>387</v>
      </c>
      <c r="CG68" s="181">
        <v>82887.10720756161</v>
      </c>
      <c r="CH68" s="330">
        <v>82887.107161567226</v>
      </c>
      <c r="CI68" s="332">
        <v>4.5994383981451392E-5</v>
      </c>
      <c r="CK68" s="181">
        <v>0</v>
      </c>
      <c r="CL68" s="330">
        <v>0</v>
      </c>
      <c r="CM68" s="332">
        <v>0</v>
      </c>
      <c r="CO68" s="181">
        <v>1786491.7479089047</v>
      </c>
      <c r="CP68" s="330">
        <v>1786491.7478629369</v>
      </c>
      <c r="CQ68" s="332">
        <v>4.5967753976583481E-5</v>
      </c>
      <c r="CS68" s="181">
        <v>1799957.063288124</v>
      </c>
      <c r="CT68" s="330">
        <v>1799957.0632421563</v>
      </c>
      <c r="CU68" s="332">
        <v>4.5967753976583481E-5</v>
      </c>
      <c r="CW68" s="181">
        <v>0</v>
      </c>
      <c r="CX68" s="330">
        <v>0</v>
      </c>
      <c r="CY68" s="332">
        <v>0</v>
      </c>
      <c r="DA68" s="181">
        <v>309943.78466165083</v>
      </c>
      <c r="DB68" s="330">
        <v>309943.78466165677</v>
      </c>
      <c r="DC68" s="332">
        <v>-5.9371814131736755E-9</v>
      </c>
      <c r="DE68" s="333">
        <v>5.5555555555555552E-2</v>
      </c>
      <c r="DF68" s="333">
        <v>0</v>
      </c>
    </row>
    <row r="69" spans="1:110" x14ac:dyDescent="0.2">
      <c r="A69" s="187" t="s">
        <v>328</v>
      </c>
      <c r="B69" s="187"/>
      <c r="C69" s="188">
        <v>2195</v>
      </c>
      <c r="D69" s="161" t="s">
        <v>100</v>
      </c>
      <c r="E69" s="162"/>
      <c r="F69" s="163">
        <v>1791625.6157178956</v>
      </c>
      <c r="G69" s="164">
        <v>82055.871937226504</v>
      </c>
      <c r="H69" s="164">
        <v>38501.745168504996</v>
      </c>
      <c r="I69" s="164">
        <v>191245.46596849753</v>
      </c>
      <c r="J69" s="164">
        <v>0</v>
      </c>
      <c r="K69" s="164">
        <v>118986.87968276309</v>
      </c>
      <c r="L69" s="164">
        <v>155136.60359991915</v>
      </c>
      <c r="M69" s="186">
        <v>114418.30399999999</v>
      </c>
      <c r="N69" s="164">
        <v>0</v>
      </c>
      <c r="O69" s="165">
        <v>7912.8</v>
      </c>
      <c r="P69" s="166"/>
      <c r="Q69" s="167"/>
      <c r="R69" s="164">
        <v>0</v>
      </c>
      <c r="S69" s="164"/>
      <c r="T69" s="164">
        <v>0</v>
      </c>
      <c r="U69" s="168">
        <v>147303.75784297846</v>
      </c>
      <c r="V69" s="168">
        <v>0</v>
      </c>
      <c r="W69" s="169">
        <v>2647187.0439177849</v>
      </c>
      <c r="X69" s="170"/>
      <c r="Y69" s="163">
        <v>124820.1</v>
      </c>
      <c r="Z69" s="171">
        <v>17432.283490613598</v>
      </c>
      <c r="AA69" s="169">
        <v>142252.3834906136</v>
      </c>
      <c r="AB69" s="170"/>
      <c r="AC69" s="163">
        <v>23755.282107816351</v>
      </c>
      <c r="AD69" s="167"/>
      <c r="AE69" s="164">
        <v>0</v>
      </c>
      <c r="AF69" s="167"/>
      <c r="AG69" s="164"/>
      <c r="AH69" s="169">
        <v>23755.282107816351</v>
      </c>
      <c r="AI69" s="170"/>
      <c r="AJ69" s="172">
        <v>2813194.7095162147</v>
      </c>
      <c r="AK69" s="170"/>
      <c r="AL69" s="173">
        <v>194214.99197431782</v>
      </c>
      <c r="AM69" s="170"/>
      <c r="AN69" s="174">
        <v>332797.11760271381</v>
      </c>
      <c r="AO69" s="170"/>
      <c r="AP69" s="175">
        <v>2789439.4274083986</v>
      </c>
      <c r="AQ69" s="167"/>
      <c r="AR69" s="170">
        <v>23755.282107816351</v>
      </c>
      <c r="AS69" s="167"/>
      <c r="AT69" s="170">
        <v>194214.99197431782</v>
      </c>
      <c r="AU69" s="175">
        <v>0</v>
      </c>
      <c r="AV69" s="170">
        <v>0</v>
      </c>
      <c r="AW69" s="170">
        <v>0</v>
      </c>
      <c r="AX69" s="170">
        <v>0</v>
      </c>
      <c r="AY69" s="176">
        <v>0</v>
      </c>
      <c r="AZ69" s="177">
        <v>0</v>
      </c>
      <c r="BA69" s="178">
        <v>3007409.7014905331</v>
      </c>
      <c r="BB69" s="179">
        <v>5.8207660913467407E-10</v>
      </c>
      <c r="BD69" s="128">
        <v>3007409.7014905331</v>
      </c>
      <c r="BG69" s="180">
        <v>3007409.7014905331</v>
      </c>
      <c r="BI69" s="182">
        <v>0</v>
      </c>
      <c r="BL69" s="128">
        <v>2647187.0439177849</v>
      </c>
      <c r="BN69" s="183">
        <v>0</v>
      </c>
      <c r="BO69" s="184">
        <v>0</v>
      </c>
      <c r="BQ69" s="128">
        <v>380</v>
      </c>
      <c r="BR69" s="185">
        <v>3802195</v>
      </c>
      <c r="BS69" s="128">
        <v>7912.8</v>
      </c>
      <c r="BT69" s="128">
        <v>0</v>
      </c>
      <c r="BU69" s="181">
        <v>0</v>
      </c>
      <c r="BW69" s="181">
        <v>0</v>
      </c>
      <c r="BY69" s="181">
        <v>3954.1275301874302</v>
      </c>
      <c r="BZ69" s="330">
        <v>3954.1275301765654</v>
      </c>
      <c r="CA69" s="331">
        <v>1.0864823707379401E-8</v>
      </c>
      <c r="CC69" s="181">
        <v>627</v>
      </c>
      <c r="CG69" s="181">
        <v>147303.75784297846</v>
      </c>
      <c r="CH69" s="330">
        <v>147303.75783599907</v>
      </c>
      <c r="CI69" s="332">
        <v>6.9793895818293095E-6</v>
      </c>
      <c r="CK69" s="181">
        <v>0</v>
      </c>
      <c r="CL69" s="330">
        <v>0</v>
      </c>
      <c r="CM69" s="332">
        <v>0</v>
      </c>
      <c r="CO69" s="181">
        <v>2647187.0439177849</v>
      </c>
      <c r="CP69" s="330">
        <v>2647187.0439108475</v>
      </c>
      <c r="CQ69" s="332">
        <v>6.9374218583106995E-6</v>
      </c>
      <c r="CS69" s="181">
        <v>2647187.0439177849</v>
      </c>
      <c r="CT69" s="330">
        <v>2647187.0439108475</v>
      </c>
      <c r="CU69" s="332">
        <v>6.9374218583106995E-6</v>
      </c>
      <c r="CW69" s="181">
        <v>0</v>
      </c>
      <c r="CX69" s="330">
        <v>0</v>
      </c>
      <c r="CY69" s="332">
        <v>0</v>
      </c>
      <c r="DA69" s="181">
        <v>324261.97459327697</v>
      </c>
      <c r="DB69" s="330">
        <v>324261.97459328629</v>
      </c>
      <c r="DC69" s="332">
        <v>-9.3132257461547852E-9</v>
      </c>
      <c r="DE69" s="333">
        <v>2.5563909774436091E-2</v>
      </c>
      <c r="DF69" s="333">
        <v>0</v>
      </c>
    </row>
    <row r="70" spans="1:110" x14ac:dyDescent="0.2">
      <c r="A70" s="159" t="s">
        <v>326</v>
      </c>
      <c r="B70" s="159" t="s">
        <v>101</v>
      </c>
      <c r="C70" s="160">
        <v>5207</v>
      </c>
      <c r="D70" s="161" t="s">
        <v>102</v>
      </c>
      <c r="E70" s="162"/>
      <c r="F70" s="163">
        <v>297175.5407251374</v>
      </c>
      <c r="G70" s="164">
        <v>5190.5333227704805</v>
      </c>
      <c r="H70" s="164">
        <v>891.57119999920542</v>
      </c>
      <c r="I70" s="164">
        <v>9747.8451199978772</v>
      </c>
      <c r="J70" s="164">
        <v>0</v>
      </c>
      <c r="K70" s="164">
        <v>25176.754909091807</v>
      </c>
      <c r="L70" s="164">
        <v>618.32113777745485</v>
      </c>
      <c r="M70" s="186">
        <v>114418.30399999999</v>
      </c>
      <c r="N70" s="164">
        <v>0</v>
      </c>
      <c r="O70" s="165">
        <v>1644.8500000000001</v>
      </c>
      <c r="P70" s="166"/>
      <c r="Q70" s="167"/>
      <c r="R70" s="164">
        <v>-3354.4746948075181</v>
      </c>
      <c r="S70" s="164"/>
      <c r="T70" s="164">
        <v>0</v>
      </c>
      <c r="U70" s="168">
        <v>47294.971162413014</v>
      </c>
      <c r="V70" s="168">
        <v>0</v>
      </c>
      <c r="W70" s="169">
        <v>498804.21688237973</v>
      </c>
      <c r="X70" s="170"/>
      <c r="Y70" s="163">
        <v>47996.450000000004</v>
      </c>
      <c r="Z70" s="171">
        <v>1893.1340956295098</v>
      </c>
      <c r="AA70" s="169">
        <v>49889.584095629514</v>
      </c>
      <c r="AB70" s="170"/>
      <c r="AC70" s="163">
        <v>10595.757991684448</v>
      </c>
      <c r="AD70" s="167"/>
      <c r="AE70" s="164">
        <v>26470.486095572171</v>
      </c>
      <c r="AF70" s="167"/>
      <c r="AG70" s="164"/>
      <c r="AH70" s="169">
        <v>37066.244087256622</v>
      </c>
      <c r="AI70" s="170"/>
      <c r="AJ70" s="172">
        <v>585760.04506526585</v>
      </c>
      <c r="AK70" s="170"/>
      <c r="AL70" s="173">
        <v>22161.538461538461</v>
      </c>
      <c r="AM70" s="170"/>
      <c r="AN70" s="174">
        <v>54074.467553053757</v>
      </c>
      <c r="AO70" s="170"/>
      <c r="AP70" s="175">
        <v>578518.76176838879</v>
      </c>
      <c r="AQ70" s="167"/>
      <c r="AR70" s="170">
        <v>10595.757991684448</v>
      </c>
      <c r="AS70" s="167"/>
      <c r="AT70" s="170">
        <v>22161.538461538461</v>
      </c>
      <c r="AU70" s="175">
        <v>1827.470744687779</v>
      </c>
      <c r="AV70" s="170">
        <v>609.15691489592632</v>
      </c>
      <c r="AW70" s="170">
        <v>85.606599345754518</v>
      </c>
      <c r="AX70" s="170">
        <v>760.02672842097866</v>
      </c>
      <c r="AY70" s="176">
        <v>0</v>
      </c>
      <c r="AZ70" s="177">
        <v>53.724161162100117</v>
      </c>
      <c r="BA70" s="178">
        <v>607940.07307309925</v>
      </c>
      <c r="BB70" s="179">
        <v>18.489546294942556</v>
      </c>
      <c r="BD70" s="128">
        <v>611276.05822161178</v>
      </c>
      <c r="BG70" s="180">
        <v>611276.05822161178</v>
      </c>
      <c r="BI70" s="182">
        <v>0</v>
      </c>
      <c r="BL70" s="128">
        <v>502158.69157718722</v>
      </c>
      <c r="BN70" s="183">
        <v>4437.1108822684928</v>
      </c>
      <c r="BO70" s="184">
        <v>-1082.6361874609747</v>
      </c>
      <c r="BQ70" s="128">
        <v>380</v>
      </c>
      <c r="BR70" s="185">
        <v>3805207</v>
      </c>
      <c r="BS70" s="128">
        <v>1644.8500000000001</v>
      </c>
      <c r="BT70" s="128">
        <v>0</v>
      </c>
      <c r="BU70" s="181">
        <v>0</v>
      </c>
      <c r="BW70" s="181">
        <v>0</v>
      </c>
      <c r="BY70" s="181">
        <v>3645.3820621448731</v>
      </c>
      <c r="BZ70" s="330">
        <v>3645.3820619047619</v>
      </c>
      <c r="CA70" s="331">
        <v>2.4011114874156192E-7</v>
      </c>
      <c r="CC70" s="181">
        <v>104</v>
      </c>
      <c r="CG70" s="181">
        <v>47294.971162413014</v>
      </c>
      <c r="CH70" s="330">
        <v>47294.971136979795</v>
      </c>
      <c r="CI70" s="332">
        <v>2.5433218979742378E-5</v>
      </c>
      <c r="CK70" s="181">
        <v>0</v>
      </c>
      <c r="CL70" s="330">
        <v>0</v>
      </c>
      <c r="CM70" s="332">
        <v>0</v>
      </c>
      <c r="CO70" s="181">
        <v>498804.21688237973</v>
      </c>
      <c r="CP70" s="330">
        <v>498804.21685694868</v>
      </c>
      <c r="CQ70" s="332">
        <v>2.5431043468415737E-5</v>
      </c>
      <c r="CS70" s="181">
        <v>502158.69157718722</v>
      </c>
      <c r="CT70" s="330">
        <v>502158.69155175617</v>
      </c>
      <c r="CU70" s="332">
        <v>2.5431043468415737E-5</v>
      </c>
      <c r="CW70" s="181">
        <v>0</v>
      </c>
      <c r="CX70" s="330">
        <v>0</v>
      </c>
      <c r="CY70" s="332">
        <v>0</v>
      </c>
      <c r="DA70" s="181">
        <v>51081.092507315989</v>
      </c>
      <c r="DB70" s="330">
        <v>51081.092507316469</v>
      </c>
      <c r="DC70" s="332">
        <v>-4.8021320253610611E-10</v>
      </c>
      <c r="DE70" s="333">
        <v>4.5871559633027525E-2</v>
      </c>
      <c r="DF70" s="333">
        <v>0</v>
      </c>
    </row>
    <row r="71" spans="1:110" x14ac:dyDescent="0.2">
      <c r="A71" s="159" t="s">
        <v>326</v>
      </c>
      <c r="B71" s="159" t="s">
        <v>103</v>
      </c>
      <c r="C71" s="160">
        <v>3363</v>
      </c>
      <c r="D71" s="161" t="s">
        <v>104</v>
      </c>
      <c r="E71" s="162"/>
      <c r="F71" s="163">
        <v>994395.07858026738</v>
      </c>
      <c r="G71" s="164">
        <v>59112.407291782823</v>
      </c>
      <c r="H71" s="164">
        <v>34304.046847231788</v>
      </c>
      <c r="I71" s="164">
        <v>100986.29931525183</v>
      </c>
      <c r="J71" s="164">
        <v>0</v>
      </c>
      <c r="K71" s="164">
        <v>197358.26169010956</v>
      </c>
      <c r="L71" s="164">
        <v>77948.283683680362</v>
      </c>
      <c r="M71" s="186">
        <v>114418.30399999999</v>
      </c>
      <c r="N71" s="164">
        <v>0</v>
      </c>
      <c r="O71" s="165">
        <v>6199.2000000000007</v>
      </c>
      <c r="P71" s="166"/>
      <c r="Q71" s="167"/>
      <c r="R71" s="164">
        <v>-11656.65689469921</v>
      </c>
      <c r="S71" s="164"/>
      <c r="T71" s="164">
        <v>0</v>
      </c>
      <c r="U71" s="168">
        <v>0</v>
      </c>
      <c r="V71" s="168">
        <v>0</v>
      </c>
      <c r="W71" s="169">
        <v>1573065.2245136246</v>
      </c>
      <c r="X71" s="170"/>
      <c r="Y71" s="163">
        <v>109937.22000000002</v>
      </c>
      <c r="Z71" s="171">
        <v>15322.997244206606</v>
      </c>
      <c r="AA71" s="169">
        <v>125260.21724420662</v>
      </c>
      <c r="AB71" s="170"/>
      <c r="AC71" s="163">
        <v>79129.880042796212</v>
      </c>
      <c r="AD71" s="167"/>
      <c r="AE71" s="164">
        <v>0</v>
      </c>
      <c r="AF71" s="167"/>
      <c r="AG71" s="164"/>
      <c r="AH71" s="169">
        <v>79129.880042796212</v>
      </c>
      <c r="AI71" s="170"/>
      <c r="AJ71" s="172">
        <v>1777455.3218006273</v>
      </c>
      <c r="AK71" s="170"/>
      <c r="AL71" s="173">
        <v>135395.37572254334</v>
      </c>
      <c r="AM71" s="170"/>
      <c r="AN71" s="174">
        <v>323765.73587749258</v>
      </c>
      <c r="AO71" s="170"/>
      <c r="AP71" s="175">
        <v>1709982.0986525305</v>
      </c>
      <c r="AQ71" s="167"/>
      <c r="AR71" s="170">
        <v>79129.880042796212</v>
      </c>
      <c r="AS71" s="167"/>
      <c r="AT71" s="170">
        <v>135395.37572254334</v>
      </c>
      <c r="AU71" s="175">
        <v>6114.9982610706456</v>
      </c>
      <c r="AV71" s="170">
        <v>2038.332753690215</v>
      </c>
      <c r="AW71" s="170">
        <v>286.45285165694781</v>
      </c>
      <c r="AX71" s="170">
        <v>2543.1663604855826</v>
      </c>
      <c r="AY71" s="176">
        <v>0</v>
      </c>
      <c r="AZ71" s="177">
        <v>611.83780134723372</v>
      </c>
      <c r="BA71" s="178">
        <v>1912912.5663896194</v>
      </c>
      <c r="BB71" s="179">
        <v>61.868866448756307</v>
      </c>
      <c r="BD71" s="128">
        <v>1924507.3544178701</v>
      </c>
      <c r="BG71" s="180">
        <v>1924507.3544178701</v>
      </c>
      <c r="BI71" s="182">
        <v>0</v>
      </c>
      <c r="BL71" s="128">
        <v>1584721.8814083238</v>
      </c>
      <c r="BN71" s="183">
        <v>15094.421927639822</v>
      </c>
      <c r="BO71" s="184">
        <v>-3437.7650329406115</v>
      </c>
      <c r="BQ71" s="128">
        <v>380</v>
      </c>
      <c r="BR71" s="185">
        <v>3803363</v>
      </c>
      <c r="BS71" s="128">
        <v>6199.2000000000007</v>
      </c>
      <c r="BT71" s="128">
        <v>0</v>
      </c>
      <c r="BU71" s="181">
        <v>0</v>
      </c>
      <c r="BW71" s="181">
        <v>0</v>
      </c>
      <c r="BY71" s="181">
        <v>4033.7273613535517</v>
      </c>
      <c r="BZ71" s="330">
        <v>4033.7273613832858</v>
      </c>
      <c r="CA71" s="331">
        <v>-2.9734110285062343E-8</v>
      </c>
      <c r="CC71" s="181">
        <v>348</v>
      </c>
      <c r="CG71" s="181">
        <v>0</v>
      </c>
      <c r="CH71" s="330">
        <v>0</v>
      </c>
      <c r="CI71" s="332">
        <v>0</v>
      </c>
      <c r="CK71" s="181">
        <v>0</v>
      </c>
      <c r="CL71" s="330">
        <v>0</v>
      </c>
      <c r="CM71" s="332">
        <v>0</v>
      </c>
      <c r="CO71" s="181">
        <v>1573065.2245136246</v>
      </c>
      <c r="CP71" s="330">
        <v>1573065.2245136464</v>
      </c>
      <c r="CQ71" s="332">
        <v>-2.1886080503463745E-8</v>
      </c>
      <c r="CS71" s="181">
        <v>1584721.8814083238</v>
      </c>
      <c r="CT71" s="330">
        <v>1584721.8814083457</v>
      </c>
      <c r="CU71" s="332">
        <v>-2.1886080503463745E-8</v>
      </c>
      <c r="CW71" s="181">
        <v>0</v>
      </c>
      <c r="CX71" s="330">
        <v>0</v>
      </c>
      <c r="CY71" s="332">
        <v>0</v>
      </c>
      <c r="DA71" s="181">
        <v>316250.12284284021</v>
      </c>
      <c r="DB71" s="330">
        <v>316250.1228428451</v>
      </c>
      <c r="DC71" s="332">
        <v>-4.8894435167312622E-9</v>
      </c>
      <c r="DE71" s="333">
        <v>2.7777777777777776E-2</v>
      </c>
      <c r="DF71" s="333">
        <v>0</v>
      </c>
    </row>
    <row r="72" spans="1:110" x14ac:dyDescent="0.2">
      <c r="A72" s="159" t="s">
        <v>326</v>
      </c>
      <c r="B72" s="159" t="s">
        <v>105</v>
      </c>
      <c r="C72" s="160">
        <v>5200</v>
      </c>
      <c r="D72" s="161" t="s">
        <v>106</v>
      </c>
      <c r="E72" s="162"/>
      <c r="F72" s="163">
        <v>1803055.4442073239</v>
      </c>
      <c r="G72" s="164">
        <v>93797.754054943856</v>
      </c>
      <c r="H72" s="164">
        <v>52940.696644502576</v>
      </c>
      <c r="I72" s="164">
        <v>197191.63250169481</v>
      </c>
      <c r="J72" s="164">
        <v>0</v>
      </c>
      <c r="K72" s="164">
        <v>335421.14451201237</v>
      </c>
      <c r="L72" s="164">
        <v>111513.80265682256</v>
      </c>
      <c r="M72" s="186">
        <v>114418.30399999999</v>
      </c>
      <c r="N72" s="164">
        <v>0</v>
      </c>
      <c r="O72" s="165">
        <v>14571.253674386</v>
      </c>
      <c r="P72" s="166"/>
      <c r="Q72" s="167"/>
      <c r="R72" s="164">
        <v>-20997.514552406035</v>
      </c>
      <c r="S72" s="164"/>
      <c r="T72" s="164">
        <v>0</v>
      </c>
      <c r="U72" s="168">
        <v>0</v>
      </c>
      <c r="V72" s="168">
        <v>0</v>
      </c>
      <c r="W72" s="169">
        <v>2701912.5176992798</v>
      </c>
      <c r="X72" s="170"/>
      <c r="Y72" s="163">
        <v>188801.40000000002</v>
      </c>
      <c r="Z72" s="171">
        <v>22832.152638367901</v>
      </c>
      <c r="AA72" s="169">
        <v>293836.55263836792</v>
      </c>
      <c r="AB72" s="170"/>
      <c r="AC72" s="163">
        <v>52528.795557549085</v>
      </c>
      <c r="AD72" s="167"/>
      <c r="AE72" s="164">
        <v>0</v>
      </c>
      <c r="AF72" s="167"/>
      <c r="AG72" s="164"/>
      <c r="AH72" s="169">
        <v>52528.795557549085</v>
      </c>
      <c r="AI72" s="170"/>
      <c r="AJ72" s="172">
        <v>3048277.8658951968</v>
      </c>
      <c r="AK72" s="170"/>
      <c r="AL72" s="173">
        <v>234673.96226415093</v>
      </c>
      <c r="AM72" s="170"/>
      <c r="AN72" s="174">
        <v>566562.30237528344</v>
      </c>
      <c r="AO72" s="170"/>
      <c r="AP72" s="175">
        <v>3016746.5848900536</v>
      </c>
      <c r="AQ72" s="167"/>
      <c r="AR72" s="170">
        <v>52528.795557549085</v>
      </c>
      <c r="AS72" s="167"/>
      <c r="AT72" s="170">
        <v>234673.96226415093</v>
      </c>
      <c r="AU72" s="175">
        <v>11087.82730671143</v>
      </c>
      <c r="AV72" s="170">
        <v>3695.9424355704764</v>
      </c>
      <c r="AW72" s="170">
        <v>519.40157872279906</v>
      </c>
      <c r="AX72" s="170">
        <v>4611.3160157080529</v>
      </c>
      <c r="AY72" s="176">
        <v>0</v>
      </c>
      <c r="AZ72" s="177">
        <v>970.84544923047031</v>
      </c>
      <c r="BA72" s="178">
        <v>3283064.0099258106</v>
      </c>
      <c r="BB72" s="179">
        <v>112.18176646289066</v>
      </c>
      <c r="BD72" s="128">
        <v>3303949.3427117537</v>
      </c>
      <c r="BG72" s="180">
        <v>3303949.3427117537</v>
      </c>
      <c r="BI72" s="182">
        <v>82203</v>
      </c>
      <c r="BL72" s="128">
        <v>2722910.0322516859</v>
      </c>
      <c r="BN72" s="183">
        <v>27396.368330907488</v>
      </c>
      <c r="BO72" s="184">
        <v>-6398.8537785014523</v>
      </c>
      <c r="BQ72" s="128">
        <v>380</v>
      </c>
      <c r="BR72" s="185">
        <v>3805200</v>
      </c>
      <c r="BS72" s="128">
        <v>14571.253674386</v>
      </c>
      <c r="BT72" s="128">
        <v>0</v>
      </c>
      <c r="BU72" s="181">
        <v>0</v>
      </c>
      <c r="BW72" s="181">
        <v>0</v>
      </c>
      <c r="BY72" s="181">
        <v>3997.8445365537646</v>
      </c>
      <c r="BZ72" s="330">
        <v>3997.844536650869</v>
      </c>
      <c r="CA72" s="331">
        <v>-9.7104475571541116E-8</v>
      </c>
      <c r="CC72" s="181">
        <v>631</v>
      </c>
      <c r="CG72" s="181">
        <v>0</v>
      </c>
      <c r="CH72" s="330">
        <v>0</v>
      </c>
      <c r="CI72" s="332">
        <v>0</v>
      </c>
      <c r="CK72" s="181">
        <v>0</v>
      </c>
      <c r="CL72" s="330">
        <v>0</v>
      </c>
      <c r="CM72" s="332">
        <v>0</v>
      </c>
      <c r="CO72" s="181">
        <v>2701912.5176992798</v>
      </c>
      <c r="CP72" s="330">
        <v>2701912.5176993231</v>
      </c>
      <c r="CQ72" s="332">
        <v>-4.3306499719619751E-8</v>
      </c>
      <c r="CS72" s="181">
        <v>2722910.0322516859</v>
      </c>
      <c r="CT72" s="330">
        <v>2722910.0322517292</v>
      </c>
      <c r="CU72" s="332">
        <v>-4.3306499719619751E-8</v>
      </c>
      <c r="CW72" s="181">
        <v>0</v>
      </c>
      <c r="CX72" s="330">
        <v>0</v>
      </c>
      <c r="CY72" s="332">
        <v>0</v>
      </c>
      <c r="DA72" s="181">
        <v>548932.10921698133</v>
      </c>
      <c r="DB72" s="330">
        <v>548932.109216991</v>
      </c>
      <c r="DC72" s="332">
        <v>-9.6624717116355896E-9</v>
      </c>
      <c r="DE72" s="333">
        <v>2.2455089820359281E-2</v>
      </c>
      <c r="DF72" s="333">
        <v>0</v>
      </c>
    </row>
    <row r="73" spans="1:110" x14ac:dyDescent="0.2">
      <c r="A73" s="159" t="s">
        <v>326</v>
      </c>
      <c r="B73" s="159" t="s">
        <v>107</v>
      </c>
      <c r="C73" s="160">
        <v>2198</v>
      </c>
      <c r="D73" s="161" t="s">
        <v>108</v>
      </c>
      <c r="E73" s="162"/>
      <c r="F73" s="163">
        <v>1131553.0204534077</v>
      </c>
      <c r="G73" s="164">
        <v>124592.13494232975</v>
      </c>
      <c r="H73" s="164">
        <v>81012.959999928076</v>
      </c>
      <c r="I73" s="164">
        <v>186214.78959995942</v>
      </c>
      <c r="J73" s="164">
        <v>0</v>
      </c>
      <c r="K73" s="164">
        <v>255075.31879646942</v>
      </c>
      <c r="L73" s="164">
        <v>11023.381956063611</v>
      </c>
      <c r="M73" s="186">
        <v>114418.30399999999</v>
      </c>
      <c r="N73" s="164">
        <v>0</v>
      </c>
      <c r="O73" s="165">
        <v>34020</v>
      </c>
      <c r="P73" s="166"/>
      <c r="Q73" s="167"/>
      <c r="R73" s="164">
        <v>-13857.82241171669</v>
      </c>
      <c r="S73" s="164"/>
      <c r="T73" s="164">
        <v>0</v>
      </c>
      <c r="U73" s="168">
        <v>29656.441466243472</v>
      </c>
      <c r="V73" s="168">
        <v>0</v>
      </c>
      <c r="W73" s="169">
        <v>1953708.5288026847</v>
      </c>
      <c r="X73" s="170"/>
      <c r="Y73" s="163">
        <v>93897.900000000009</v>
      </c>
      <c r="Z73" s="171">
        <v>17585.889263043602</v>
      </c>
      <c r="AA73" s="169">
        <v>111483.78926304361</v>
      </c>
      <c r="AB73" s="170"/>
      <c r="AC73" s="163">
        <v>25142.799186303488</v>
      </c>
      <c r="AD73" s="167"/>
      <c r="AE73" s="164">
        <v>0</v>
      </c>
      <c r="AF73" s="167"/>
      <c r="AG73" s="164"/>
      <c r="AH73" s="169">
        <v>25142.799186303488</v>
      </c>
      <c r="AI73" s="170"/>
      <c r="AJ73" s="172">
        <v>2090335.1172520318</v>
      </c>
      <c r="AK73" s="170"/>
      <c r="AL73" s="173">
        <v>320751.13924050634</v>
      </c>
      <c r="AM73" s="170"/>
      <c r="AN73" s="174">
        <v>435981.24235176761</v>
      </c>
      <c r="AO73" s="170"/>
      <c r="AP73" s="175">
        <v>2079050.140477445</v>
      </c>
      <c r="AQ73" s="167"/>
      <c r="AR73" s="170">
        <v>25142.799186303488</v>
      </c>
      <c r="AS73" s="167"/>
      <c r="AT73" s="170">
        <v>320751.13924050634</v>
      </c>
      <c r="AU73" s="175">
        <v>6958.4462970803907</v>
      </c>
      <c r="AV73" s="170">
        <v>2319.4820990267967</v>
      </c>
      <c r="AW73" s="170">
        <v>325.96358981652679</v>
      </c>
      <c r="AX73" s="170">
        <v>2893.9479274491109</v>
      </c>
      <c r="AY73" s="176">
        <v>0</v>
      </c>
      <c r="AZ73" s="177">
        <v>1289.5799951437539</v>
      </c>
      <c r="BA73" s="178">
        <v>2411156.6589957378</v>
      </c>
      <c r="BB73" s="179">
        <v>70.402503199642524</v>
      </c>
      <c r="BD73" s="128">
        <v>2424944.0789042544</v>
      </c>
      <c r="BG73" s="180">
        <v>2424944.0789042544</v>
      </c>
      <c r="BI73" s="182">
        <v>0</v>
      </c>
      <c r="BL73" s="128">
        <v>1967566.3512144014</v>
      </c>
      <c r="BN73" s="183">
        <v>17819.261675933634</v>
      </c>
      <c r="BO73" s="184">
        <v>-3961.4392642169441</v>
      </c>
      <c r="BQ73" s="128">
        <v>380</v>
      </c>
      <c r="BR73" s="185">
        <v>3802198</v>
      </c>
      <c r="BS73" s="128">
        <v>34020</v>
      </c>
      <c r="BT73" s="128">
        <v>0</v>
      </c>
      <c r="BU73" s="181">
        <v>0</v>
      </c>
      <c r="BW73" s="181">
        <v>0</v>
      </c>
      <c r="BY73" s="181">
        <v>4510.7597162076418</v>
      </c>
      <c r="BZ73" s="330">
        <v>4510.7597161616159</v>
      </c>
      <c r="CA73" s="331">
        <v>4.6025888877920806E-8</v>
      </c>
      <c r="CC73" s="181">
        <v>396</v>
      </c>
      <c r="CG73" s="181">
        <v>29656.441466243472</v>
      </c>
      <c r="CH73" s="330">
        <v>29656.441447641279</v>
      </c>
      <c r="CI73" s="332">
        <v>1.8602193449623883E-5</v>
      </c>
      <c r="CK73" s="181">
        <v>0</v>
      </c>
      <c r="CL73" s="330">
        <v>0</v>
      </c>
      <c r="CM73" s="332">
        <v>0</v>
      </c>
      <c r="CO73" s="181">
        <v>1953708.5288026847</v>
      </c>
      <c r="CP73" s="330">
        <v>1953708.528784123</v>
      </c>
      <c r="CQ73" s="332">
        <v>1.8561724573373795E-5</v>
      </c>
      <c r="CS73" s="181">
        <v>1967566.3512144014</v>
      </c>
      <c r="CT73" s="330">
        <v>1967566.3511958397</v>
      </c>
      <c r="CU73" s="332">
        <v>1.8561724573373795E-5</v>
      </c>
      <c r="CW73" s="181">
        <v>0</v>
      </c>
      <c r="CX73" s="330">
        <v>0</v>
      </c>
      <c r="CY73" s="332">
        <v>0</v>
      </c>
      <c r="DA73" s="181">
        <v>429292.21499598498</v>
      </c>
      <c r="DB73" s="330">
        <v>429292.21499599412</v>
      </c>
      <c r="DC73" s="332">
        <v>-9.1386027634143829E-9</v>
      </c>
      <c r="DE73" s="333">
        <v>4.1860465116279069E-2</v>
      </c>
      <c r="DF73" s="333">
        <v>0</v>
      </c>
    </row>
    <row r="74" spans="1:110" x14ac:dyDescent="0.2">
      <c r="A74" s="187" t="s">
        <v>328</v>
      </c>
      <c r="B74" s="187"/>
      <c r="C74" s="160">
        <v>2041</v>
      </c>
      <c r="D74" s="161" t="s">
        <v>109</v>
      </c>
      <c r="E74" s="162"/>
      <c r="F74" s="163">
        <v>1803055.4442073239</v>
      </c>
      <c r="G74" s="164">
        <v>107755.75317026288</v>
      </c>
      <c r="H74" s="164">
        <v>54094.367999951792</v>
      </c>
      <c r="I74" s="164">
        <v>177584.79791107244</v>
      </c>
      <c r="J74" s="164">
        <v>0</v>
      </c>
      <c r="K74" s="164">
        <v>214478.12198537405</v>
      </c>
      <c r="L74" s="164">
        <v>159736.45355835819</v>
      </c>
      <c r="M74" s="186">
        <v>114418.30399999999</v>
      </c>
      <c r="N74" s="164">
        <v>0</v>
      </c>
      <c r="O74" s="165">
        <v>9928.8000000000011</v>
      </c>
      <c r="P74" s="166"/>
      <c r="Q74" s="167"/>
      <c r="R74" s="164">
        <v>0</v>
      </c>
      <c r="S74" s="164"/>
      <c r="T74" s="164">
        <v>0</v>
      </c>
      <c r="U74" s="168">
        <v>84628.956179795787</v>
      </c>
      <c r="V74" s="168">
        <v>0</v>
      </c>
      <c r="W74" s="169">
        <v>2725680.9990121392</v>
      </c>
      <c r="X74" s="170"/>
      <c r="Y74" s="163">
        <v>203382.60000000003</v>
      </c>
      <c r="Z74" s="171">
        <v>25076.765051388822</v>
      </c>
      <c r="AA74" s="169">
        <v>228459.36505138886</v>
      </c>
      <c r="AB74" s="170"/>
      <c r="AC74" s="163">
        <v>29948.671097387254</v>
      </c>
      <c r="AD74" s="167"/>
      <c r="AE74" s="164">
        <v>0</v>
      </c>
      <c r="AF74" s="167"/>
      <c r="AG74" s="164"/>
      <c r="AH74" s="169">
        <v>29948.671097387254</v>
      </c>
      <c r="AI74" s="170"/>
      <c r="AJ74" s="172">
        <v>2984089.0351609155</v>
      </c>
      <c r="AK74" s="170"/>
      <c r="AL74" s="173">
        <v>247178.34394904456</v>
      </c>
      <c r="AM74" s="170"/>
      <c r="AN74" s="174">
        <v>440783.20594162098</v>
      </c>
      <c r="AO74" s="170"/>
      <c r="AP74" s="175">
        <v>2954140.3640635279</v>
      </c>
      <c r="AQ74" s="167"/>
      <c r="AR74" s="170">
        <v>29948.671097387254</v>
      </c>
      <c r="AS74" s="167"/>
      <c r="AT74" s="170">
        <v>247178.34394904456</v>
      </c>
      <c r="AU74" s="175">
        <v>0</v>
      </c>
      <c r="AV74" s="170">
        <v>0</v>
      </c>
      <c r="AW74" s="170">
        <v>0</v>
      </c>
      <c r="AX74" s="170">
        <v>0</v>
      </c>
      <c r="AY74" s="176">
        <v>0</v>
      </c>
      <c r="AZ74" s="177">
        <v>0</v>
      </c>
      <c r="BA74" s="178">
        <v>3231267.3791099596</v>
      </c>
      <c r="BB74" s="179">
        <v>-4.3655745685100555E-10</v>
      </c>
      <c r="BD74" s="128">
        <v>3231267.3791099596</v>
      </c>
      <c r="BG74" s="180">
        <v>3231267.3791099596</v>
      </c>
      <c r="BI74" s="182">
        <v>0</v>
      </c>
      <c r="BL74" s="128">
        <v>2725680.9990121392</v>
      </c>
      <c r="BN74" s="183">
        <v>0</v>
      </c>
      <c r="BO74" s="184">
        <v>0</v>
      </c>
      <c r="BQ74" s="128">
        <v>380</v>
      </c>
      <c r="BR74" s="185">
        <v>3802041</v>
      </c>
      <c r="BS74" s="128">
        <v>9928.8000000000011</v>
      </c>
      <c r="BT74" s="128">
        <v>0</v>
      </c>
      <c r="BU74" s="181">
        <v>0</v>
      </c>
      <c r="BW74" s="181">
        <v>0</v>
      </c>
      <c r="BY74" s="181">
        <v>4048.0731326666041</v>
      </c>
      <c r="BZ74" s="330">
        <v>4048.0731326984132</v>
      </c>
      <c r="CA74" s="331">
        <v>-3.1809122447157279E-8</v>
      </c>
      <c r="CC74" s="181">
        <v>631</v>
      </c>
      <c r="CG74" s="181">
        <v>84628.956179795787</v>
      </c>
      <c r="CH74" s="330">
        <v>84628.956200198591</v>
      </c>
      <c r="CI74" s="332">
        <v>-2.0402803784236312E-5</v>
      </c>
      <c r="CK74" s="181">
        <v>0</v>
      </c>
      <c r="CL74" s="330">
        <v>0</v>
      </c>
      <c r="CM74" s="332">
        <v>0</v>
      </c>
      <c r="CO74" s="181">
        <v>2725680.9990121392</v>
      </c>
      <c r="CP74" s="330">
        <v>2725680.9990325803</v>
      </c>
      <c r="CQ74" s="332">
        <v>-2.044113352894783E-5</v>
      </c>
      <c r="CS74" s="181">
        <v>2725680.9990121392</v>
      </c>
      <c r="CT74" s="330">
        <v>2725680.9990325803</v>
      </c>
      <c r="CU74" s="332">
        <v>-2.044113352894783E-5</v>
      </c>
      <c r="CW74" s="181">
        <v>0</v>
      </c>
      <c r="CX74" s="330">
        <v>0</v>
      </c>
      <c r="CY74" s="332">
        <v>0</v>
      </c>
      <c r="DA74" s="181">
        <v>427075.64403853763</v>
      </c>
      <c r="DB74" s="330">
        <v>427075.64403854631</v>
      </c>
      <c r="DC74" s="332">
        <v>-8.6729414761066437E-9</v>
      </c>
      <c r="DE74" s="333">
        <v>3.8922155688622756E-2</v>
      </c>
      <c r="DF74" s="333">
        <v>0</v>
      </c>
    </row>
    <row r="75" spans="1:110" x14ac:dyDescent="0.2">
      <c r="A75" s="187" t="s">
        <v>328</v>
      </c>
      <c r="B75" s="187"/>
      <c r="C75" s="160">
        <v>2126</v>
      </c>
      <c r="D75" s="161" t="s">
        <v>110</v>
      </c>
      <c r="E75" s="162"/>
      <c r="F75" s="163">
        <v>280030.79799099482</v>
      </c>
      <c r="G75" s="164">
        <v>20371.093905147591</v>
      </c>
      <c r="H75" s="164">
        <v>9094.2383505073685</v>
      </c>
      <c r="I75" s="164">
        <v>37826.979183496958</v>
      </c>
      <c r="J75" s="164">
        <v>0</v>
      </c>
      <c r="K75" s="164">
        <v>45140.194248650274</v>
      </c>
      <c r="L75" s="164">
        <v>2589.5500641961803</v>
      </c>
      <c r="M75" s="186">
        <v>114418.30399999999</v>
      </c>
      <c r="N75" s="164">
        <v>0</v>
      </c>
      <c r="O75" s="165">
        <v>2283.15</v>
      </c>
      <c r="P75" s="166"/>
      <c r="Q75" s="167"/>
      <c r="R75" s="164">
        <v>0</v>
      </c>
      <c r="S75" s="164"/>
      <c r="T75" s="164">
        <v>0</v>
      </c>
      <c r="U75" s="168">
        <v>57749.939532399352</v>
      </c>
      <c r="V75" s="168">
        <v>0</v>
      </c>
      <c r="W75" s="169">
        <v>569504.24727539252</v>
      </c>
      <c r="X75" s="170"/>
      <c r="Y75" s="163">
        <v>0</v>
      </c>
      <c r="Z75" s="171">
        <v>0</v>
      </c>
      <c r="AA75" s="169">
        <v>0</v>
      </c>
      <c r="AB75" s="170"/>
      <c r="AC75" s="163">
        <v>2999.6253987595987</v>
      </c>
      <c r="AD75" s="167"/>
      <c r="AE75" s="164">
        <v>0</v>
      </c>
      <c r="AF75" s="167"/>
      <c r="AG75" s="164"/>
      <c r="AH75" s="169">
        <v>2999.6253987595987</v>
      </c>
      <c r="AI75" s="170"/>
      <c r="AJ75" s="172">
        <v>572503.87267415214</v>
      </c>
      <c r="AK75" s="170"/>
      <c r="AL75" s="173">
        <v>43860</v>
      </c>
      <c r="AM75" s="170"/>
      <c r="AN75" s="174">
        <v>81457.760611314254</v>
      </c>
      <c r="AO75" s="170"/>
      <c r="AP75" s="175">
        <v>569504.24727539252</v>
      </c>
      <c r="AQ75" s="167"/>
      <c r="AR75" s="170">
        <v>2999.6253987595987</v>
      </c>
      <c r="AS75" s="167"/>
      <c r="AT75" s="170">
        <v>43860</v>
      </c>
      <c r="AU75" s="175">
        <v>0</v>
      </c>
      <c r="AV75" s="170">
        <v>0</v>
      </c>
      <c r="AW75" s="170">
        <v>0</v>
      </c>
      <c r="AX75" s="170">
        <v>0</v>
      </c>
      <c r="AY75" s="176">
        <v>0</v>
      </c>
      <c r="AZ75" s="177">
        <v>0</v>
      </c>
      <c r="BA75" s="178">
        <v>616363.87267415214</v>
      </c>
      <c r="BB75" s="179">
        <v>0</v>
      </c>
      <c r="BD75" s="128">
        <v>616363.87267415214</v>
      </c>
      <c r="BG75" s="180">
        <v>616363.87267415214</v>
      </c>
      <c r="BI75" s="182">
        <v>0</v>
      </c>
      <c r="BL75" s="128">
        <v>569504.24727539252</v>
      </c>
      <c r="BN75" s="183">
        <v>0</v>
      </c>
      <c r="BO75" s="184">
        <v>0</v>
      </c>
      <c r="BQ75" s="128">
        <v>380</v>
      </c>
      <c r="BR75" s="185">
        <v>3802126</v>
      </c>
      <c r="BS75" s="128">
        <v>2283.15</v>
      </c>
      <c r="BT75" s="128">
        <v>0</v>
      </c>
      <c r="BU75" s="181">
        <v>0</v>
      </c>
      <c r="BW75" s="181">
        <v>0</v>
      </c>
      <c r="BY75" s="181">
        <v>4536.9566634676303</v>
      </c>
      <c r="BZ75" s="330">
        <v>4536.9566628865969</v>
      </c>
      <c r="CA75" s="331">
        <v>5.8103341871174052E-7</v>
      </c>
      <c r="CC75" s="181">
        <v>98</v>
      </c>
      <c r="CG75" s="181">
        <v>57749.939532399352</v>
      </c>
      <c r="CH75" s="330">
        <v>57749.939474402236</v>
      </c>
      <c r="CI75" s="332">
        <v>5.7997116527985781E-5</v>
      </c>
      <c r="CK75" s="181">
        <v>0</v>
      </c>
      <c r="CL75" s="330">
        <v>0</v>
      </c>
      <c r="CM75" s="332">
        <v>0</v>
      </c>
      <c r="CO75" s="181">
        <v>569504.24727539252</v>
      </c>
      <c r="CP75" s="330">
        <v>569504.24721740361</v>
      </c>
      <c r="CQ75" s="332">
        <v>5.7988916523754597E-5</v>
      </c>
      <c r="CS75" s="181">
        <v>569504.24727539252</v>
      </c>
      <c r="CT75" s="330">
        <v>569504.24721740361</v>
      </c>
      <c r="CU75" s="332">
        <v>5.7988916523754597E-5</v>
      </c>
      <c r="CW75" s="181">
        <v>0</v>
      </c>
      <c r="CX75" s="330">
        <v>0</v>
      </c>
      <c r="CY75" s="332">
        <v>0</v>
      </c>
      <c r="DA75" s="181">
        <v>81457.760611314254</v>
      </c>
      <c r="DB75" s="330">
        <v>81457.760611316102</v>
      </c>
      <c r="DC75" s="332">
        <v>-1.8480932340025902E-9</v>
      </c>
      <c r="DE75" s="333">
        <v>2.8846153846153848E-2</v>
      </c>
      <c r="DF75" s="333">
        <v>0</v>
      </c>
    </row>
    <row r="76" spans="1:110" x14ac:dyDescent="0.2">
      <c r="A76" s="187" t="s">
        <v>328</v>
      </c>
      <c r="B76" s="187"/>
      <c r="C76" s="160">
        <v>2127</v>
      </c>
      <c r="D76" s="161" t="s">
        <v>111</v>
      </c>
      <c r="E76" s="162"/>
      <c r="F76" s="163">
        <v>600065.99569498899</v>
      </c>
      <c r="G76" s="164">
        <v>17280.489554496387</v>
      </c>
      <c r="H76" s="164">
        <v>6331.156363630741</v>
      </c>
      <c r="I76" s="164">
        <v>11793.034909088345</v>
      </c>
      <c r="J76" s="164">
        <v>0</v>
      </c>
      <c r="K76" s="164">
        <v>59982.780067041422</v>
      </c>
      <c r="L76" s="164">
        <v>0</v>
      </c>
      <c r="M76" s="186">
        <v>114418.30399999999</v>
      </c>
      <c r="N76" s="164">
        <v>0</v>
      </c>
      <c r="O76" s="165">
        <v>2405.9</v>
      </c>
      <c r="P76" s="166"/>
      <c r="Q76" s="167"/>
      <c r="R76" s="164">
        <v>0</v>
      </c>
      <c r="S76" s="164"/>
      <c r="T76" s="164">
        <v>0</v>
      </c>
      <c r="U76" s="168">
        <v>25825.089789539576</v>
      </c>
      <c r="V76" s="168">
        <v>0</v>
      </c>
      <c r="W76" s="169">
        <v>838102.75037878554</v>
      </c>
      <c r="X76" s="170"/>
      <c r="Y76" s="163">
        <v>0</v>
      </c>
      <c r="Z76" s="171">
        <v>0</v>
      </c>
      <c r="AA76" s="169">
        <v>0</v>
      </c>
      <c r="AB76" s="170"/>
      <c r="AC76" s="163">
        <v>7596.1325929248478</v>
      </c>
      <c r="AD76" s="167"/>
      <c r="AE76" s="164">
        <v>8866.1869499496042</v>
      </c>
      <c r="AF76" s="167"/>
      <c r="AG76" s="164"/>
      <c r="AH76" s="169">
        <v>16462.319542874451</v>
      </c>
      <c r="AI76" s="170"/>
      <c r="AJ76" s="172">
        <v>854565.06992166</v>
      </c>
      <c r="AK76" s="170"/>
      <c r="AL76" s="173">
        <v>37287.20379146919</v>
      </c>
      <c r="AM76" s="170"/>
      <c r="AN76" s="174">
        <v>113133.63706991237</v>
      </c>
      <c r="AO76" s="170"/>
      <c r="AP76" s="175">
        <v>846968.93732873513</v>
      </c>
      <c r="AQ76" s="167"/>
      <c r="AR76" s="170">
        <v>7596.1325929248478</v>
      </c>
      <c r="AS76" s="167"/>
      <c r="AT76" s="170">
        <v>37287.20379146919</v>
      </c>
      <c r="AU76" s="175">
        <v>0</v>
      </c>
      <c r="AV76" s="170">
        <v>0</v>
      </c>
      <c r="AW76" s="170">
        <v>0</v>
      </c>
      <c r="AX76" s="170">
        <v>0</v>
      </c>
      <c r="AY76" s="176">
        <v>0</v>
      </c>
      <c r="AZ76" s="177">
        <v>0</v>
      </c>
      <c r="BA76" s="178">
        <v>891852.27371312922</v>
      </c>
      <c r="BB76" s="179">
        <v>2.9103830456733704E-11</v>
      </c>
      <c r="BD76" s="128">
        <v>891852.27371312922</v>
      </c>
      <c r="BG76" s="180">
        <v>891852.27371312922</v>
      </c>
      <c r="BI76" s="182">
        <v>0</v>
      </c>
      <c r="BL76" s="128">
        <v>838102.75037878554</v>
      </c>
      <c r="BN76" s="183">
        <v>0</v>
      </c>
      <c r="BO76" s="184">
        <v>0</v>
      </c>
      <c r="BQ76" s="128">
        <v>380</v>
      </c>
      <c r="BR76" s="185">
        <v>3802127</v>
      </c>
      <c r="BS76" s="128">
        <v>2405.9</v>
      </c>
      <c r="BT76" s="128">
        <v>0</v>
      </c>
      <c r="BU76" s="181">
        <v>0</v>
      </c>
      <c r="BW76" s="181">
        <v>0</v>
      </c>
      <c r="BY76" s="181">
        <v>3372.6038341132007</v>
      </c>
      <c r="BZ76" s="330">
        <v>3372.6038344497611</v>
      </c>
      <c r="CA76" s="331">
        <v>-3.3656033338047564E-7</v>
      </c>
      <c r="CC76" s="181">
        <v>210</v>
      </c>
      <c r="CG76" s="181">
        <v>25825.089789539576</v>
      </c>
      <c r="CH76" s="330">
        <v>25825.089861515193</v>
      </c>
      <c r="CI76" s="332">
        <v>-7.1975617174757645E-5</v>
      </c>
      <c r="CK76" s="181">
        <v>0</v>
      </c>
      <c r="CL76" s="330">
        <v>0</v>
      </c>
      <c r="CM76" s="332">
        <v>0</v>
      </c>
      <c r="CO76" s="181">
        <v>838102.75037878554</v>
      </c>
      <c r="CP76" s="330">
        <v>838102.75045076373</v>
      </c>
      <c r="CQ76" s="332">
        <v>-7.1978196501731873E-5</v>
      </c>
      <c r="CS76" s="181">
        <v>838102.75037878554</v>
      </c>
      <c r="CT76" s="330">
        <v>838102.75045076373</v>
      </c>
      <c r="CU76" s="332">
        <v>-7.1978196501731873E-5</v>
      </c>
      <c r="CW76" s="181">
        <v>0</v>
      </c>
      <c r="CX76" s="330">
        <v>0</v>
      </c>
      <c r="CY76" s="332">
        <v>0</v>
      </c>
      <c r="DA76" s="181">
        <v>113133.63706991237</v>
      </c>
      <c r="DB76" s="330">
        <v>113133.63706991295</v>
      </c>
      <c r="DC76" s="332">
        <v>-5.8207660913467407E-10</v>
      </c>
      <c r="DE76" s="333">
        <v>1.7937219730941704E-2</v>
      </c>
      <c r="DF76" s="333">
        <v>0</v>
      </c>
    </row>
    <row r="77" spans="1:110" x14ac:dyDescent="0.2">
      <c r="A77" s="159" t="s">
        <v>326</v>
      </c>
      <c r="B77" s="159" t="s">
        <v>112</v>
      </c>
      <c r="C77" s="160">
        <v>2090</v>
      </c>
      <c r="D77" s="161" t="s">
        <v>113</v>
      </c>
      <c r="E77" s="162"/>
      <c r="F77" s="163">
        <v>1008682.3641920529</v>
      </c>
      <c r="G77" s="164">
        <v>95489.207717614016</v>
      </c>
      <c r="H77" s="164">
        <v>52130.995874953667</v>
      </c>
      <c r="I77" s="164">
        <v>127949.87495497215</v>
      </c>
      <c r="J77" s="164">
        <v>13300.211479291631</v>
      </c>
      <c r="K77" s="164">
        <v>156186.75511385177</v>
      </c>
      <c r="L77" s="164">
        <v>33455.684156440097</v>
      </c>
      <c r="M77" s="186">
        <v>114418.30399999999</v>
      </c>
      <c r="N77" s="164">
        <v>0</v>
      </c>
      <c r="O77" s="165">
        <v>26687.548456</v>
      </c>
      <c r="P77" s="166"/>
      <c r="Q77" s="167"/>
      <c r="R77" s="164">
        <v>-12191.861715275396</v>
      </c>
      <c r="S77" s="164"/>
      <c r="T77" s="164">
        <v>0</v>
      </c>
      <c r="U77" s="168">
        <v>37485.495000109076</v>
      </c>
      <c r="V77" s="168">
        <v>0</v>
      </c>
      <c r="W77" s="169">
        <v>1653594.57923001</v>
      </c>
      <c r="X77" s="170"/>
      <c r="Y77" s="163">
        <v>83339.100000000006</v>
      </c>
      <c r="Z77" s="171">
        <v>10554.787649096237</v>
      </c>
      <c r="AA77" s="169">
        <v>93893.887649096243</v>
      </c>
      <c r="AB77" s="170"/>
      <c r="AC77" s="163">
        <v>7160.2733186127007</v>
      </c>
      <c r="AD77" s="167"/>
      <c r="AE77" s="164">
        <v>0</v>
      </c>
      <c r="AF77" s="167"/>
      <c r="AG77" s="164"/>
      <c r="AH77" s="169">
        <v>7160.2733186127007</v>
      </c>
      <c r="AI77" s="170"/>
      <c r="AJ77" s="172">
        <v>1754648.7401977191</v>
      </c>
      <c r="AK77" s="170"/>
      <c r="AL77" s="173">
        <v>217129.84615384616</v>
      </c>
      <c r="AM77" s="170"/>
      <c r="AN77" s="174">
        <v>300348.79428404529</v>
      </c>
      <c r="AO77" s="170"/>
      <c r="AP77" s="175">
        <v>1759680.3285943817</v>
      </c>
      <c r="AQ77" s="167"/>
      <c r="AR77" s="170">
        <v>7160.2733186127007</v>
      </c>
      <c r="AS77" s="167"/>
      <c r="AT77" s="170">
        <v>217129.84615384616</v>
      </c>
      <c r="AU77" s="175">
        <v>6202.8574314883263</v>
      </c>
      <c r="AV77" s="170">
        <v>2067.6191438294422</v>
      </c>
      <c r="AW77" s="170">
        <v>290.56855354857061</v>
      </c>
      <c r="AX77" s="170">
        <v>2579.7061070442833</v>
      </c>
      <c r="AY77" s="176">
        <v>0</v>
      </c>
      <c r="AZ77" s="177">
        <v>988.35269242123616</v>
      </c>
      <c r="BA77" s="178">
        <v>1971841.3441385089</v>
      </c>
      <c r="BB77" s="179">
        <v>62.757786943664541</v>
      </c>
      <c r="BD77" s="128">
        <v>1983970.4480668406</v>
      </c>
      <c r="BG77" s="180">
        <v>1983970.4480668406</v>
      </c>
      <c r="BI77" s="182">
        <v>0</v>
      </c>
      <c r="BL77" s="128">
        <v>1665786.4409452854</v>
      </c>
      <c r="BN77" s="183">
        <v>14253.275644873978</v>
      </c>
      <c r="BO77" s="184">
        <v>-2061.4139295985824</v>
      </c>
      <c r="BQ77" s="128">
        <v>380</v>
      </c>
      <c r="BR77" s="185">
        <v>3802090</v>
      </c>
      <c r="BS77" s="128">
        <v>26687.548456</v>
      </c>
      <c r="BT77" s="128">
        <v>0</v>
      </c>
      <c r="BU77" s="181">
        <v>0</v>
      </c>
      <c r="BW77" s="181">
        <v>0</v>
      </c>
      <c r="BY77" s="181">
        <v>4241.1709210283907</v>
      </c>
      <c r="BZ77" s="330">
        <v>4241.1709209374994</v>
      </c>
      <c r="CA77" s="331">
        <v>9.0891262516379356E-8</v>
      </c>
      <c r="CC77" s="181">
        <v>353</v>
      </c>
      <c r="CG77" s="181">
        <v>37485.495000109076</v>
      </c>
      <c r="CH77" s="330">
        <v>37485.494967406346</v>
      </c>
      <c r="CI77" s="332">
        <v>3.2702730095479637E-5</v>
      </c>
      <c r="CK77" s="181">
        <v>0</v>
      </c>
      <c r="CL77" s="330">
        <v>0</v>
      </c>
      <c r="CM77" s="332">
        <v>0</v>
      </c>
      <c r="CO77" s="181">
        <v>1653594.57923001</v>
      </c>
      <c r="CP77" s="330">
        <v>1653594.5791973351</v>
      </c>
      <c r="CQ77" s="332">
        <v>3.2674986869096756E-5</v>
      </c>
      <c r="CS77" s="181">
        <v>1665786.4409452854</v>
      </c>
      <c r="CT77" s="330">
        <v>1665786.4409126104</v>
      </c>
      <c r="CU77" s="332">
        <v>3.2674986869096756E-5</v>
      </c>
      <c r="CW77" s="181">
        <v>13300.211479291631</v>
      </c>
      <c r="CX77" s="330">
        <v>13300.211479291631</v>
      </c>
      <c r="CY77" s="332">
        <v>0</v>
      </c>
      <c r="DA77" s="181">
        <v>294715.16102509951</v>
      </c>
      <c r="DB77" s="330">
        <v>294715.16102510574</v>
      </c>
      <c r="DC77" s="332">
        <v>-6.2282197177410126E-9</v>
      </c>
      <c r="DE77" s="333">
        <v>8.9285714285714288E-2</v>
      </c>
      <c r="DF77" s="333">
        <v>0</v>
      </c>
    </row>
    <row r="78" spans="1:110" x14ac:dyDescent="0.2">
      <c r="A78" s="159" t="s">
        <v>326</v>
      </c>
      <c r="B78" s="159" t="s">
        <v>114</v>
      </c>
      <c r="C78" s="160">
        <v>2043</v>
      </c>
      <c r="D78" s="161" t="s">
        <v>115</v>
      </c>
      <c r="E78" s="162"/>
      <c r="F78" s="163">
        <v>1577316.3315411138</v>
      </c>
      <c r="G78" s="164">
        <v>103254.29155620228</v>
      </c>
      <c r="H78" s="164">
        <v>61531.631195475929</v>
      </c>
      <c r="I78" s="164">
        <v>196736.72423682848</v>
      </c>
      <c r="J78" s="164">
        <v>0</v>
      </c>
      <c r="K78" s="164">
        <v>287904.54011587269</v>
      </c>
      <c r="L78" s="164">
        <v>98455.750399948578</v>
      </c>
      <c r="M78" s="186">
        <v>114418.30399999999</v>
      </c>
      <c r="N78" s="164">
        <v>0</v>
      </c>
      <c r="O78" s="165">
        <v>9525.6</v>
      </c>
      <c r="P78" s="166"/>
      <c r="Q78" s="167"/>
      <c r="R78" s="164">
        <v>-18588.092730552715</v>
      </c>
      <c r="S78" s="164"/>
      <c r="T78" s="164">
        <v>0</v>
      </c>
      <c r="U78" s="168">
        <v>0</v>
      </c>
      <c r="V78" s="168">
        <v>0</v>
      </c>
      <c r="W78" s="169">
        <v>2430555.0803148891</v>
      </c>
      <c r="X78" s="170"/>
      <c r="Y78" s="163">
        <v>139652.70000000001</v>
      </c>
      <c r="Z78" s="171">
        <v>15879.937734335253</v>
      </c>
      <c r="AA78" s="169">
        <v>229308.63773433527</v>
      </c>
      <c r="AB78" s="170"/>
      <c r="AC78" s="163">
        <v>43738.19267988301</v>
      </c>
      <c r="AD78" s="167"/>
      <c r="AE78" s="164">
        <v>0</v>
      </c>
      <c r="AF78" s="167"/>
      <c r="AG78" s="164"/>
      <c r="AH78" s="169">
        <v>43738.19267988301</v>
      </c>
      <c r="AI78" s="170"/>
      <c r="AJ78" s="172">
        <v>2703601.9107291074</v>
      </c>
      <c r="AK78" s="170"/>
      <c r="AL78" s="173">
        <v>242718.36734693879</v>
      </c>
      <c r="AM78" s="170"/>
      <c r="AN78" s="174">
        <v>502288.75638928596</v>
      </c>
      <c r="AO78" s="170"/>
      <c r="AP78" s="175">
        <v>2678451.8107797774</v>
      </c>
      <c r="AQ78" s="167"/>
      <c r="AR78" s="170">
        <v>43738.19267988301</v>
      </c>
      <c r="AS78" s="167"/>
      <c r="AT78" s="170">
        <v>242718.36734693879</v>
      </c>
      <c r="AU78" s="175">
        <v>9699.652414112059</v>
      </c>
      <c r="AV78" s="170">
        <v>3233.2174713706863</v>
      </c>
      <c r="AW78" s="170">
        <v>454.37348883515858</v>
      </c>
      <c r="AX78" s="170">
        <v>4033.9880200805787</v>
      </c>
      <c r="AY78" s="176">
        <v>0</v>
      </c>
      <c r="AZ78" s="177">
        <v>1068.7245135116489</v>
      </c>
      <c r="BA78" s="178">
        <v>2946418.4148986889</v>
      </c>
      <c r="BB78" s="179">
        <v>98.136822642671177</v>
      </c>
      <c r="BD78" s="128">
        <v>2964908.370806599</v>
      </c>
      <c r="BG78" s="180">
        <v>2964908.370806599</v>
      </c>
      <c r="BI78" s="182">
        <v>73776</v>
      </c>
      <c r="BL78" s="128">
        <v>2449143.173045442</v>
      </c>
      <c r="BN78" s="183">
        <v>23454.933244554872</v>
      </c>
      <c r="BO78" s="184">
        <v>-4866.8405140021569</v>
      </c>
      <c r="BQ78" s="128">
        <v>380</v>
      </c>
      <c r="BR78" s="185">
        <v>3802043</v>
      </c>
      <c r="BS78" s="128">
        <v>9525.6</v>
      </c>
      <c r="BT78" s="128">
        <v>0</v>
      </c>
      <c r="BU78" s="181">
        <v>0</v>
      </c>
      <c r="BW78" s="181">
        <v>0</v>
      </c>
      <c r="BY78" s="181">
        <v>4049.6661148962316</v>
      </c>
      <c r="BZ78" s="330">
        <v>4049.6661148975791</v>
      </c>
      <c r="CA78" s="331">
        <v>-1.3474164006765932E-9</v>
      </c>
      <c r="CC78" s="181">
        <v>552</v>
      </c>
      <c r="CG78" s="181">
        <v>0</v>
      </c>
      <c r="CH78" s="330">
        <v>0</v>
      </c>
      <c r="CI78" s="332">
        <v>0</v>
      </c>
      <c r="CK78" s="181">
        <v>0</v>
      </c>
      <c r="CL78" s="330">
        <v>0</v>
      </c>
      <c r="CM78" s="332">
        <v>0</v>
      </c>
      <c r="CO78" s="181">
        <v>2430555.0803148891</v>
      </c>
      <c r="CP78" s="330">
        <v>2430555.0803149319</v>
      </c>
      <c r="CQ78" s="332">
        <v>-4.2840838432312012E-8</v>
      </c>
      <c r="CS78" s="181">
        <v>2449143.173045442</v>
      </c>
      <c r="CT78" s="330">
        <v>2449143.1730454848</v>
      </c>
      <c r="CU78" s="332">
        <v>-4.2840838432312012E-8</v>
      </c>
      <c r="CW78" s="181">
        <v>0</v>
      </c>
      <c r="CX78" s="330">
        <v>0</v>
      </c>
      <c r="CY78" s="332">
        <v>0</v>
      </c>
      <c r="DA78" s="181">
        <v>488530.23812522582</v>
      </c>
      <c r="DB78" s="330">
        <v>488530.23812523542</v>
      </c>
      <c r="DC78" s="332">
        <v>-9.6042640507221222E-9</v>
      </c>
      <c r="DE78" s="333">
        <v>2.5817555938037865E-2</v>
      </c>
      <c r="DF78" s="333">
        <v>0</v>
      </c>
    </row>
    <row r="79" spans="1:110" x14ac:dyDescent="0.2">
      <c r="A79" s="187" t="s">
        <v>328</v>
      </c>
      <c r="B79" s="187"/>
      <c r="C79" s="160">
        <v>2044</v>
      </c>
      <c r="D79" s="161" t="s">
        <v>116</v>
      </c>
      <c r="E79" s="162"/>
      <c r="F79" s="163">
        <v>1137267.9346981219</v>
      </c>
      <c r="G79" s="164">
        <v>83525.576066151145</v>
      </c>
      <c r="H79" s="164">
        <v>41168.933163777641</v>
      </c>
      <c r="I79" s="164">
        <v>102036.66555303405</v>
      </c>
      <c r="J79" s="164">
        <v>0</v>
      </c>
      <c r="K79" s="164">
        <v>170332.15950000618</v>
      </c>
      <c r="L79" s="164">
        <v>96910.615577477613</v>
      </c>
      <c r="M79" s="186">
        <v>114418.30399999999</v>
      </c>
      <c r="N79" s="164">
        <v>0</v>
      </c>
      <c r="O79" s="165">
        <v>5140.8</v>
      </c>
      <c r="P79" s="166"/>
      <c r="Q79" s="167"/>
      <c r="R79" s="164">
        <v>0</v>
      </c>
      <c r="S79" s="164"/>
      <c r="T79" s="164">
        <v>0</v>
      </c>
      <c r="U79" s="168">
        <v>0</v>
      </c>
      <c r="V79" s="168">
        <v>0</v>
      </c>
      <c r="W79" s="169">
        <v>1750800.9885585683</v>
      </c>
      <c r="X79" s="170"/>
      <c r="Y79" s="163">
        <v>0</v>
      </c>
      <c r="Z79" s="171">
        <v>0</v>
      </c>
      <c r="AA79" s="169">
        <v>0</v>
      </c>
      <c r="AB79" s="170"/>
      <c r="AC79" s="163">
        <v>43583.302095273699</v>
      </c>
      <c r="AD79" s="167"/>
      <c r="AE79" s="164">
        <v>0</v>
      </c>
      <c r="AF79" s="167"/>
      <c r="AG79" s="164"/>
      <c r="AH79" s="169">
        <v>43583.302095273699</v>
      </c>
      <c r="AI79" s="170"/>
      <c r="AJ79" s="172">
        <v>1794384.290653842</v>
      </c>
      <c r="AK79" s="170"/>
      <c r="AL79" s="173">
        <v>193058.3783783784</v>
      </c>
      <c r="AM79" s="170"/>
      <c r="AN79" s="174">
        <v>307406.2587647441</v>
      </c>
      <c r="AO79" s="170"/>
      <c r="AP79" s="175">
        <v>1750800.9885585683</v>
      </c>
      <c r="AQ79" s="167"/>
      <c r="AR79" s="170">
        <v>43583.302095273699</v>
      </c>
      <c r="AS79" s="167"/>
      <c r="AT79" s="170">
        <v>193058.3783783784</v>
      </c>
      <c r="AU79" s="175">
        <v>0</v>
      </c>
      <c r="AV79" s="170">
        <v>0</v>
      </c>
      <c r="AW79" s="170">
        <v>0</v>
      </c>
      <c r="AX79" s="170">
        <v>0</v>
      </c>
      <c r="AY79" s="176">
        <v>0</v>
      </c>
      <c r="AZ79" s="177">
        <v>0</v>
      </c>
      <c r="BA79" s="178">
        <v>1987442.6690322205</v>
      </c>
      <c r="BB79" s="179">
        <v>5.8207660913467407E-11</v>
      </c>
      <c r="BD79" s="128">
        <v>1987442.6690322205</v>
      </c>
      <c r="BG79" s="180">
        <v>1987442.6690322205</v>
      </c>
      <c r="BI79" s="182">
        <v>0</v>
      </c>
      <c r="BL79" s="128">
        <v>1750800.9885585683</v>
      </c>
      <c r="BN79" s="183">
        <v>0</v>
      </c>
      <c r="BO79" s="184">
        <v>0</v>
      </c>
      <c r="BQ79" s="128">
        <v>380</v>
      </c>
      <c r="BR79" s="185">
        <v>3802044</v>
      </c>
      <c r="BS79" s="128">
        <v>5140.8</v>
      </c>
      <c r="BT79" s="128">
        <v>0</v>
      </c>
      <c r="BU79" s="181">
        <v>0</v>
      </c>
      <c r="BW79" s="181">
        <v>0</v>
      </c>
      <c r="BY79" s="181">
        <v>4011.9925961419822</v>
      </c>
      <c r="BZ79" s="330">
        <v>4011.9925960880196</v>
      </c>
      <c r="CA79" s="331">
        <v>5.3962594392942265E-8</v>
      </c>
      <c r="CC79" s="181">
        <v>398</v>
      </c>
      <c r="CG79" s="181">
        <v>0</v>
      </c>
      <c r="CH79" s="330">
        <v>0</v>
      </c>
      <c r="CI79" s="332">
        <v>0</v>
      </c>
      <c r="CK79" s="181">
        <v>0</v>
      </c>
      <c r="CL79" s="330">
        <v>0</v>
      </c>
      <c r="CM79" s="332">
        <v>0</v>
      </c>
      <c r="CO79" s="181">
        <v>1750800.9885585683</v>
      </c>
      <c r="CP79" s="330">
        <v>1750800.9885585906</v>
      </c>
      <c r="CQ79" s="332">
        <v>-2.2351741790771484E-8</v>
      </c>
      <c r="CS79" s="181">
        <v>1750800.9885585683</v>
      </c>
      <c r="CT79" s="330">
        <v>1750800.9885585906</v>
      </c>
      <c r="CU79" s="332">
        <v>-2.2351741790771484E-8</v>
      </c>
      <c r="CW79" s="181">
        <v>0</v>
      </c>
      <c r="CX79" s="330">
        <v>0</v>
      </c>
      <c r="CY79" s="332">
        <v>0</v>
      </c>
      <c r="DA79" s="181">
        <v>307406.2587647441</v>
      </c>
      <c r="DB79" s="330">
        <v>307406.2587647491</v>
      </c>
      <c r="DC79" s="332">
        <v>-5.005858838558197E-9</v>
      </c>
      <c r="DE79" s="333">
        <v>2.2831050228310501E-2</v>
      </c>
      <c r="DF79" s="333">
        <v>0</v>
      </c>
    </row>
    <row r="80" spans="1:110" x14ac:dyDescent="0.2">
      <c r="A80" s="159" t="s">
        <v>326</v>
      </c>
      <c r="B80" s="159" t="s">
        <v>117</v>
      </c>
      <c r="C80" s="160">
        <v>2002</v>
      </c>
      <c r="D80" s="161" t="s">
        <v>118</v>
      </c>
      <c r="E80" s="162"/>
      <c r="F80" s="163">
        <v>922958.65052134008</v>
      </c>
      <c r="G80" s="164">
        <v>43342.767066651671</v>
      </c>
      <c r="H80" s="164">
        <v>23100.407802719179</v>
      </c>
      <c r="I80" s="164">
        <v>76647.330104092864</v>
      </c>
      <c r="J80" s="164">
        <v>2629.0337187896121</v>
      </c>
      <c r="K80" s="164">
        <v>149483.81013517804</v>
      </c>
      <c r="L80" s="164">
        <v>76295.493614374573</v>
      </c>
      <c r="M80" s="186">
        <v>114418.30399999999</v>
      </c>
      <c r="N80" s="164">
        <v>0</v>
      </c>
      <c r="O80" s="165">
        <v>39060</v>
      </c>
      <c r="P80" s="166"/>
      <c r="Q80" s="167"/>
      <c r="R80" s="164">
        <v>-10699.984965345569</v>
      </c>
      <c r="S80" s="164"/>
      <c r="T80" s="164">
        <v>0</v>
      </c>
      <c r="U80" s="168">
        <v>0</v>
      </c>
      <c r="V80" s="168">
        <v>0</v>
      </c>
      <c r="W80" s="169">
        <v>1437235.8119978006</v>
      </c>
      <c r="X80" s="170"/>
      <c r="Y80" s="163">
        <v>82522.05</v>
      </c>
      <c r="Z80" s="171">
        <v>8312.3744294169592</v>
      </c>
      <c r="AA80" s="169">
        <v>90834.424429416962</v>
      </c>
      <c r="AB80" s="170"/>
      <c r="AC80" s="163">
        <v>35948.296496146846</v>
      </c>
      <c r="AD80" s="167"/>
      <c r="AE80" s="164">
        <v>0</v>
      </c>
      <c r="AF80" s="167"/>
      <c r="AG80" s="164"/>
      <c r="AH80" s="169">
        <v>35948.296496146846</v>
      </c>
      <c r="AI80" s="170"/>
      <c r="AJ80" s="172">
        <v>1564018.5329233643</v>
      </c>
      <c r="AK80" s="170"/>
      <c r="AL80" s="173">
        <v>97972.631578947359</v>
      </c>
      <c r="AM80" s="170"/>
      <c r="AN80" s="174">
        <v>256772.70932700351</v>
      </c>
      <c r="AO80" s="170"/>
      <c r="AP80" s="175">
        <v>1538770.2213925631</v>
      </c>
      <c r="AQ80" s="167"/>
      <c r="AR80" s="170">
        <v>35948.296496146846</v>
      </c>
      <c r="AS80" s="167"/>
      <c r="AT80" s="170">
        <v>97972.631578947359</v>
      </c>
      <c r="AU80" s="175">
        <v>5675.7024089822371</v>
      </c>
      <c r="AV80" s="170">
        <v>1891.9008029940792</v>
      </c>
      <c r="AW80" s="170">
        <v>265.87434219883374</v>
      </c>
      <c r="AX80" s="170">
        <v>2360.4676276920777</v>
      </c>
      <c r="AY80" s="176">
        <v>0</v>
      </c>
      <c r="AZ80" s="177">
        <v>448.61551950451189</v>
      </c>
      <c r="BA80" s="178">
        <v>1662048.5887662857</v>
      </c>
      <c r="BB80" s="179">
        <v>57.42426397401141</v>
      </c>
      <c r="BD80" s="128">
        <v>1672691.1494676573</v>
      </c>
      <c r="BG80" s="180">
        <v>1672691.1494676573</v>
      </c>
      <c r="BI80" s="182">
        <v>0</v>
      </c>
      <c r="BL80" s="128">
        <v>1447935.7969631462</v>
      </c>
      <c r="BN80" s="183">
        <v>15742.640874268262</v>
      </c>
      <c r="BO80" s="184">
        <v>-5042.6559089226921</v>
      </c>
      <c r="BQ80" s="128">
        <v>380</v>
      </c>
      <c r="BR80" s="185">
        <v>3802002</v>
      </c>
      <c r="BS80" s="128">
        <v>39060</v>
      </c>
      <c r="BT80" s="128">
        <v>0</v>
      </c>
      <c r="BU80" s="181">
        <v>0</v>
      </c>
      <c r="BW80" s="181">
        <v>0</v>
      </c>
      <c r="BY80" s="181">
        <v>3908.7816212751604</v>
      </c>
      <c r="BZ80" s="330">
        <v>3908.7816213698629</v>
      </c>
      <c r="CA80" s="331">
        <v>-9.4702500064158812E-8</v>
      </c>
      <c r="CC80" s="181">
        <v>323</v>
      </c>
      <c r="CG80" s="181">
        <v>0</v>
      </c>
      <c r="CH80" s="330">
        <v>0</v>
      </c>
      <c r="CI80" s="332">
        <v>0</v>
      </c>
      <c r="CK80" s="181">
        <v>0</v>
      </c>
      <c r="CL80" s="330">
        <v>0</v>
      </c>
      <c r="CM80" s="332">
        <v>0</v>
      </c>
      <c r="CO80" s="181">
        <v>1437235.8119978006</v>
      </c>
      <c r="CP80" s="330">
        <v>1437235.8119978171</v>
      </c>
      <c r="CQ80" s="332">
        <v>-1.6530975699424744E-8</v>
      </c>
      <c r="CS80" s="181">
        <v>1447935.7969631462</v>
      </c>
      <c r="CT80" s="330">
        <v>1447935.7969631627</v>
      </c>
      <c r="CU80" s="332">
        <v>-1.6530975699424744E-8</v>
      </c>
      <c r="CW80" s="181">
        <v>2629.0337187896121</v>
      </c>
      <c r="CX80" s="330">
        <v>2629.0337187896121</v>
      </c>
      <c r="CY80" s="332">
        <v>0</v>
      </c>
      <c r="DA80" s="181">
        <v>251322.6438612385</v>
      </c>
      <c r="DB80" s="330">
        <v>251322.64386124222</v>
      </c>
      <c r="DC80" s="332">
        <v>-3.7252902984619141E-9</v>
      </c>
      <c r="DE80" s="333">
        <v>6.6326530612244902E-2</v>
      </c>
      <c r="DF80" s="333">
        <v>0</v>
      </c>
    </row>
    <row r="81" spans="1:110" x14ac:dyDescent="0.2">
      <c r="A81" s="159" t="s">
        <v>326</v>
      </c>
      <c r="B81" s="159" t="s">
        <v>119</v>
      </c>
      <c r="C81" s="160">
        <v>2128</v>
      </c>
      <c r="D81" s="161" t="s">
        <v>120</v>
      </c>
      <c r="E81" s="162"/>
      <c r="F81" s="163">
        <v>1108693.3634745509</v>
      </c>
      <c r="G81" s="164">
        <v>46567.449599983884</v>
      </c>
      <c r="H81" s="164">
        <v>22740.247194082942</v>
      </c>
      <c r="I81" s="164">
        <v>78189.265037820864</v>
      </c>
      <c r="J81" s="164">
        <v>0</v>
      </c>
      <c r="K81" s="164">
        <v>148390.56361780979</v>
      </c>
      <c r="L81" s="164">
        <v>8376.325588468253</v>
      </c>
      <c r="M81" s="186">
        <v>114418.30399999999</v>
      </c>
      <c r="N81" s="164">
        <v>0</v>
      </c>
      <c r="O81" s="165">
        <v>33516</v>
      </c>
      <c r="P81" s="166"/>
      <c r="Q81" s="167"/>
      <c r="R81" s="164">
        <v>-12796.3308433851</v>
      </c>
      <c r="S81" s="164"/>
      <c r="T81" s="164">
        <v>0</v>
      </c>
      <c r="U81" s="168">
        <v>8292.7918326347135</v>
      </c>
      <c r="V81" s="168">
        <v>0</v>
      </c>
      <c r="W81" s="169">
        <v>1556387.9795019664</v>
      </c>
      <c r="X81" s="170"/>
      <c r="Y81" s="163">
        <v>111244.5</v>
      </c>
      <c r="Z81" s="171">
        <v>6479.4040396237251</v>
      </c>
      <c r="AA81" s="169">
        <v>117723.90403962373</v>
      </c>
      <c r="AB81" s="170"/>
      <c r="AC81" s="163">
        <v>16659.721519887549</v>
      </c>
      <c r="AD81" s="164">
        <v>42000</v>
      </c>
      <c r="AE81" s="164">
        <v>0</v>
      </c>
      <c r="AF81" s="167"/>
      <c r="AG81" s="164"/>
      <c r="AH81" s="169">
        <v>58659.721519887549</v>
      </c>
      <c r="AI81" s="170"/>
      <c r="AJ81" s="172">
        <v>1732771.6050614777</v>
      </c>
      <c r="AK81" s="170"/>
      <c r="AL81" s="173">
        <v>117968.67469879519</v>
      </c>
      <c r="AM81" s="170"/>
      <c r="AN81" s="174">
        <v>272245.31130899623</v>
      </c>
      <c r="AO81" s="170"/>
      <c r="AP81" s="175">
        <v>1728908.2143849751</v>
      </c>
      <c r="AQ81" s="167"/>
      <c r="AR81" s="170">
        <v>16659.721519887549</v>
      </c>
      <c r="AS81" s="167"/>
      <c r="AT81" s="170">
        <v>117968.67469879519</v>
      </c>
      <c r="AU81" s="175">
        <v>6817.8716244120997</v>
      </c>
      <c r="AV81" s="170">
        <v>2272.6238748040332</v>
      </c>
      <c r="AW81" s="170">
        <v>319.37846678993031</v>
      </c>
      <c r="AX81" s="170">
        <v>2835.4843329551895</v>
      </c>
      <c r="AY81" s="176">
        <v>0</v>
      </c>
      <c r="AZ81" s="177">
        <v>481.99231401565464</v>
      </c>
      <c r="BA81" s="178">
        <v>1850809.259990681</v>
      </c>
      <c r="BB81" s="179">
        <v>68.98023040802218</v>
      </c>
      <c r="BD81" s="128">
        <v>1863536.6106036578</v>
      </c>
      <c r="BE81" s="182">
        <v>103122.04054374505</v>
      </c>
      <c r="BF81" s="182">
        <v>78628.374457424696</v>
      </c>
      <c r="BG81" s="180">
        <v>2045287.0256048276</v>
      </c>
      <c r="BI81" s="182">
        <v>0</v>
      </c>
      <c r="BL81" s="128">
        <v>1569184.3103453515</v>
      </c>
      <c r="BN81" s="183">
        <v>17494.434535679902</v>
      </c>
      <c r="BO81" s="184">
        <v>-4698.1036922948024</v>
      </c>
      <c r="BQ81" s="128">
        <v>380</v>
      </c>
      <c r="BR81" s="185">
        <v>3802128</v>
      </c>
      <c r="BS81" s="128">
        <v>33516</v>
      </c>
      <c r="BT81" s="128">
        <v>0</v>
      </c>
      <c r="BU81" s="181">
        <v>0</v>
      </c>
      <c r="BW81" s="181">
        <v>0</v>
      </c>
      <c r="BY81" s="181">
        <v>3596.8337394653622</v>
      </c>
      <c r="BZ81" s="330">
        <v>3596.8337395577396</v>
      </c>
      <c r="CA81" s="331">
        <v>-9.2377376859076321E-8</v>
      </c>
      <c r="CC81" s="181">
        <v>388</v>
      </c>
      <c r="CG81" s="181">
        <v>8292.7918326347135</v>
      </c>
      <c r="CH81" s="330">
        <v>8292.7918691197647</v>
      </c>
      <c r="CI81" s="332">
        <v>-3.6485051168710925E-5</v>
      </c>
      <c r="CK81" s="181">
        <v>0</v>
      </c>
      <c r="CL81" s="330">
        <v>0</v>
      </c>
      <c r="CM81" s="332">
        <v>0</v>
      </c>
      <c r="CO81" s="181">
        <v>1556387.9795019664</v>
      </c>
      <c r="CP81" s="330">
        <v>1556387.9795384684</v>
      </c>
      <c r="CQ81" s="332">
        <v>-3.6502024158835411E-5</v>
      </c>
      <c r="CS81" s="181">
        <v>1569184.3103453515</v>
      </c>
      <c r="CT81" s="330">
        <v>1569184.3103818535</v>
      </c>
      <c r="CU81" s="332">
        <v>-3.6502024158835411E-5</v>
      </c>
      <c r="CW81" s="181">
        <v>0</v>
      </c>
      <c r="CX81" s="330">
        <v>0</v>
      </c>
      <c r="CY81" s="332">
        <v>0</v>
      </c>
      <c r="DA81" s="181">
        <v>265181.87706661882</v>
      </c>
      <c r="DB81" s="330">
        <v>265181.87706662266</v>
      </c>
      <c r="DC81" s="332">
        <v>-3.8417056202888489E-9</v>
      </c>
      <c r="DE81" s="333">
        <v>3.1319910514541388E-2</v>
      </c>
      <c r="DF81" s="333">
        <v>0</v>
      </c>
    </row>
    <row r="82" spans="1:110" x14ac:dyDescent="0.2">
      <c r="A82" s="159" t="s">
        <v>326</v>
      </c>
      <c r="B82" s="159" t="s">
        <v>121</v>
      </c>
      <c r="C82" s="160">
        <v>2145</v>
      </c>
      <c r="D82" s="161" t="s">
        <v>122</v>
      </c>
      <c r="E82" s="162"/>
      <c r="F82" s="163">
        <v>1265853.505204191</v>
      </c>
      <c r="G82" s="164">
        <v>47624.869945007216</v>
      </c>
      <c r="H82" s="164">
        <v>20937.478338883473</v>
      </c>
      <c r="I82" s="164">
        <v>58117.364116455203</v>
      </c>
      <c r="J82" s="164">
        <v>0</v>
      </c>
      <c r="K82" s="164">
        <v>165356.32457436487</v>
      </c>
      <c r="L82" s="164">
        <v>7923.4402495780341</v>
      </c>
      <c r="M82" s="186">
        <v>114418.30399999999</v>
      </c>
      <c r="N82" s="164">
        <v>0</v>
      </c>
      <c r="O82" s="165">
        <v>30996</v>
      </c>
      <c r="P82" s="166"/>
      <c r="Q82" s="167"/>
      <c r="R82" s="164">
        <v>-14552.864804701945</v>
      </c>
      <c r="S82" s="164"/>
      <c r="T82" s="164">
        <v>0</v>
      </c>
      <c r="U82" s="168">
        <v>8378.2756590161007</v>
      </c>
      <c r="V82" s="168">
        <v>0</v>
      </c>
      <c r="W82" s="169">
        <v>1705052.6972827939</v>
      </c>
      <c r="X82" s="170"/>
      <c r="Y82" s="163">
        <v>126152.52000000002</v>
      </c>
      <c r="Z82" s="171">
        <v>6607.8504414469353</v>
      </c>
      <c r="AA82" s="169">
        <v>132760.37044144695</v>
      </c>
      <c r="AB82" s="170"/>
      <c r="AC82" s="163">
        <v>22983.028776660998</v>
      </c>
      <c r="AD82" s="167"/>
      <c r="AE82" s="164">
        <v>0</v>
      </c>
      <c r="AF82" s="167"/>
      <c r="AG82" s="164"/>
      <c r="AH82" s="169">
        <v>22983.028776660998</v>
      </c>
      <c r="AI82" s="170"/>
      <c r="AJ82" s="172">
        <v>1860796.096500902</v>
      </c>
      <c r="AK82" s="170"/>
      <c r="AL82" s="173">
        <v>122064</v>
      </c>
      <c r="AM82" s="170"/>
      <c r="AN82" s="174">
        <v>297235.16480439337</v>
      </c>
      <c r="AO82" s="170"/>
      <c r="AP82" s="175">
        <v>1852365.9325289428</v>
      </c>
      <c r="AQ82" s="167"/>
      <c r="AR82" s="170">
        <v>22983.028776660998</v>
      </c>
      <c r="AS82" s="167"/>
      <c r="AT82" s="170">
        <v>122064</v>
      </c>
      <c r="AU82" s="175">
        <v>7784.3224990065983</v>
      </c>
      <c r="AV82" s="170">
        <v>2594.7741663355328</v>
      </c>
      <c r="AW82" s="170">
        <v>364.65118759778125</v>
      </c>
      <c r="AX82" s="170">
        <v>3237.4215451008995</v>
      </c>
      <c r="AY82" s="176">
        <v>0</v>
      </c>
      <c r="AZ82" s="177">
        <v>492.93705080848093</v>
      </c>
      <c r="BA82" s="178">
        <v>1982938.8548567547</v>
      </c>
      <c r="BB82" s="179">
        <v>78.758355852682143</v>
      </c>
      <c r="BD82" s="128">
        <v>1997412.9613056039</v>
      </c>
      <c r="BG82" s="180">
        <v>1997412.9613056039</v>
      </c>
      <c r="BI82" s="182">
        <v>0</v>
      </c>
      <c r="BL82" s="128">
        <v>1719605.5620874958</v>
      </c>
      <c r="BN82" s="183">
        <v>17955.970607665375</v>
      </c>
      <c r="BO82" s="184">
        <v>-3403.1058029634296</v>
      </c>
      <c r="BQ82" s="128">
        <v>380</v>
      </c>
      <c r="BR82" s="185">
        <v>3802145</v>
      </c>
      <c r="BS82" s="128">
        <v>30996</v>
      </c>
      <c r="BT82" s="128">
        <v>0</v>
      </c>
      <c r="BU82" s="181">
        <v>0</v>
      </c>
      <c r="BW82" s="181">
        <v>0</v>
      </c>
      <c r="BY82" s="181">
        <v>3489.2764511930718</v>
      </c>
      <c r="BZ82" s="330">
        <v>3489.2764510739858</v>
      </c>
      <c r="CA82" s="331">
        <v>1.1908605301869102E-7</v>
      </c>
      <c r="CC82" s="181">
        <v>443</v>
      </c>
      <c r="CG82" s="181">
        <v>8378.2756590161007</v>
      </c>
      <c r="CH82" s="330">
        <v>8378.2756052775094</v>
      </c>
      <c r="CI82" s="332">
        <v>5.3738591304863803E-5</v>
      </c>
      <c r="CK82" s="181">
        <v>0</v>
      </c>
      <c r="CL82" s="330">
        <v>0</v>
      </c>
      <c r="CM82" s="332">
        <v>0</v>
      </c>
      <c r="CO82" s="181">
        <v>1705052.6972827939</v>
      </c>
      <c r="CP82" s="330">
        <v>1705052.6972290683</v>
      </c>
      <c r="CQ82" s="332">
        <v>5.3725671023130417E-5</v>
      </c>
      <c r="CS82" s="181">
        <v>1719605.5620874958</v>
      </c>
      <c r="CT82" s="330">
        <v>1719605.5620337701</v>
      </c>
      <c r="CU82" s="332">
        <v>5.3725671023130417E-5</v>
      </c>
      <c r="CW82" s="181">
        <v>0</v>
      </c>
      <c r="CX82" s="330">
        <v>0</v>
      </c>
      <c r="CY82" s="332">
        <v>0</v>
      </c>
      <c r="DA82" s="181">
        <v>289269.54257790657</v>
      </c>
      <c r="DB82" s="330">
        <v>289269.54257790942</v>
      </c>
      <c r="DC82" s="332">
        <v>-2.852175384759903E-9</v>
      </c>
      <c r="DE82" s="333">
        <v>4.2128603104212861E-2</v>
      </c>
      <c r="DF82" s="333">
        <v>0</v>
      </c>
    </row>
    <row r="83" spans="1:110" x14ac:dyDescent="0.2">
      <c r="A83" s="159" t="s">
        <v>326</v>
      </c>
      <c r="B83" s="159" t="s">
        <v>123</v>
      </c>
      <c r="C83" s="160">
        <v>3023</v>
      </c>
      <c r="D83" s="161" t="s">
        <v>124</v>
      </c>
      <c r="E83" s="162"/>
      <c r="F83" s="163">
        <v>1194417.0771452638</v>
      </c>
      <c r="G83" s="164">
        <v>45022.587076907497</v>
      </c>
      <c r="H83" s="164">
        <v>27904.463999975265</v>
      </c>
      <c r="I83" s="164">
        <v>49902.983199989183</v>
      </c>
      <c r="J83" s="164">
        <v>0</v>
      </c>
      <c r="K83" s="164">
        <v>145487.2742400055</v>
      </c>
      <c r="L83" s="164">
        <v>7497.1770100519589</v>
      </c>
      <c r="M83" s="186">
        <v>114418.30399999999</v>
      </c>
      <c r="N83" s="164">
        <v>0</v>
      </c>
      <c r="O83" s="165">
        <v>27972</v>
      </c>
      <c r="P83" s="166"/>
      <c r="Q83" s="167"/>
      <c r="R83" s="164">
        <v>-13732.480455976058</v>
      </c>
      <c r="S83" s="164"/>
      <c r="T83" s="164">
        <v>0</v>
      </c>
      <c r="U83" s="168">
        <v>0</v>
      </c>
      <c r="V83" s="168">
        <v>0</v>
      </c>
      <c r="W83" s="169">
        <v>1598889.3862162172</v>
      </c>
      <c r="X83" s="170"/>
      <c r="Y83" s="163">
        <v>0</v>
      </c>
      <c r="Z83" s="171">
        <v>0</v>
      </c>
      <c r="AA83" s="169">
        <v>0</v>
      </c>
      <c r="AB83" s="170"/>
      <c r="AC83" s="163">
        <v>7596.6253987595992</v>
      </c>
      <c r="AD83" s="167"/>
      <c r="AE83" s="164">
        <v>908.97255630314783</v>
      </c>
      <c r="AF83" s="167"/>
      <c r="AG83" s="164"/>
      <c r="AH83" s="169">
        <v>8505.5979550627471</v>
      </c>
      <c r="AI83" s="170"/>
      <c r="AJ83" s="172">
        <v>1607394.9841712799</v>
      </c>
      <c r="AK83" s="170"/>
      <c r="AL83" s="173">
        <v>117831.12171837709</v>
      </c>
      <c r="AM83" s="170"/>
      <c r="AN83" s="174">
        <v>263200.40091166412</v>
      </c>
      <c r="AO83" s="170"/>
      <c r="AP83" s="175">
        <v>1613530.8392284964</v>
      </c>
      <c r="AQ83" s="167"/>
      <c r="AR83" s="170">
        <v>7596.6253987595992</v>
      </c>
      <c r="AS83" s="167"/>
      <c r="AT83" s="170">
        <v>117831.12171837709</v>
      </c>
      <c r="AU83" s="175">
        <v>7345.0266469181888</v>
      </c>
      <c r="AV83" s="170">
        <v>2448.3422156393963</v>
      </c>
      <c r="AW83" s="170">
        <v>344.07267813966718</v>
      </c>
      <c r="AX83" s="170">
        <v>3054.7228123073951</v>
      </c>
      <c r="AY83" s="176">
        <v>0</v>
      </c>
      <c r="AZ83" s="177">
        <v>466.00234959351229</v>
      </c>
      <c r="BA83" s="178">
        <v>1725300.4196430349</v>
      </c>
      <c r="BB83" s="179">
        <v>74.31375337789359</v>
      </c>
      <c r="BD83" s="128">
        <v>1738958.586345633</v>
      </c>
      <c r="BG83" s="180">
        <v>1738958.586345633</v>
      </c>
      <c r="BI83" s="182">
        <v>0</v>
      </c>
      <c r="BL83" s="128">
        <v>1612621.8666721932</v>
      </c>
      <c r="BN83" s="183">
        <v>17913.999679316163</v>
      </c>
      <c r="BO83" s="184">
        <v>-4181.5192233401049</v>
      </c>
      <c r="BQ83" s="128">
        <v>380</v>
      </c>
      <c r="BR83" s="185">
        <v>3803023</v>
      </c>
      <c r="BS83" s="128">
        <v>27972</v>
      </c>
      <c r="BT83" s="128">
        <v>0</v>
      </c>
      <c r="BU83" s="181">
        <v>0</v>
      </c>
      <c r="BW83" s="181">
        <v>0</v>
      </c>
      <c r="BY83" s="181">
        <v>3451.3527462676325</v>
      </c>
      <c r="BZ83" s="330">
        <v>3451.3527464114836</v>
      </c>
      <c r="CA83" s="331">
        <v>-1.4385113900061697E-7</v>
      </c>
      <c r="CC83" s="181">
        <v>418</v>
      </c>
      <c r="CG83" s="181">
        <v>0</v>
      </c>
      <c r="CH83" s="330">
        <v>0</v>
      </c>
      <c r="CI83" s="332">
        <v>0</v>
      </c>
      <c r="CK83" s="181">
        <v>0</v>
      </c>
      <c r="CL83" s="330">
        <v>0</v>
      </c>
      <c r="CM83" s="332">
        <v>0</v>
      </c>
      <c r="CO83" s="181">
        <v>1598889.3862162172</v>
      </c>
      <c r="CP83" s="330">
        <v>1598889.3862162281</v>
      </c>
      <c r="CQ83" s="332">
        <v>-1.0943040251731873E-8</v>
      </c>
      <c r="CS83" s="181">
        <v>1612621.8666721932</v>
      </c>
      <c r="CT83" s="330">
        <v>1612621.8666722041</v>
      </c>
      <c r="CU83" s="332">
        <v>-1.0943040251731873E-8</v>
      </c>
      <c r="CW83" s="181">
        <v>0</v>
      </c>
      <c r="CX83" s="330">
        <v>0</v>
      </c>
      <c r="CY83" s="332">
        <v>0</v>
      </c>
      <c r="DA83" s="181">
        <v>263200.40091166412</v>
      </c>
      <c r="DB83" s="330">
        <v>263200.40091166657</v>
      </c>
      <c r="DC83" s="332">
        <v>-2.4447217583656311E-9</v>
      </c>
      <c r="DE83" s="333">
        <v>3.5320088300220751E-2</v>
      </c>
      <c r="DF83" s="333">
        <v>0</v>
      </c>
    </row>
    <row r="84" spans="1:110" x14ac:dyDescent="0.2">
      <c r="A84" s="187" t="s">
        <v>328</v>
      </c>
      <c r="B84" s="187"/>
      <c r="C84" s="160">
        <v>2199</v>
      </c>
      <c r="D84" s="161" t="s">
        <v>125</v>
      </c>
      <c r="E84" s="162"/>
      <c r="F84" s="163">
        <v>1171557.420166407</v>
      </c>
      <c r="G84" s="164">
        <v>103226.12892304121</v>
      </c>
      <c r="H84" s="164">
        <v>55757.121151029583</v>
      </c>
      <c r="I84" s="164">
        <v>181190.97632609974</v>
      </c>
      <c r="J84" s="164">
        <v>0</v>
      </c>
      <c r="K84" s="164">
        <v>187346.49238261572</v>
      </c>
      <c r="L84" s="164">
        <v>15320.188268148446</v>
      </c>
      <c r="M84" s="186">
        <v>114418.30399999999</v>
      </c>
      <c r="N84" s="164">
        <v>0</v>
      </c>
      <c r="O84" s="165">
        <v>9273.6</v>
      </c>
      <c r="P84" s="166"/>
      <c r="Q84" s="167"/>
      <c r="R84" s="164">
        <v>0</v>
      </c>
      <c r="S84" s="164"/>
      <c r="T84" s="164">
        <v>0</v>
      </c>
      <c r="U84" s="168">
        <v>42465.27041623299</v>
      </c>
      <c r="V84" s="168">
        <v>0</v>
      </c>
      <c r="W84" s="169">
        <v>1880555.501633575</v>
      </c>
      <c r="X84" s="170"/>
      <c r="Y84" s="163">
        <v>110741.70000000001</v>
      </c>
      <c r="Z84" s="171">
        <v>14009.498815155064</v>
      </c>
      <c r="AA84" s="169">
        <v>124751.19881515508</v>
      </c>
      <c r="AB84" s="170"/>
      <c r="AC84" s="163">
        <v>12192.639787090098</v>
      </c>
      <c r="AD84" s="167"/>
      <c r="AE84" s="164">
        <v>0</v>
      </c>
      <c r="AF84" s="167"/>
      <c r="AG84" s="164"/>
      <c r="AH84" s="169">
        <v>12192.639787090098</v>
      </c>
      <c r="AI84" s="170"/>
      <c r="AJ84" s="172">
        <v>2017499.34023582</v>
      </c>
      <c r="AK84" s="170"/>
      <c r="AL84" s="173">
        <v>232986.57142857142</v>
      </c>
      <c r="AM84" s="170"/>
      <c r="AN84" s="174">
        <v>360163.32454285485</v>
      </c>
      <c r="AO84" s="170"/>
      <c r="AP84" s="175">
        <v>2005306.70044873</v>
      </c>
      <c r="AQ84" s="167"/>
      <c r="AR84" s="170">
        <v>12192.639787090098</v>
      </c>
      <c r="AS84" s="167"/>
      <c r="AT84" s="170">
        <v>232986.57142857142</v>
      </c>
      <c r="AU84" s="175">
        <v>0</v>
      </c>
      <c r="AV84" s="170">
        <v>0</v>
      </c>
      <c r="AW84" s="170">
        <v>0</v>
      </c>
      <c r="AX84" s="170">
        <v>0</v>
      </c>
      <c r="AY84" s="176">
        <v>0</v>
      </c>
      <c r="AZ84" s="177">
        <v>0</v>
      </c>
      <c r="BA84" s="178">
        <v>2250485.9116643914</v>
      </c>
      <c r="BB84" s="179">
        <v>-5.8207660913467407E-11</v>
      </c>
      <c r="BD84" s="128">
        <v>2250485.9116643914</v>
      </c>
      <c r="BG84" s="180">
        <v>2250485.9116643914</v>
      </c>
      <c r="BI84" s="182">
        <v>0</v>
      </c>
      <c r="BL84" s="128">
        <v>1880555.501633575</v>
      </c>
      <c r="BN84" s="183">
        <v>0</v>
      </c>
      <c r="BO84" s="184">
        <v>0</v>
      </c>
      <c r="BQ84" s="128">
        <v>380</v>
      </c>
      <c r="BR84" s="185">
        <v>3802199</v>
      </c>
      <c r="BS84" s="128">
        <v>9273.6</v>
      </c>
      <c r="BT84" s="128">
        <v>0</v>
      </c>
      <c r="BU84" s="181">
        <v>0</v>
      </c>
      <c r="BW84" s="181">
        <v>0</v>
      </c>
      <c r="BY84" s="181">
        <v>4207.6130842104658</v>
      </c>
      <c r="BZ84" s="330">
        <v>4207.61308441247</v>
      </c>
      <c r="CA84" s="331">
        <v>-2.02004230231978E-7</v>
      </c>
      <c r="CC84" s="181">
        <v>410</v>
      </c>
      <c r="CG84" s="181">
        <v>42465.27041623299</v>
      </c>
      <c r="CH84" s="330">
        <v>42465.270500539154</v>
      </c>
      <c r="CI84" s="332">
        <v>-8.4306164353620261E-5</v>
      </c>
      <c r="CK84" s="181">
        <v>0</v>
      </c>
      <c r="CL84" s="330">
        <v>0</v>
      </c>
      <c r="CM84" s="332">
        <v>0</v>
      </c>
      <c r="CO84" s="181">
        <v>1880555.501633575</v>
      </c>
      <c r="CP84" s="330">
        <v>1880555.5017179204</v>
      </c>
      <c r="CQ84" s="332">
        <v>-8.4345461800694466E-5</v>
      </c>
      <c r="CS84" s="181">
        <v>1880555.501633575</v>
      </c>
      <c r="CT84" s="330">
        <v>1880555.5017179204</v>
      </c>
      <c r="CU84" s="332">
        <v>-8.4345461800694466E-5</v>
      </c>
      <c r="CW84" s="181">
        <v>0</v>
      </c>
      <c r="CX84" s="330">
        <v>0</v>
      </c>
      <c r="CY84" s="332">
        <v>0</v>
      </c>
      <c r="DA84" s="181">
        <v>352678.25261394557</v>
      </c>
      <c r="DB84" s="330">
        <v>352678.25261395442</v>
      </c>
      <c r="DC84" s="332">
        <v>-8.8475644588470459E-9</v>
      </c>
      <c r="DE84" s="333">
        <v>3.8202247191011236E-2</v>
      </c>
      <c r="DF84" s="333">
        <v>0</v>
      </c>
    </row>
    <row r="85" spans="1:110" x14ac:dyDescent="0.2">
      <c r="A85" s="187" t="s">
        <v>328</v>
      </c>
      <c r="B85" s="187"/>
      <c r="C85" s="160">
        <v>2179</v>
      </c>
      <c r="D85" s="161" t="s">
        <v>126</v>
      </c>
      <c r="E85" s="162"/>
      <c r="F85" s="163">
        <v>1640180.3882329697</v>
      </c>
      <c r="G85" s="164">
        <v>80104.052056159577</v>
      </c>
      <c r="H85" s="164">
        <v>38239.8523373153</v>
      </c>
      <c r="I85" s="164">
        <v>128933.51762888751</v>
      </c>
      <c r="J85" s="164">
        <v>0</v>
      </c>
      <c r="K85" s="164">
        <v>312208.24320001132</v>
      </c>
      <c r="L85" s="164">
        <v>118130.43630763087</v>
      </c>
      <c r="M85" s="186">
        <v>114418.30399999999</v>
      </c>
      <c r="N85" s="164">
        <v>0</v>
      </c>
      <c r="O85" s="165">
        <v>11307.863618312002</v>
      </c>
      <c r="P85" s="166"/>
      <c r="Q85" s="167"/>
      <c r="R85" s="164">
        <v>0</v>
      </c>
      <c r="S85" s="164"/>
      <c r="T85" s="164">
        <v>0</v>
      </c>
      <c r="U85" s="168">
        <v>0</v>
      </c>
      <c r="V85" s="168">
        <v>0</v>
      </c>
      <c r="W85" s="169">
        <v>2443522.6573812864</v>
      </c>
      <c r="X85" s="170"/>
      <c r="Y85" s="163">
        <v>162530.1</v>
      </c>
      <c r="Z85" s="171">
        <v>14800.103079839493</v>
      </c>
      <c r="AA85" s="169">
        <v>177330.2030798395</v>
      </c>
      <c r="AB85" s="170"/>
      <c r="AC85" s="163">
        <v>58270.500155469992</v>
      </c>
      <c r="AD85" s="167"/>
      <c r="AE85" s="164">
        <v>0</v>
      </c>
      <c r="AF85" s="167"/>
      <c r="AG85" s="164"/>
      <c r="AH85" s="169">
        <v>58270.500155469992</v>
      </c>
      <c r="AI85" s="170"/>
      <c r="AJ85" s="172">
        <v>2679123.3606165959</v>
      </c>
      <c r="AK85" s="170"/>
      <c r="AL85" s="173">
        <v>179657.10843373495</v>
      </c>
      <c r="AM85" s="170"/>
      <c r="AN85" s="174">
        <v>502253.48999787139</v>
      </c>
      <c r="AO85" s="170"/>
      <c r="AP85" s="175">
        <v>2620852.8604611261</v>
      </c>
      <c r="AQ85" s="167"/>
      <c r="AR85" s="170">
        <v>58270.500155469992</v>
      </c>
      <c r="AS85" s="167"/>
      <c r="AT85" s="170">
        <v>179657.10843373495</v>
      </c>
      <c r="AU85" s="175">
        <v>0</v>
      </c>
      <c r="AV85" s="170">
        <v>0</v>
      </c>
      <c r="AW85" s="170">
        <v>0</v>
      </c>
      <c r="AX85" s="170">
        <v>0</v>
      </c>
      <c r="AY85" s="176">
        <v>0</v>
      </c>
      <c r="AZ85" s="177">
        <v>0</v>
      </c>
      <c r="BA85" s="178">
        <v>2858780.469050331</v>
      </c>
      <c r="BB85" s="179">
        <v>1.4551915228366852E-10</v>
      </c>
      <c r="BD85" s="128">
        <v>2858780.469050331</v>
      </c>
      <c r="BG85" s="180">
        <v>2858780.469050331</v>
      </c>
      <c r="BI85" s="182">
        <v>0</v>
      </c>
      <c r="BL85" s="128">
        <v>2443522.6573812864</v>
      </c>
      <c r="BN85" s="183">
        <v>0</v>
      </c>
      <c r="BO85" s="184">
        <v>0</v>
      </c>
      <c r="BQ85" s="128">
        <v>380</v>
      </c>
      <c r="BR85" s="185">
        <v>3802179</v>
      </c>
      <c r="BS85" s="128">
        <v>11307.863618312002</v>
      </c>
      <c r="BT85" s="128">
        <v>0</v>
      </c>
      <c r="BU85" s="181">
        <v>0</v>
      </c>
      <c r="BW85" s="181">
        <v>0</v>
      </c>
      <c r="BY85" s="181">
        <v>3913.8630385171587</v>
      </c>
      <c r="BZ85" s="330">
        <v>3913.8630385542169</v>
      </c>
      <c r="CA85" s="331">
        <v>-3.7058271118439734E-8</v>
      </c>
      <c r="CC85" s="181">
        <v>574</v>
      </c>
      <c r="CG85" s="181">
        <v>0</v>
      </c>
      <c r="CH85" s="330">
        <v>0</v>
      </c>
      <c r="CI85" s="332">
        <v>0</v>
      </c>
      <c r="CK85" s="181">
        <v>0</v>
      </c>
      <c r="CL85" s="330">
        <v>0</v>
      </c>
      <c r="CM85" s="332">
        <v>0</v>
      </c>
      <c r="CO85" s="181">
        <v>2443522.6573812864</v>
      </c>
      <c r="CP85" s="330">
        <v>2443522.6573813143</v>
      </c>
      <c r="CQ85" s="332">
        <v>-2.7939677238464355E-8</v>
      </c>
      <c r="CS85" s="181">
        <v>2443522.6573812864</v>
      </c>
      <c r="CT85" s="330">
        <v>2443522.6573813143</v>
      </c>
      <c r="CU85" s="332">
        <v>-2.7939677238464355E-8</v>
      </c>
      <c r="CW85" s="181">
        <v>0</v>
      </c>
      <c r="CX85" s="330">
        <v>0</v>
      </c>
      <c r="CY85" s="332">
        <v>0</v>
      </c>
      <c r="DA85" s="181">
        <v>491613.67781308101</v>
      </c>
      <c r="DB85" s="330">
        <v>491613.67781308736</v>
      </c>
      <c r="DC85" s="332">
        <v>-6.3446350395679474E-9</v>
      </c>
      <c r="DE85" s="333">
        <v>5.4140127388535034E-2</v>
      </c>
      <c r="DF85" s="333">
        <v>0</v>
      </c>
    </row>
    <row r="86" spans="1:110" x14ac:dyDescent="0.2">
      <c r="A86" s="159" t="s">
        <v>326</v>
      </c>
      <c r="B86" s="159" t="s">
        <v>127</v>
      </c>
      <c r="C86" s="160">
        <v>2048</v>
      </c>
      <c r="D86" s="161" t="s">
        <v>128</v>
      </c>
      <c r="E86" s="162"/>
      <c r="F86" s="163">
        <v>1188702.1629005496</v>
      </c>
      <c r="G86" s="164">
        <v>47154.210133317014</v>
      </c>
      <c r="H86" s="164">
        <v>24144.008408737722</v>
      </c>
      <c r="I86" s="164">
        <v>119879.81030459676</v>
      </c>
      <c r="J86" s="164">
        <v>0</v>
      </c>
      <c r="K86" s="164">
        <v>138472.15200000512</v>
      </c>
      <c r="L86" s="164">
        <v>92173.393270937988</v>
      </c>
      <c r="M86" s="186">
        <v>114418.30399999999</v>
      </c>
      <c r="N86" s="164">
        <v>0</v>
      </c>
      <c r="O86" s="165">
        <v>24427.25</v>
      </c>
      <c r="P86" s="166"/>
      <c r="Q86" s="167"/>
      <c r="R86" s="164">
        <v>-13691.067662175989</v>
      </c>
      <c r="S86" s="164"/>
      <c r="T86" s="164">
        <v>0</v>
      </c>
      <c r="U86" s="168">
        <v>29470.258187240688</v>
      </c>
      <c r="V86" s="168">
        <v>0</v>
      </c>
      <c r="W86" s="169">
        <v>1765150.4815432089</v>
      </c>
      <c r="X86" s="170"/>
      <c r="Y86" s="163">
        <v>99114.450000000012</v>
      </c>
      <c r="Z86" s="171">
        <v>9647.5597682705848</v>
      </c>
      <c r="AA86" s="169">
        <v>108762.0097682706</v>
      </c>
      <c r="AB86" s="170"/>
      <c r="AC86" s="163">
        <v>29288.220581289799</v>
      </c>
      <c r="AD86" s="167"/>
      <c r="AE86" s="164">
        <v>0</v>
      </c>
      <c r="AF86" s="167"/>
      <c r="AG86" s="164"/>
      <c r="AH86" s="169">
        <v>29288.220581289799</v>
      </c>
      <c r="AI86" s="170"/>
      <c r="AJ86" s="172">
        <v>1903200.7118927692</v>
      </c>
      <c r="AK86" s="170"/>
      <c r="AL86" s="173">
        <v>102709.48905109489</v>
      </c>
      <c r="AM86" s="170"/>
      <c r="AN86" s="174">
        <v>277614.63110469433</v>
      </c>
      <c r="AO86" s="170"/>
      <c r="AP86" s="175">
        <v>1887603.5589736556</v>
      </c>
      <c r="AQ86" s="167"/>
      <c r="AR86" s="170">
        <v>29288.220581289799</v>
      </c>
      <c r="AS86" s="167"/>
      <c r="AT86" s="170">
        <v>102709.48905109489</v>
      </c>
      <c r="AU86" s="175">
        <v>7309.8829787511158</v>
      </c>
      <c r="AV86" s="170">
        <v>2436.6276595837053</v>
      </c>
      <c r="AW86" s="170">
        <v>342.42639738301807</v>
      </c>
      <c r="AX86" s="170">
        <v>3040.1069136839146</v>
      </c>
      <c r="AY86" s="176">
        <v>0</v>
      </c>
      <c r="AZ86" s="177">
        <v>488.06552759431696</v>
      </c>
      <c r="BA86" s="178">
        <v>2005984.1591290443</v>
      </c>
      <c r="BB86" s="179">
        <v>73.958185180177679</v>
      </c>
      <c r="BD86" s="128">
        <v>2019601.2686060404</v>
      </c>
      <c r="BG86" s="180">
        <v>2019601.2686060404</v>
      </c>
      <c r="BI86" s="182">
        <v>0</v>
      </c>
      <c r="BL86" s="128">
        <v>1778841.5492053849</v>
      </c>
      <c r="BN86" s="183">
        <v>17638.005342268058</v>
      </c>
      <c r="BO86" s="184">
        <v>-3946.9376800920691</v>
      </c>
      <c r="BQ86" s="128">
        <v>380</v>
      </c>
      <c r="BR86" s="185">
        <v>3802048</v>
      </c>
      <c r="BS86" s="128">
        <v>24427.25</v>
      </c>
      <c r="BT86" s="128">
        <v>0</v>
      </c>
      <c r="BU86" s="181">
        <v>0</v>
      </c>
      <c r="BW86" s="181">
        <v>0</v>
      </c>
      <c r="BY86" s="181">
        <v>3871.0703705789083</v>
      </c>
      <c r="BZ86" s="330">
        <v>3871.0703705596106</v>
      </c>
      <c r="CA86" s="331">
        <v>1.9297658582217991E-8</v>
      </c>
      <c r="CC86" s="181">
        <v>416</v>
      </c>
      <c r="CG86" s="181">
        <v>29470.258187240688</v>
      </c>
      <c r="CH86" s="330">
        <v>29470.258179039276</v>
      </c>
      <c r="CI86" s="332">
        <v>8.2014121289830655E-6</v>
      </c>
      <c r="CK86" s="181">
        <v>0</v>
      </c>
      <c r="CL86" s="330">
        <v>0</v>
      </c>
      <c r="CM86" s="332">
        <v>0</v>
      </c>
      <c r="CO86" s="181">
        <v>1765150.4815432089</v>
      </c>
      <c r="CP86" s="330">
        <v>1765150.4815350336</v>
      </c>
      <c r="CQ86" s="332">
        <v>8.1753823906183243E-6</v>
      </c>
      <c r="CS86" s="181">
        <v>1778841.5492053849</v>
      </c>
      <c r="CT86" s="330">
        <v>1778841.5491972095</v>
      </c>
      <c r="CU86" s="332">
        <v>8.1753823906183243E-6</v>
      </c>
      <c r="CW86" s="181">
        <v>0</v>
      </c>
      <c r="CX86" s="330">
        <v>0</v>
      </c>
      <c r="CY86" s="332">
        <v>0</v>
      </c>
      <c r="DA86" s="181">
        <v>271088.9105185981</v>
      </c>
      <c r="DB86" s="330">
        <v>271088.91051860398</v>
      </c>
      <c r="DC86" s="332">
        <v>-5.8789737522602081E-9</v>
      </c>
      <c r="DE86" s="333">
        <v>5.7870370370370371E-2</v>
      </c>
      <c r="DF86" s="333">
        <v>0</v>
      </c>
    </row>
    <row r="87" spans="1:110" x14ac:dyDescent="0.2">
      <c r="A87" s="159" t="s">
        <v>326</v>
      </c>
      <c r="B87" s="159" t="s">
        <v>129</v>
      </c>
      <c r="C87" s="160">
        <v>2192</v>
      </c>
      <c r="D87" s="161" t="s">
        <v>130</v>
      </c>
      <c r="E87" s="162"/>
      <c r="F87" s="163">
        <v>1205846.9056346919</v>
      </c>
      <c r="G87" s="164">
        <v>5446.0325161271485</v>
      </c>
      <c r="H87" s="164">
        <v>2250.359999998002</v>
      </c>
      <c r="I87" s="164">
        <v>3075.4919999993317</v>
      </c>
      <c r="J87" s="164">
        <v>0</v>
      </c>
      <c r="K87" s="164">
        <v>90409.732364876007</v>
      </c>
      <c r="L87" s="164">
        <v>1247.5476419883003</v>
      </c>
      <c r="M87" s="186">
        <v>114418.30399999999</v>
      </c>
      <c r="N87" s="164">
        <v>0</v>
      </c>
      <c r="O87" s="165">
        <v>27216</v>
      </c>
      <c r="P87" s="166"/>
      <c r="Q87" s="167"/>
      <c r="R87" s="164">
        <v>-13449.798733199736</v>
      </c>
      <c r="S87" s="164"/>
      <c r="T87" s="164">
        <v>159805.62584231902</v>
      </c>
      <c r="U87" s="168">
        <v>0</v>
      </c>
      <c r="V87" s="168">
        <v>0</v>
      </c>
      <c r="W87" s="169">
        <v>1596266.2012668003</v>
      </c>
      <c r="X87" s="170"/>
      <c r="Y87" s="163">
        <v>0</v>
      </c>
      <c r="Z87" s="171">
        <v>0</v>
      </c>
      <c r="AA87" s="169">
        <v>0</v>
      </c>
      <c r="AB87" s="170"/>
      <c r="AC87" s="163">
        <v>11756.507194165251</v>
      </c>
      <c r="AD87" s="167"/>
      <c r="AE87" s="164">
        <v>14288.085293615972</v>
      </c>
      <c r="AF87" s="167"/>
      <c r="AG87" s="164"/>
      <c r="AH87" s="169">
        <v>26044.592487781221</v>
      </c>
      <c r="AI87" s="170"/>
      <c r="AJ87" s="172">
        <v>1622310.7937545816</v>
      </c>
      <c r="AK87" s="170"/>
      <c r="AL87" s="173">
        <v>21150</v>
      </c>
      <c r="AM87" s="170"/>
      <c r="AN87" s="174">
        <v>183412.89671474951</v>
      </c>
      <c r="AO87" s="170"/>
      <c r="AP87" s="175">
        <v>1658459.0811219011</v>
      </c>
      <c r="AQ87" s="167"/>
      <c r="AR87" s="170">
        <v>11756.507194165251</v>
      </c>
      <c r="AS87" s="167"/>
      <c r="AT87" s="170">
        <v>21150</v>
      </c>
      <c r="AU87" s="175">
        <v>7415.3139832523348</v>
      </c>
      <c r="AV87" s="170">
        <v>2471.7713277507783</v>
      </c>
      <c r="AW87" s="170">
        <v>347.36523965296544</v>
      </c>
      <c r="AX87" s="170">
        <v>3083.9546095543556</v>
      </c>
      <c r="AY87" s="176">
        <v>0</v>
      </c>
      <c r="AZ87" s="177">
        <v>56.36868321544349</v>
      </c>
      <c r="BA87" s="178">
        <v>1677990.8144726404</v>
      </c>
      <c r="BB87" s="179">
        <v>75.02488977372559</v>
      </c>
      <c r="BD87" s="128">
        <v>1691365.5883160662</v>
      </c>
      <c r="BG87" s="180">
        <v>1691365.5883160662</v>
      </c>
      <c r="BI87" s="182">
        <v>0</v>
      </c>
      <c r="BL87" s="128">
        <v>1609716</v>
      </c>
      <c r="BN87" s="183">
        <v>17671.33249456223</v>
      </c>
      <c r="BO87" s="184">
        <v>-4221.5337613624943</v>
      </c>
      <c r="BQ87" s="128">
        <v>380</v>
      </c>
      <c r="BR87" s="185">
        <v>3802192</v>
      </c>
      <c r="BS87" s="128">
        <v>27216</v>
      </c>
      <c r="BT87" s="128">
        <v>0</v>
      </c>
      <c r="BU87" s="181">
        <v>0</v>
      </c>
      <c r="BW87" s="181">
        <v>0</v>
      </c>
      <c r="BY87" s="181">
        <v>3236.6577684806884</v>
      </c>
      <c r="BZ87" s="330">
        <v>3236.6577684834124</v>
      </c>
      <c r="CA87" s="331">
        <v>-2.7239366318099201E-9</v>
      </c>
      <c r="CC87" s="181">
        <v>422</v>
      </c>
      <c r="CG87" s="181">
        <v>0</v>
      </c>
      <c r="CH87" s="330">
        <v>0</v>
      </c>
      <c r="CI87" s="332">
        <v>0</v>
      </c>
      <c r="CK87" s="181">
        <v>159805.62584231902</v>
      </c>
      <c r="CL87" s="330">
        <v>159805.62584231864</v>
      </c>
      <c r="CM87" s="332">
        <v>3.7834979593753815E-10</v>
      </c>
      <c r="CO87" s="181">
        <v>1596266.2012668003</v>
      </c>
      <c r="CP87" s="330">
        <v>1596266.2012668003</v>
      </c>
      <c r="CQ87" s="332">
        <v>0</v>
      </c>
      <c r="CS87" s="181">
        <v>1609716</v>
      </c>
      <c r="CT87" s="330">
        <v>1609716</v>
      </c>
      <c r="CU87" s="332">
        <v>0</v>
      </c>
      <c r="CW87" s="181">
        <v>0</v>
      </c>
      <c r="CX87" s="330">
        <v>0</v>
      </c>
      <c r="CY87" s="332">
        <v>0</v>
      </c>
      <c r="DA87" s="181">
        <v>183412.89671474951</v>
      </c>
      <c r="DB87" s="330">
        <v>183412.89671474963</v>
      </c>
      <c r="DC87" s="332">
        <v>0</v>
      </c>
      <c r="DE87" s="333">
        <v>2.197802197802198E-2</v>
      </c>
      <c r="DF87" s="333">
        <v>0</v>
      </c>
    </row>
    <row r="88" spans="1:110" x14ac:dyDescent="0.2">
      <c r="A88" s="187" t="s">
        <v>328</v>
      </c>
      <c r="B88" s="187"/>
      <c r="C88" s="188">
        <v>2014</v>
      </c>
      <c r="D88" s="161" t="s">
        <v>131</v>
      </c>
      <c r="E88" s="162"/>
      <c r="F88" s="163">
        <v>848664.7653400558</v>
      </c>
      <c r="G88" s="164">
        <v>102408.82578758671</v>
      </c>
      <c r="H88" s="164">
        <v>63910.223999943184</v>
      </c>
      <c r="I88" s="164">
        <v>110419.55850099983</v>
      </c>
      <c r="J88" s="164">
        <v>0</v>
      </c>
      <c r="K88" s="164">
        <v>128885.61840000462</v>
      </c>
      <c r="L88" s="164">
        <v>11982.095399993757</v>
      </c>
      <c r="M88" s="186">
        <v>114418.30399999999</v>
      </c>
      <c r="N88" s="164">
        <v>0</v>
      </c>
      <c r="O88" s="165">
        <v>9626.4</v>
      </c>
      <c r="P88" s="166"/>
      <c r="Q88" s="167"/>
      <c r="R88" s="164">
        <v>0</v>
      </c>
      <c r="S88" s="164"/>
      <c r="T88" s="164">
        <v>0</v>
      </c>
      <c r="U88" s="168">
        <v>72492.487647484289</v>
      </c>
      <c r="V88" s="168">
        <v>0</v>
      </c>
      <c r="W88" s="169">
        <v>1462808.2790760682</v>
      </c>
      <c r="X88" s="170"/>
      <c r="Y88" s="163">
        <v>106424.30695745253</v>
      </c>
      <c r="Z88" s="171">
        <v>13473.108579939231</v>
      </c>
      <c r="AA88" s="169">
        <v>119897.41553739176</v>
      </c>
      <c r="AB88" s="170"/>
      <c r="AC88" s="163">
        <v>951.65780417500002</v>
      </c>
      <c r="AD88" s="167"/>
      <c r="AE88" s="164">
        <v>0</v>
      </c>
      <c r="AF88" s="167"/>
      <c r="AG88" s="164"/>
      <c r="AH88" s="169">
        <v>951.65780417500002</v>
      </c>
      <c r="AI88" s="170"/>
      <c r="AJ88" s="172">
        <v>1583657.352417635</v>
      </c>
      <c r="AK88" s="170"/>
      <c r="AL88" s="173">
        <v>239173.37883959044</v>
      </c>
      <c r="AM88" s="170"/>
      <c r="AN88" s="174">
        <v>262974.23919267528</v>
      </c>
      <c r="AO88" s="170"/>
      <c r="AP88" s="175">
        <v>1582705.69461346</v>
      </c>
      <c r="AQ88" s="167"/>
      <c r="AR88" s="170">
        <v>951.65780417500002</v>
      </c>
      <c r="AS88" s="167"/>
      <c r="AT88" s="170">
        <v>239173.37883959044</v>
      </c>
      <c r="AU88" s="175">
        <v>0</v>
      </c>
      <c r="AV88" s="170">
        <v>0</v>
      </c>
      <c r="AW88" s="170">
        <v>0</v>
      </c>
      <c r="AX88" s="170">
        <v>0</v>
      </c>
      <c r="AY88" s="176">
        <v>0</v>
      </c>
      <c r="AZ88" s="177">
        <v>0</v>
      </c>
      <c r="BA88" s="178">
        <v>1822830.7312572254</v>
      </c>
      <c r="BB88" s="179">
        <v>-8.7311491370201111E-11</v>
      </c>
      <c r="BD88" s="128">
        <v>1822830.7312572254</v>
      </c>
      <c r="BG88" s="180">
        <v>1822830.7312572254</v>
      </c>
      <c r="BI88" s="182">
        <v>0</v>
      </c>
      <c r="BL88" s="128">
        <v>1462808.2790760682</v>
      </c>
      <c r="BN88" s="183">
        <v>0</v>
      </c>
      <c r="BO88" s="184">
        <v>0</v>
      </c>
      <c r="BQ88" s="128">
        <v>380</v>
      </c>
      <c r="BR88" s="185">
        <v>3802014</v>
      </c>
      <c r="BS88" s="128">
        <v>9626.4</v>
      </c>
      <c r="BT88" s="128">
        <v>0</v>
      </c>
      <c r="BU88" s="181">
        <v>0</v>
      </c>
      <c r="BW88" s="181">
        <v>0</v>
      </c>
      <c r="BY88" s="181">
        <v>4426.1797573670337</v>
      </c>
      <c r="BZ88" s="330">
        <v>4426.1797575757573</v>
      </c>
      <c r="CA88" s="331">
        <v>-2.0872357708867639E-7</v>
      </c>
      <c r="CC88" s="181">
        <v>297</v>
      </c>
      <c r="CG88" s="181">
        <v>72492.487647484289</v>
      </c>
      <c r="CH88" s="330">
        <v>72492.4877105919</v>
      </c>
      <c r="CI88" s="332">
        <v>-6.310761091299355E-5</v>
      </c>
      <c r="CK88" s="181">
        <v>0</v>
      </c>
      <c r="CL88" s="330">
        <v>0</v>
      </c>
      <c r="CM88" s="332">
        <v>0</v>
      </c>
      <c r="CO88" s="181">
        <v>1462808.2790760682</v>
      </c>
      <c r="CP88" s="330">
        <v>1462808.2791391998</v>
      </c>
      <c r="CQ88" s="332">
        <v>-6.3131563365459442E-5</v>
      </c>
      <c r="CS88" s="181">
        <v>1462808.2790760682</v>
      </c>
      <c r="CT88" s="330">
        <v>1462808.2791391998</v>
      </c>
      <c r="CU88" s="332">
        <v>-6.3131563365459442E-5</v>
      </c>
      <c r="CW88" s="181">
        <v>0</v>
      </c>
      <c r="CX88" s="330">
        <v>0</v>
      </c>
      <c r="CY88" s="332">
        <v>0</v>
      </c>
      <c r="DA88" s="181">
        <v>255780.39426043176</v>
      </c>
      <c r="DB88" s="330">
        <v>255780.3942604372</v>
      </c>
      <c r="DC88" s="332">
        <v>-5.4424162954092026E-9</v>
      </c>
      <c r="DE88" s="333">
        <v>4.3478260869565216E-2</v>
      </c>
      <c r="DF88" s="333">
        <v>0</v>
      </c>
    </row>
    <row r="89" spans="1:110" x14ac:dyDescent="0.2">
      <c r="A89" s="159" t="s">
        <v>326</v>
      </c>
      <c r="B89" s="159" t="s">
        <v>132</v>
      </c>
      <c r="C89" s="160">
        <v>2185</v>
      </c>
      <c r="D89" s="161" t="s">
        <v>133</v>
      </c>
      <c r="E89" s="162"/>
      <c r="F89" s="163">
        <v>971535.42160141061</v>
      </c>
      <c r="G89" s="164">
        <v>57236.122606721765</v>
      </c>
      <c r="H89" s="164">
        <v>21003.359999981283</v>
      </c>
      <c r="I89" s="164">
        <v>110012.83733330936</v>
      </c>
      <c r="J89" s="164">
        <v>19977.398328029703</v>
      </c>
      <c r="K89" s="164">
        <v>168193.19874157934</v>
      </c>
      <c r="L89" s="164">
        <v>49248.324331184493</v>
      </c>
      <c r="M89" s="186">
        <v>114418.30399999999</v>
      </c>
      <c r="N89" s="164">
        <v>0</v>
      </c>
      <c r="O89" s="165">
        <v>35028</v>
      </c>
      <c r="P89" s="166"/>
      <c r="Q89" s="167"/>
      <c r="R89" s="164">
        <v>-11383.332686974125</v>
      </c>
      <c r="S89" s="164"/>
      <c r="T89" s="164">
        <v>0</v>
      </c>
      <c r="U89" s="168">
        <v>0</v>
      </c>
      <c r="V89" s="168">
        <v>0</v>
      </c>
      <c r="W89" s="169">
        <v>1535269.6342552425</v>
      </c>
      <c r="X89" s="170"/>
      <c r="Y89" s="163">
        <v>79442.400000000009</v>
      </c>
      <c r="Z89" s="171">
        <v>11538.96170702271</v>
      </c>
      <c r="AA89" s="169">
        <v>90981.361707022719</v>
      </c>
      <c r="AB89" s="170"/>
      <c r="AC89" s="163">
        <v>24901.639787090095</v>
      </c>
      <c r="AD89" s="167"/>
      <c r="AE89" s="164">
        <v>0</v>
      </c>
      <c r="AF89" s="167"/>
      <c r="AG89" s="164"/>
      <c r="AH89" s="169">
        <v>24901.639787090095</v>
      </c>
      <c r="AI89" s="170"/>
      <c r="AJ89" s="172">
        <v>1651152.6357493554</v>
      </c>
      <c r="AK89" s="170"/>
      <c r="AL89" s="173">
        <v>112830.47887323944</v>
      </c>
      <c r="AM89" s="170"/>
      <c r="AN89" s="174">
        <v>289350.87712168205</v>
      </c>
      <c r="AO89" s="170"/>
      <c r="AP89" s="175">
        <v>1637634.3286492394</v>
      </c>
      <c r="AQ89" s="167"/>
      <c r="AR89" s="170">
        <v>24901.639787090095</v>
      </c>
      <c r="AS89" s="167"/>
      <c r="AT89" s="170">
        <v>112830.47887323944</v>
      </c>
      <c r="AU89" s="175">
        <v>5974.4235884023547</v>
      </c>
      <c r="AV89" s="170">
        <v>1991.4745294674515</v>
      </c>
      <c r="AW89" s="170">
        <v>279.86772863035128</v>
      </c>
      <c r="AX89" s="170">
        <v>2484.7027659916607</v>
      </c>
      <c r="AY89" s="176">
        <v>0</v>
      </c>
      <c r="AZ89" s="177">
        <v>592.417480825643</v>
      </c>
      <c r="BA89" s="178">
        <v>1764043.5612162512</v>
      </c>
      <c r="BB89" s="179">
        <v>60.446593656364712</v>
      </c>
      <c r="BD89" s="128">
        <v>1775366.4473095688</v>
      </c>
      <c r="BG89" s="180">
        <v>1775366.4473095688</v>
      </c>
      <c r="BI89" s="182">
        <v>0</v>
      </c>
      <c r="BL89" s="128">
        <v>1546652.9669422167</v>
      </c>
      <c r="BN89" s="183">
        <v>15523.796839821436</v>
      </c>
      <c r="BO89" s="184">
        <v>-4140.4641528473112</v>
      </c>
      <c r="BQ89" s="128">
        <v>380</v>
      </c>
      <c r="BR89" s="185">
        <v>3802185</v>
      </c>
      <c r="BS89" s="128">
        <v>35028</v>
      </c>
      <c r="BT89" s="128">
        <v>0</v>
      </c>
      <c r="BU89" s="181">
        <v>0</v>
      </c>
      <c r="BW89" s="181">
        <v>0</v>
      </c>
      <c r="BY89" s="181">
        <v>3952.5309340304348</v>
      </c>
      <c r="BZ89" s="330">
        <v>3952.5309341736693</v>
      </c>
      <c r="CA89" s="331">
        <v>-1.4323450159281492E-7</v>
      </c>
      <c r="CC89" s="181">
        <v>340</v>
      </c>
      <c r="CG89" s="181">
        <v>0</v>
      </c>
      <c r="CH89" s="330">
        <v>0</v>
      </c>
      <c r="CI89" s="332">
        <v>0</v>
      </c>
      <c r="CK89" s="181">
        <v>0</v>
      </c>
      <c r="CL89" s="330">
        <v>0</v>
      </c>
      <c r="CM89" s="332">
        <v>0</v>
      </c>
      <c r="CO89" s="181">
        <v>1535269.6342552425</v>
      </c>
      <c r="CP89" s="330">
        <v>1535269.6342552663</v>
      </c>
      <c r="CQ89" s="332">
        <v>-2.3748725652694702E-8</v>
      </c>
      <c r="CS89" s="181">
        <v>1546652.9669422167</v>
      </c>
      <c r="CT89" s="330">
        <v>1546652.9669422405</v>
      </c>
      <c r="CU89" s="332">
        <v>-2.3748725652694702E-8</v>
      </c>
      <c r="CW89" s="181">
        <v>19977.398328029703</v>
      </c>
      <c r="CX89" s="330">
        <v>19977.398328029703</v>
      </c>
      <c r="CY89" s="332">
        <v>0</v>
      </c>
      <c r="DA89" s="181">
        <v>283891.9954192607</v>
      </c>
      <c r="DB89" s="330">
        <v>283891.99541926605</v>
      </c>
      <c r="DC89" s="332">
        <v>-5.3551048040390015E-9</v>
      </c>
      <c r="DE89" s="333">
        <v>0.1056701030927835</v>
      </c>
      <c r="DF89" s="333">
        <v>0</v>
      </c>
    </row>
    <row r="90" spans="1:110" x14ac:dyDescent="0.2">
      <c r="A90" s="159" t="s">
        <v>326</v>
      </c>
      <c r="B90" s="159" t="s">
        <v>134</v>
      </c>
      <c r="C90" s="160">
        <v>5206</v>
      </c>
      <c r="D90" s="161" t="s">
        <v>135</v>
      </c>
      <c r="E90" s="162"/>
      <c r="F90" s="163">
        <v>608638.36706206016</v>
      </c>
      <c r="G90" s="164">
        <v>8755.8961321070619</v>
      </c>
      <c r="H90" s="164">
        <v>4997.7189383841796</v>
      </c>
      <c r="I90" s="164">
        <v>7632.8798331736907</v>
      </c>
      <c r="J90" s="164">
        <v>0</v>
      </c>
      <c r="K90" s="164">
        <v>57751.602414547691</v>
      </c>
      <c r="L90" s="164">
        <v>3757.3593230749689</v>
      </c>
      <c r="M90" s="186">
        <v>114418.30399999999</v>
      </c>
      <c r="N90" s="164">
        <v>0</v>
      </c>
      <c r="O90" s="165">
        <v>3265.15</v>
      </c>
      <c r="P90" s="166"/>
      <c r="Q90" s="167"/>
      <c r="R90" s="164">
        <v>-6850.8181338651011</v>
      </c>
      <c r="S90" s="164"/>
      <c r="T90" s="164">
        <v>0</v>
      </c>
      <c r="U90" s="168">
        <v>29560.661189620732</v>
      </c>
      <c r="V90" s="168">
        <v>0</v>
      </c>
      <c r="W90" s="169">
        <v>831927.12075910333</v>
      </c>
      <c r="X90" s="170"/>
      <c r="Y90" s="163">
        <v>40224</v>
      </c>
      <c r="Z90" s="171">
        <v>1355.3349064393769</v>
      </c>
      <c r="AA90" s="169">
        <v>41579.334906439377</v>
      </c>
      <c r="AB90" s="170"/>
      <c r="AC90" s="163">
        <v>16595.00878920365</v>
      </c>
      <c r="AD90" s="167"/>
      <c r="AE90" s="164">
        <v>32570.54069877071</v>
      </c>
      <c r="AF90" s="167"/>
      <c r="AG90" s="164"/>
      <c r="AH90" s="169">
        <v>49165.549487974364</v>
      </c>
      <c r="AI90" s="170"/>
      <c r="AJ90" s="172">
        <v>922672.00515351701</v>
      </c>
      <c r="AK90" s="170"/>
      <c r="AL90" s="173">
        <v>33401.886792452831</v>
      </c>
      <c r="AM90" s="170"/>
      <c r="AN90" s="174">
        <v>110831.58946400257</v>
      </c>
      <c r="AO90" s="170"/>
      <c r="AP90" s="175">
        <v>912927.81449817854</v>
      </c>
      <c r="AQ90" s="167"/>
      <c r="AR90" s="170">
        <v>16595.00878920365</v>
      </c>
      <c r="AS90" s="167"/>
      <c r="AT90" s="170">
        <v>33401.886792452831</v>
      </c>
      <c r="AU90" s="175">
        <v>3742.8006597932399</v>
      </c>
      <c r="AV90" s="170">
        <v>1247.6002199310801</v>
      </c>
      <c r="AW90" s="170">
        <v>175.32890058313185</v>
      </c>
      <c r="AX90" s="170">
        <v>1556.5932034006582</v>
      </c>
      <c r="AY90" s="176">
        <v>0</v>
      </c>
      <c r="AZ90" s="177">
        <v>90.627137072081851</v>
      </c>
      <c r="BA90" s="178">
        <v>956111.75995905488</v>
      </c>
      <c r="BB90" s="179">
        <v>37.868013085040729</v>
      </c>
      <c r="BD90" s="128">
        <v>962924.71007983503</v>
      </c>
      <c r="BG90" s="180">
        <v>962924.71007983503</v>
      </c>
      <c r="BI90" s="182">
        <v>0</v>
      </c>
      <c r="BL90" s="128">
        <v>838777.93889296846</v>
      </c>
      <c r="BN90" s="183">
        <v>8897.2580837119349</v>
      </c>
      <c r="BO90" s="184">
        <v>-2046.4399498468338</v>
      </c>
      <c r="BQ90" s="128">
        <v>380</v>
      </c>
      <c r="BR90" s="185">
        <v>3805206</v>
      </c>
      <c r="BS90" s="128">
        <v>3265.15</v>
      </c>
      <c r="BT90" s="128">
        <v>0</v>
      </c>
      <c r="BU90" s="181">
        <v>0</v>
      </c>
      <c r="BW90" s="181">
        <v>0</v>
      </c>
      <c r="BY90" s="181">
        <v>3324.2538461001536</v>
      </c>
      <c r="BZ90" s="330">
        <v>3324.2538464454979</v>
      </c>
      <c r="CA90" s="331">
        <v>-3.4534423321019858E-7</v>
      </c>
      <c r="CC90" s="181">
        <v>213</v>
      </c>
      <c r="CG90" s="181">
        <v>29560.661189620732</v>
      </c>
      <c r="CH90" s="330">
        <v>29560.661264530812</v>
      </c>
      <c r="CI90" s="332">
        <v>-7.4910080002155155E-5</v>
      </c>
      <c r="CK90" s="181">
        <v>0</v>
      </c>
      <c r="CL90" s="330">
        <v>0</v>
      </c>
      <c r="CM90" s="332">
        <v>0</v>
      </c>
      <c r="CO90" s="181">
        <v>831927.12075910333</v>
      </c>
      <c r="CP90" s="330">
        <v>831927.12083401519</v>
      </c>
      <c r="CQ90" s="332">
        <v>-7.491186261177063E-5</v>
      </c>
      <c r="CS90" s="181">
        <v>838777.93889296846</v>
      </c>
      <c r="CT90" s="330">
        <v>838777.93896788033</v>
      </c>
      <c r="CU90" s="332">
        <v>-7.491186261177063E-5</v>
      </c>
      <c r="CW90" s="181">
        <v>0</v>
      </c>
      <c r="CX90" s="330">
        <v>0</v>
      </c>
      <c r="CY90" s="332">
        <v>0</v>
      </c>
      <c r="DA90" s="181">
        <v>108336.8293696162</v>
      </c>
      <c r="DB90" s="330">
        <v>108336.82936961658</v>
      </c>
      <c r="DC90" s="332">
        <v>-3.7834979593753815E-10</v>
      </c>
      <c r="DE90" s="333">
        <v>1.8018018018018018E-2</v>
      </c>
      <c r="DF90" s="333">
        <v>0</v>
      </c>
    </row>
    <row r="91" spans="1:110" x14ac:dyDescent="0.2">
      <c r="A91" s="187" t="s">
        <v>328</v>
      </c>
      <c r="B91" s="187"/>
      <c r="C91" s="160">
        <v>2170</v>
      </c>
      <c r="D91" s="161" t="s">
        <v>348</v>
      </c>
      <c r="E91" s="162"/>
      <c r="F91" s="163">
        <v>1022969.6498038382</v>
      </c>
      <c r="G91" s="164">
        <v>40417.355794750409</v>
      </c>
      <c r="H91" s="164">
        <v>19265.038434765433</v>
      </c>
      <c r="I91" s="164">
        <v>78363.949269548219</v>
      </c>
      <c r="J91" s="164">
        <v>0</v>
      </c>
      <c r="K91" s="164">
        <v>127899.83958261358</v>
      </c>
      <c r="L91" s="164">
        <v>17779.580804781148</v>
      </c>
      <c r="M91" s="186">
        <v>114418.30399999999</v>
      </c>
      <c r="N91" s="164">
        <v>0</v>
      </c>
      <c r="O91" s="165">
        <v>6753.6</v>
      </c>
      <c r="P91" s="166"/>
      <c r="Q91" s="167"/>
      <c r="R91" s="164">
        <v>0</v>
      </c>
      <c r="S91" s="164"/>
      <c r="T91" s="164">
        <v>0</v>
      </c>
      <c r="U91" s="168">
        <v>7772.4024588617031</v>
      </c>
      <c r="V91" s="168">
        <v>0</v>
      </c>
      <c r="W91" s="169">
        <v>1435639.720149159</v>
      </c>
      <c r="X91" s="170"/>
      <c r="Y91" s="163">
        <v>75168.600000000006</v>
      </c>
      <c r="Z91" s="171">
        <v>4956.251745221336</v>
      </c>
      <c r="AA91" s="169">
        <v>80124.851745221342</v>
      </c>
      <c r="AB91" s="170"/>
      <c r="AC91" s="163">
        <v>22143.173787543899</v>
      </c>
      <c r="AD91" s="167"/>
      <c r="AE91" s="164">
        <v>784.5850900061937</v>
      </c>
      <c r="AF91" s="167"/>
      <c r="AG91" s="164"/>
      <c r="AH91" s="169">
        <v>22927.758877550092</v>
      </c>
      <c r="AI91" s="170"/>
      <c r="AJ91" s="172">
        <v>1538692.3307719305</v>
      </c>
      <c r="AK91" s="170"/>
      <c r="AL91" s="173">
        <v>111764.61538461538</v>
      </c>
      <c r="AM91" s="170"/>
      <c r="AN91" s="174">
        <v>240879.97686119372</v>
      </c>
      <c r="AO91" s="170"/>
      <c r="AP91" s="175">
        <v>1516549.1569843865</v>
      </c>
      <c r="AQ91" s="167"/>
      <c r="AR91" s="170">
        <v>22143.173787543899</v>
      </c>
      <c r="AS91" s="167"/>
      <c r="AT91" s="170">
        <v>111764.61538461538</v>
      </c>
      <c r="AU91" s="175">
        <v>0</v>
      </c>
      <c r="AV91" s="170">
        <v>0</v>
      </c>
      <c r="AW91" s="170">
        <v>0</v>
      </c>
      <c r="AX91" s="170">
        <v>0</v>
      </c>
      <c r="AY91" s="176">
        <v>0</v>
      </c>
      <c r="AZ91" s="177">
        <v>0</v>
      </c>
      <c r="BA91" s="178">
        <v>1650456.946156546</v>
      </c>
      <c r="BB91" s="179">
        <v>1.1641532182693481E-10</v>
      </c>
      <c r="BD91" s="128">
        <v>1650456.946156546</v>
      </c>
      <c r="BG91" s="180">
        <v>1650456.946156546</v>
      </c>
      <c r="BI91" s="182">
        <v>0</v>
      </c>
      <c r="BL91" s="128">
        <v>1435639.720149159</v>
      </c>
      <c r="BN91" s="183">
        <v>0</v>
      </c>
      <c r="BO91" s="184">
        <v>0</v>
      </c>
      <c r="BQ91" s="128">
        <v>380</v>
      </c>
      <c r="BR91" s="334">
        <v>3802046</v>
      </c>
      <c r="BS91" s="128">
        <v>6753.6</v>
      </c>
      <c r="BT91" s="128">
        <v>0</v>
      </c>
      <c r="BU91" s="181">
        <v>0</v>
      </c>
      <c r="BW91" s="181">
        <v>0</v>
      </c>
      <c r="BY91" s="181">
        <v>3605.3592011709652</v>
      </c>
      <c r="BZ91" s="330">
        <v>3605.3592010869565</v>
      </c>
      <c r="CA91" s="331">
        <v>8.4008661360712722E-8</v>
      </c>
      <c r="CC91" s="181">
        <v>358</v>
      </c>
      <c r="CG91" s="181">
        <v>7772.4024588617031</v>
      </c>
      <c r="CH91" s="330">
        <v>7772.4024282162018</v>
      </c>
      <c r="CI91" s="332">
        <v>3.0645501283288468E-5</v>
      </c>
      <c r="CK91" s="181">
        <v>0</v>
      </c>
      <c r="CL91" s="330">
        <v>0</v>
      </c>
      <c r="CM91" s="332">
        <v>0</v>
      </c>
      <c r="CO91" s="181">
        <v>1435639.720149159</v>
      </c>
      <c r="CP91" s="330">
        <v>1435639.7201185306</v>
      </c>
      <c r="CQ91" s="332">
        <v>3.0628405511379242E-5</v>
      </c>
      <c r="CS91" s="181">
        <v>1435639.720149159</v>
      </c>
      <c r="CT91" s="330">
        <v>1435639.7201185306</v>
      </c>
      <c r="CU91" s="332">
        <v>3.0628405511379242E-5</v>
      </c>
      <c r="CW91" s="181">
        <v>0</v>
      </c>
      <c r="CX91" s="330">
        <v>0</v>
      </c>
      <c r="CY91" s="332">
        <v>0</v>
      </c>
      <c r="DA91" s="181">
        <v>236072.48575648043</v>
      </c>
      <c r="DB91" s="330">
        <v>236072.48575648427</v>
      </c>
      <c r="DC91" s="332">
        <v>-3.8417056202888489E-9</v>
      </c>
      <c r="DE91" s="333">
        <v>5.0377833753148617E-2</v>
      </c>
      <c r="DF91" s="333">
        <v>0</v>
      </c>
    </row>
    <row r="92" spans="1:110" x14ac:dyDescent="0.2">
      <c r="A92" s="159" t="s">
        <v>326</v>
      </c>
      <c r="B92" s="159" t="s">
        <v>136</v>
      </c>
      <c r="C92" s="160">
        <v>2054</v>
      </c>
      <c r="D92" s="161" t="s">
        <v>137</v>
      </c>
      <c r="E92" s="162"/>
      <c r="F92" s="163">
        <v>1220134.1912464774</v>
      </c>
      <c r="G92" s="164">
        <v>69469.780053309296</v>
      </c>
      <c r="H92" s="164">
        <v>36175.198870556073</v>
      </c>
      <c r="I92" s="164">
        <v>118106.9999792684</v>
      </c>
      <c r="J92" s="164">
        <v>0</v>
      </c>
      <c r="K92" s="164">
        <v>186426.49497907684</v>
      </c>
      <c r="L92" s="164">
        <v>82100.613105249751</v>
      </c>
      <c r="M92" s="186">
        <v>114418.30399999999</v>
      </c>
      <c r="N92" s="164">
        <v>0</v>
      </c>
      <c r="O92" s="165">
        <v>40068</v>
      </c>
      <c r="P92" s="166"/>
      <c r="Q92" s="167"/>
      <c r="R92" s="164">
        <v>-14271.160861683828</v>
      </c>
      <c r="S92" s="164"/>
      <c r="T92" s="164">
        <v>0</v>
      </c>
      <c r="U92" s="168">
        <v>0</v>
      </c>
      <c r="V92" s="168">
        <v>0</v>
      </c>
      <c r="W92" s="169">
        <v>1852628.4213722539</v>
      </c>
      <c r="X92" s="170"/>
      <c r="Y92" s="163">
        <v>143046.60000000003</v>
      </c>
      <c r="Z92" s="171">
        <v>17399.04688862036</v>
      </c>
      <c r="AA92" s="169">
        <v>160445.64688862039</v>
      </c>
      <c r="AB92" s="170"/>
      <c r="AC92" s="163">
        <v>10596.132592924849</v>
      </c>
      <c r="AD92" s="167"/>
      <c r="AE92" s="164">
        <v>0</v>
      </c>
      <c r="AF92" s="167"/>
      <c r="AG92" s="164"/>
      <c r="AH92" s="169">
        <v>10596.132592924849</v>
      </c>
      <c r="AI92" s="170"/>
      <c r="AJ92" s="172">
        <v>2023670.2008537992</v>
      </c>
      <c r="AK92" s="170"/>
      <c r="AL92" s="173">
        <v>152881.71021377674</v>
      </c>
      <c r="AM92" s="170"/>
      <c r="AN92" s="174">
        <v>338559.66893108346</v>
      </c>
      <c r="AO92" s="170"/>
      <c r="AP92" s="175">
        <v>2027345.2291225581</v>
      </c>
      <c r="AQ92" s="167"/>
      <c r="AR92" s="170">
        <v>10596.132592924849</v>
      </c>
      <c r="AS92" s="167"/>
      <c r="AT92" s="170">
        <v>152881.71021377674</v>
      </c>
      <c r="AU92" s="175">
        <v>7503.1731536700154</v>
      </c>
      <c r="AV92" s="170">
        <v>2501.0577178900048</v>
      </c>
      <c r="AW92" s="170">
        <v>351.48094154458823</v>
      </c>
      <c r="AX92" s="170">
        <v>3120.4943561130567</v>
      </c>
      <c r="AY92" s="176">
        <v>0</v>
      </c>
      <c r="AZ92" s="177">
        <v>719.04088219735149</v>
      </c>
      <c r="BA92" s="178">
        <v>2176627.8248778447</v>
      </c>
      <c r="BB92" s="179">
        <v>75.913810268684756</v>
      </c>
      <c r="BD92" s="128">
        <v>2190823.0719292597</v>
      </c>
      <c r="BG92" s="180">
        <v>2190823.0719292597</v>
      </c>
      <c r="BI92" s="182">
        <v>0</v>
      </c>
      <c r="BL92" s="128">
        <v>1866899.5822339377</v>
      </c>
      <c r="BN92" s="183">
        <v>18455.861681777715</v>
      </c>
      <c r="BO92" s="184">
        <v>-4184.7008200938872</v>
      </c>
      <c r="BQ92" s="128">
        <v>380</v>
      </c>
      <c r="BR92" s="185">
        <v>3802054</v>
      </c>
      <c r="BS92" s="128">
        <v>40068</v>
      </c>
      <c r="BT92" s="128">
        <v>0</v>
      </c>
      <c r="BU92" s="181">
        <v>0</v>
      </c>
      <c r="BW92" s="181">
        <v>0</v>
      </c>
      <c r="BY92" s="181">
        <v>3915.4174166652965</v>
      </c>
      <c r="BZ92" s="330">
        <v>3915.4174167058827</v>
      </c>
      <c r="CA92" s="331">
        <v>-4.0586201066616923E-8</v>
      </c>
      <c r="CC92" s="181">
        <v>427</v>
      </c>
      <c r="CG92" s="181">
        <v>0</v>
      </c>
      <c r="CH92" s="330">
        <v>0</v>
      </c>
      <c r="CI92" s="332">
        <v>0</v>
      </c>
      <c r="CK92" s="181">
        <v>0</v>
      </c>
      <c r="CL92" s="330">
        <v>0</v>
      </c>
      <c r="CM92" s="332">
        <v>0</v>
      </c>
      <c r="CO92" s="181">
        <v>1852628.4213722539</v>
      </c>
      <c r="CP92" s="330">
        <v>1852628.4213722798</v>
      </c>
      <c r="CQ92" s="332">
        <v>-2.5844201445579529E-8</v>
      </c>
      <c r="CS92" s="181">
        <v>1866899.5822339377</v>
      </c>
      <c r="CT92" s="330">
        <v>1866899.5822339635</v>
      </c>
      <c r="CU92" s="332">
        <v>-2.5844201445579529E-8</v>
      </c>
      <c r="CW92" s="181">
        <v>0</v>
      </c>
      <c r="CX92" s="330">
        <v>0</v>
      </c>
      <c r="CY92" s="332">
        <v>0</v>
      </c>
      <c r="DA92" s="181">
        <v>328932.93011776626</v>
      </c>
      <c r="DB92" s="330">
        <v>328932.93011777208</v>
      </c>
      <c r="DC92" s="332">
        <v>-5.8207660913467407E-9</v>
      </c>
      <c r="DE92" s="333">
        <v>2.391304347826087E-2</v>
      </c>
      <c r="DF92" s="333">
        <v>0</v>
      </c>
    </row>
    <row r="93" spans="1:110" x14ac:dyDescent="0.2">
      <c r="A93" s="159" t="s">
        <v>326</v>
      </c>
      <c r="B93" s="159" t="s">
        <v>138</v>
      </c>
      <c r="C93" s="160">
        <v>2197</v>
      </c>
      <c r="D93" s="161" t="s">
        <v>139</v>
      </c>
      <c r="E93" s="162"/>
      <c r="F93" s="163">
        <v>1151555.2203099073</v>
      </c>
      <c r="G93" s="164">
        <v>67939.425783061073</v>
      </c>
      <c r="H93" s="164">
        <v>36364.497095322164</v>
      </c>
      <c r="I93" s="164">
        <v>111163.01551097818</v>
      </c>
      <c r="J93" s="164">
        <v>0</v>
      </c>
      <c r="K93" s="164">
        <v>159845.93161802375</v>
      </c>
      <c r="L93" s="164">
        <v>33886.206639982309</v>
      </c>
      <c r="M93" s="186">
        <v>114418.30399999999</v>
      </c>
      <c r="N93" s="164">
        <v>0</v>
      </c>
      <c r="O93" s="165">
        <v>48888</v>
      </c>
      <c r="P93" s="166"/>
      <c r="Q93" s="167"/>
      <c r="R93" s="164">
        <v>-13493.609402053124</v>
      </c>
      <c r="S93" s="164"/>
      <c r="T93" s="164">
        <v>0</v>
      </c>
      <c r="U93" s="168">
        <v>17044.618714368436</v>
      </c>
      <c r="V93" s="168">
        <v>0</v>
      </c>
      <c r="W93" s="169">
        <v>1727611.6102695903</v>
      </c>
      <c r="X93" s="170"/>
      <c r="Y93" s="163">
        <v>135881.70000000001</v>
      </c>
      <c r="Z93" s="171">
        <v>11956.721947731421</v>
      </c>
      <c r="AA93" s="169">
        <v>147838.42194773143</v>
      </c>
      <c r="AB93" s="170"/>
      <c r="AC93" s="163">
        <v>36673.57794752255</v>
      </c>
      <c r="AD93" s="167"/>
      <c r="AE93" s="164">
        <v>0</v>
      </c>
      <c r="AF93" s="167"/>
      <c r="AG93" s="164"/>
      <c r="AH93" s="169">
        <v>36673.57794752255</v>
      </c>
      <c r="AI93" s="170"/>
      <c r="AJ93" s="172">
        <v>1912123.6101648442</v>
      </c>
      <c r="AK93" s="170"/>
      <c r="AL93" s="173">
        <v>163169.45812807881</v>
      </c>
      <c r="AM93" s="170"/>
      <c r="AN93" s="174">
        <v>304205.33983337722</v>
      </c>
      <c r="AO93" s="170"/>
      <c r="AP93" s="175">
        <v>1888943.6416193747</v>
      </c>
      <c r="AQ93" s="167"/>
      <c r="AR93" s="170">
        <v>36673.57794752255</v>
      </c>
      <c r="AS93" s="167"/>
      <c r="AT93" s="170">
        <v>163169.45812807881</v>
      </c>
      <c r="AU93" s="175">
        <v>7081.4491356651442</v>
      </c>
      <c r="AV93" s="170">
        <v>2360.4830452217147</v>
      </c>
      <c r="AW93" s="170">
        <v>331.72557246479874</v>
      </c>
      <c r="AX93" s="170">
        <v>2945.1035726312921</v>
      </c>
      <c r="AY93" s="176">
        <v>0</v>
      </c>
      <c r="AZ93" s="177">
        <v>703.201084177128</v>
      </c>
      <c r="BA93" s="178">
        <v>2075364.715284816</v>
      </c>
      <c r="BB93" s="179">
        <v>71.646991892979713</v>
      </c>
      <c r="BD93" s="128">
        <v>2088786.6776949761</v>
      </c>
      <c r="BG93" s="180">
        <v>2088786.6776949761</v>
      </c>
      <c r="BI93" s="182">
        <v>0</v>
      </c>
      <c r="BL93" s="128">
        <v>1741105.2196716433</v>
      </c>
      <c r="BN93" s="183">
        <v>17785.993325295247</v>
      </c>
      <c r="BO93" s="184">
        <v>-4292.3839232421233</v>
      </c>
      <c r="BQ93" s="128">
        <v>380</v>
      </c>
      <c r="BR93" s="185">
        <v>3802197</v>
      </c>
      <c r="BS93" s="128">
        <v>48888</v>
      </c>
      <c r="BT93" s="128">
        <v>0</v>
      </c>
      <c r="BU93" s="181">
        <v>0</v>
      </c>
      <c r="BW93" s="181">
        <v>0</v>
      </c>
      <c r="BY93" s="181">
        <v>3844.3968831360125</v>
      </c>
      <c r="BZ93" s="330">
        <v>3844.3968831295847</v>
      </c>
      <c r="CA93" s="331">
        <v>6.4278538047801703E-9</v>
      </c>
      <c r="CC93" s="181">
        <v>403</v>
      </c>
      <c r="CG93" s="181">
        <v>17044.618714368436</v>
      </c>
      <c r="CH93" s="330">
        <v>17044.618711706007</v>
      </c>
      <c r="CI93" s="332">
        <v>2.6624293241184205E-6</v>
      </c>
      <c r="CK93" s="181">
        <v>0</v>
      </c>
      <c r="CL93" s="330">
        <v>0</v>
      </c>
      <c r="CM93" s="332">
        <v>0</v>
      </c>
      <c r="CO93" s="181">
        <v>1727611.6102695903</v>
      </c>
      <c r="CP93" s="330">
        <v>1727611.6102669521</v>
      </c>
      <c r="CQ93" s="332">
        <v>2.6382040232419968E-6</v>
      </c>
      <c r="CS93" s="181">
        <v>1741105.2196716433</v>
      </c>
      <c r="CT93" s="330">
        <v>1741105.2196690051</v>
      </c>
      <c r="CU93" s="332">
        <v>2.6382040232419968E-6</v>
      </c>
      <c r="CW93" s="181">
        <v>0</v>
      </c>
      <c r="CX93" s="330">
        <v>0</v>
      </c>
      <c r="CY93" s="332">
        <v>0</v>
      </c>
      <c r="DA93" s="181">
        <v>295335.03451651335</v>
      </c>
      <c r="DB93" s="330">
        <v>295335.03451651882</v>
      </c>
      <c r="DC93" s="332">
        <v>-5.4715201258659363E-9</v>
      </c>
      <c r="DE93" s="333">
        <v>4.8387096774193547E-2</v>
      </c>
      <c r="DF93" s="333">
        <v>0</v>
      </c>
    </row>
    <row r="94" spans="1:110" x14ac:dyDescent="0.2">
      <c r="A94" s="187" t="s">
        <v>328</v>
      </c>
      <c r="B94" s="187"/>
      <c r="C94" s="160">
        <v>5205</v>
      </c>
      <c r="D94" s="161" t="s">
        <v>140</v>
      </c>
      <c r="E94" s="162"/>
      <c r="F94" s="163">
        <v>1165842.5059216928</v>
      </c>
      <c r="G94" s="164">
        <v>20626.197525883599</v>
      </c>
      <c r="H94" s="164">
        <v>9595.8343752883811</v>
      </c>
      <c r="I94" s="164">
        <v>18896.039509734605</v>
      </c>
      <c r="J94" s="164">
        <v>0</v>
      </c>
      <c r="K94" s="164">
        <v>82021.121280002946</v>
      </c>
      <c r="L94" s="164">
        <v>3628.5029052612781</v>
      </c>
      <c r="M94" s="186">
        <v>114418.30399999999</v>
      </c>
      <c r="N94" s="164">
        <v>0</v>
      </c>
      <c r="O94" s="165">
        <v>5443.2000000000007</v>
      </c>
      <c r="P94" s="166"/>
      <c r="Q94" s="167"/>
      <c r="R94" s="164">
        <v>0</v>
      </c>
      <c r="S94" s="164"/>
      <c r="T94" s="164">
        <v>114971.49448213648</v>
      </c>
      <c r="U94" s="168">
        <v>0</v>
      </c>
      <c r="V94" s="168">
        <v>0</v>
      </c>
      <c r="W94" s="169">
        <v>1535443.2</v>
      </c>
      <c r="X94" s="170"/>
      <c r="Y94" s="163">
        <v>193955.10000000003</v>
      </c>
      <c r="Z94" s="171">
        <v>5889.2303867113369</v>
      </c>
      <c r="AA94" s="169">
        <v>199844.33038671137</v>
      </c>
      <c r="AB94" s="170"/>
      <c r="AC94" s="163">
        <v>7160.2733186127007</v>
      </c>
      <c r="AD94" s="167"/>
      <c r="AE94" s="164">
        <v>0</v>
      </c>
      <c r="AF94" s="167"/>
      <c r="AG94" s="164"/>
      <c r="AH94" s="169">
        <v>7160.2733186127007</v>
      </c>
      <c r="AI94" s="170"/>
      <c r="AJ94" s="172">
        <v>1742447.803705324</v>
      </c>
      <c r="AK94" s="170"/>
      <c r="AL94" s="173">
        <v>66499.427207637229</v>
      </c>
      <c r="AM94" s="170"/>
      <c r="AN94" s="174">
        <v>192762.04751486643</v>
      </c>
      <c r="AO94" s="170"/>
      <c r="AP94" s="175">
        <v>1735287.5303867112</v>
      </c>
      <c r="AQ94" s="167"/>
      <c r="AR94" s="170">
        <v>7160.2733186127007</v>
      </c>
      <c r="AS94" s="167"/>
      <c r="AT94" s="170">
        <v>66499.427207637229</v>
      </c>
      <c r="AU94" s="175">
        <v>0</v>
      </c>
      <c r="AV94" s="170">
        <v>0</v>
      </c>
      <c r="AW94" s="170">
        <v>0</v>
      </c>
      <c r="AX94" s="170">
        <v>0</v>
      </c>
      <c r="AY94" s="176">
        <v>0</v>
      </c>
      <c r="AZ94" s="177">
        <v>0</v>
      </c>
      <c r="BA94" s="178">
        <v>1808947.2309129611</v>
      </c>
      <c r="BB94" s="179">
        <v>-1.1641532182693481E-10</v>
      </c>
      <c r="BD94" s="128">
        <v>1808947.2309129611</v>
      </c>
      <c r="BG94" s="180">
        <v>1808947.2309129611</v>
      </c>
      <c r="BI94" s="182">
        <v>0</v>
      </c>
      <c r="BL94" s="128">
        <v>1535443.2</v>
      </c>
      <c r="BN94" s="183">
        <v>0</v>
      </c>
      <c r="BO94" s="184">
        <v>0</v>
      </c>
      <c r="BQ94" s="128">
        <v>380</v>
      </c>
      <c r="BR94" s="185">
        <v>3805205</v>
      </c>
      <c r="BS94" s="128">
        <v>5443.2000000000007</v>
      </c>
      <c r="BT94" s="128">
        <v>0</v>
      </c>
      <c r="BU94" s="181">
        <v>0</v>
      </c>
      <c r="BW94" s="181">
        <v>0</v>
      </c>
      <c r="BY94" s="181">
        <v>3228.2225558194773</v>
      </c>
      <c r="BZ94" s="330">
        <v>3228.2225558194773</v>
      </c>
      <c r="CA94" s="331">
        <v>0</v>
      </c>
      <c r="CC94" s="181">
        <v>408</v>
      </c>
      <c r="CG94" s="181">
        <v>0</v>
      </c>
      <c r="CH94" s="330">
        <v>0</v>
      </c>
      <c r="CI94" s="332">
        <v>0</v>
      </c>
      <c r="CK94" s="181">
        <v>114971.49448213648</v>
      </c>
      <c r="CL94" s="330">
        <v>114971.49448213214</v>
      </c>
      <c r="CM94" s="332">
        <v>4.3364707380533218E-9</v>
      </c>
      <c r="CO94" s="181">
        <v>1535443.2</v>
      </c>
      <c r="CP94" s="330">
        <v>1535443.2</v>
      </c>
      <c r="CQ94" s="332">
        <v>0</v>
      </c>
      <c r="CS94" s="181">
        <v>1535443.2</v>
      </c>
      <c r="CT94" s="330">
        <v>1535443.2</v>
      </c>
      <c r="CU94" s="332">
        <v>0</v>
      </c>
      <c r="CW94" s="181">
        <v>0</v>
      </c>
      <c r="CX94" s="330">
        <v>0</v>
      </c>
      <c r="CY94" s="332">
        <v>0</v>
      </c>
      <c r="DA94" s="181">
        <v>180771.38769166375</v>
      </c>
      <c r="DB94" s="330">
        <v>180771.38769166463</v>
      </c>
      <c r="DC94" s="332">
        <v>-8.7311491370201111E-10</v>
      </c>
      <c r="DE94" s="333">
        <v>2.1834061135371178E-2</v>
      </c>
      <c r="DF94" s="333">
        <v>0</v>
      </c>
    </row>
    <row r="95" spans="1:110" x14ac:dyDescent="0.2">
      <c r="A95" s="187" t="s">
        <v>328</v>
      </c>
      <c r="B95" s="187"/>
      <c r="C95" s="160">
        <v>2130</v>
      </c>
      <c r="D95" s="161" t="s">
        <v>142</v>
      </c>
      <c r="E95" s="162"/>
      <c r="F95" s="163">
        <v>160017.59885199706</v>
      </c>
      <c r="G95" s="164">
        <v>5141.806163932647</v>
      </c>
      <c r="H95" s="164">
        <v>2100.3359999981326</v>
      </c>
      <c r="I95" s="164">
        <v>8144.6362666649047</v>
      </c>
      <c r="J95" s="164">
        <v>0</v>
      </c>
      <c r="K95" s="164">
        <v>19420.781246512335</v>
      </c>
      <c r="L95" s="164">
        <v>0</v>
      </c>
      <c r="M95" s="186">
        <v>114418.30399999999</v>
      </c>
      <c r="N95" s="164">
        <v>0</v>
      </c>
      <c r="O95" s="192">
        <v>736.5</v>
      </c>
      <c r="P95" s="166"/>
      <c r="Q95" s="167"/>
      <c r="R95" s="164">
        <v>0</v>
      </c>
      <c r="S95" s="164"/>
      <c r="T95" s="164">
        <v>0</v>
      </c>
      <c r="U95" s="168">
        <v>63351.846432231046</v>
      </c>
      <c r="V95" s="168">
        <v>0</v>
      </c>
      <c r="W95" s="169">
        <v>373331.80896133604</v>
      </c>
      <c r="X95" s="170"/>
      <c r="Y95" s="163">
        <v>0</v>
      </c>
      <c r="Z95" s="171">
        <v>0</v>
      </c>
      <c r="AA95" s="169">
        <v>0</v>
      </c>
      <c r="AB95" s="170"/>
      <c r="AC95" s="163">
        <v>10596.132592924849</v>
      </c>
      <c r="AD95" s="167"/>
      <c r="AE95" s="164">
        <v>31678.9109756424</v>
      </c>
      <c r="AF95" s="167"/>
      <c r="AG95" s="164"/>
      <c r="AH95" s="169">
        <v>42275.043568567249</v>
      </c>
      <c r="AI95" s="170"/>
      <c r="AJ95" s="172">
        <v>415606.85252990329</v>
      </c>
      <c r="AK95" s="170"/>
      <c r="AL95" s="173">
        <v>8478.7234042553191</v>
      </c>
      <c r="AM95" s="170"/>
      <c r="AN95" s="174">
        <v>34935.004689878333</v>
      </c>
      <c r="AO95" s="170"/>
      <c r="AP95" s="175">
        <v>405010.71993697842</v>
      </c>
      <c r="AQ95" s="167"/>
      <c r="AR95" s="170">
        <v>10596.132592924849</v>
      </c>
      <c r="AS95" s="167"/>
      <c r="AT95" s="170">
        <v>8478.7234042553191</v>
      </c>
      <c r="AU95" s="175">
        <v>0</v>
      </c>
      <c r="AV95" s="170">
        <v>0</v>
      </c>
      <c r="AW95" s="170">
        <v>0</v>
      </c>
      <c r="AX95" s="170">
        <v>0</v>
      </c>
      <c r="AY95" s="176">
        <v>0</v>
      </c>
      <c r="AZ95" s="177">
        <v>0</v>
      </c>
      <c r="BA95" s="178">
        <v>424085.57593415864</v>
      </c>
      <c r="BB95" s="179">
        <v>2.7284841053187847E-11</v>
      </c>
      <c r="BD95" s="128">
        <v>424085.57593415864</v>
      </c>
      <c r="BG95" s="180">
        <v>424085.57593415864</v>
      </c>
      <c r="BI95" s="182">
        <v>0</v>
      </c>
      <c r="BL95" s="128">
        <v>373331.80896133604</v>
      </c>
      <c r="BN95" s="183">
        <v>0</v>
      </c>
      <c r="BO95" s="184">
        <v>0</v>
      </c>
      <c r="BQ95" s="128">
        <v>380</v>
      </c>
      <c r="BR95" s="185">
        <v>3802130</v>
      </c>
      <c r="BS95" s="128">
        <v>736.5</v>
      </c>
      <c r="BT95" s="128">
        <v>0</v>
      </c>
      <c r="BU95" s="181">
        <v>0</v>
      </c>
      <c r="BW95" s="181">
        <v>0</v>
      </c>
      <c r="BY95" s="181">
        <v>4527.0067360799867</v>
      </c>
      <c r="BZ95" s="330">
        <v>4527.0067354166667</v>
      </c>
      <c r="CA95" s="331">
        <v>6.6331995185464621E-7</v>
      </c>
      <c r="CC95" s="181">
        <v>56</v>
      </c>
      <c r="CG95" s="181">
        <v>63351.846432231046</v>
      </c>
      <c r="CH95" s="330">
        <v>63351.84639439985</v>
      </c>
      <c r="CI95" s="332">
        <v>3.7831196095794439E-5</v>
      </c>
      <c r="CK95" s="181">
        <v>0</v>
      </c>
      <c r="CL95" s="330">
        <v>0</v>
      </c>
      <c r="CM95" s="332">
        <v>0</v>
      </c>
      <c r="CO95" s="181">
        <v>373331.80896133604</v>
      </c>
      <c r="CP95" s="330">
        <v>373331.80892350664</v>
      </c>
      <c r="CQ95" s="332">
        <v>3.7829391658306122E-5</v>
      </c>
      <c r="CS95" s="181">
        <v>373331.80896133604</v>
      </c>
      <c r="CT95" s="330">
        <v>373331.80892350664</v>
      </c>
      <c r="CU95" s="332">
        <v>3.7829391658306122E-5</v>
      </c>
      <c r="CW95" s="181">
        <v>0</v>
      </c>
      <c r="CX95" s="330">
        <v>0</v>
      </c>
      <c r="CY95" s="332">
        <v>0</v>
      </c>
      <c r="DA95" s="181">
        <v>34935.004689878333</v>
      </c>
      <c r="DB95" s="330">
        <v>34935.00468987874</v>
      </c>
      <c r="DC95" s="332">
        <v>-4.0745362639427185E-10</v>
      </c>
      <c r="DE95" s="333">
        <v>3.9215686274509803E-2</v>
      </c>
      <c r="DF95" s="333">
        <v>0</v>
      </c>
    </row>
    <row r="96" spans="1:110" x14ac:dyDescent="0.2">
      <c r="A96" s="159" t="s">
        <v>326</v>
      </c>
      <c r="B96" s="159" t="s">
        <v>143</v>
      </c>
      <c r="C96" s="160">
        <v>3353</v>
      </c>
      <c r="D96" s="161" t="s">
        <v>144</v>
      </c>
      <c r="E96" s="162"/>
      <c r="F96" s="163">
        <v>517199.73914663331</v>
      </c>
      <c r="G96" s="164">
        <v>35840.076929280527</v>
      </c>
      <c r="H96" s="164">
        <v>16470.667672116528</v>
      </c>
      <c r="I96" s="164">
        <v>66634.484948619371</v>
      </c>
      <c r="J96" s="164">
        <v>0</v>
      </c>
      <c r="K96" s="164">
        <v>69454.402852176485</v>
      </c>
      <c r="L96" s="164">
        <v>15848.262589082686</v>
      </c>
      <c r="M96" s="186">
        <v>114418.30399999999</v>
      </c>
      <c r="N96" s="164">
        <v>0</v>
      </c>
      <c r="O96" s="165">
        <v>2640.4620264000005</v>
      </c>
      <c r="P96" s="166"/>
      <c r="Q96" s="167"/>
      <c r="R96" s="164">
        <v>-6115.5350294470618</v>
      </c>
      <c r="S96" s="164"/>
      <c r="T96" s="164">
        <v>0</v>
      </c>
      <c r="U96" s="168">
        <v>0</v>
      </c>
      <c r="V96" s="168">
        <v>0</v>
      </c>
      <c r="W96" s="169">
        <v>832390.8651348619</v>
      </c>
      <c r="X96" s="170"/>
      <c r="Y96" s="163">
        <v>0</v>
      </c>
      <c r="Z96" s="171">
        <v>0</v>
      </c>
      <c r="AA96" s="169">
        <v>0</v>
      </c>
      <c r="AB96" s="170"/>
      <c r="AC96" s="163">
        <v>7596.1325929248478</v>
      </c>
      <c r="AD96" s="167"/>
      <c r="AE96" s="164">
        <v>0</v>
      </c>
      <c r="AF96" s="167"/>
      <c r="AG96" s="164"/>
      <c r="AH96" s="169">
        <v>7596.1325929248478</v>
      </c>
      <c r="AI96" s="170"/>
      <c r="AJ96" s="172">
        <v>839986.99772778677</v>
      </c>
      <c r="AK96" s="170"/>
      <c r="AL96" s="173">
        <v>84423.529411764714</v>
      </c>
      <c r="AM96" s="170"/>
      <c r="AN96" s="174">
        <v>135318.72676951817</v>
      </c>
      <c r="AO96" s="170"/>
      <c r="AP96" s="175">
        <v>838506.40016430896</v>
      </c>
      <c r="AQ96" s="167"/>
      <c r="AR96" s="170">
        <v>7596.1325929248478</v>
      </c>
      <c r="AS96" s="167"/>
      <c r="AT96" s="170">
        <v>84423.529411764714</v>
      </c>
      <c r="AU96" s="175">
        <v>3180.5019691200769</v>
      </c>
      <c r="AV96" s="170">
        <v>1060.1673230400256</v>
      </c>
      <c r="AW96" s="170">
        <v>148.98840847674583</v>
      </c>
      <c r="AX96" s="170">
        <v>1322.7388254249724</v>
      </c>
      <c r="AY96" s="176">
        <v>0</v>
      </c>
      <c r="AZ96" s="177">
        <v>370.95958146801701</v>
      </c>
      <c r="BA96" s="178">
        <v>924442.70606146869</v>
      </c>
      <c r="BB96" s="179">
        <v>32.178921917206026</v>
      </c>
      <c r="BD96" s="128">
        <v>930526.06216899853</v>
      </c>
      <c r="BG96" s="180">
        <v>930526.06216899853</v>
      </c>
      <c r="BI96" s="182">
        <v>0</v>
      </c>
      <c r="BL96" s="128">
        <v>838506.40016430896</v>
      </c>
      <c r="BN96" s="183">
        <v>8013.7751166726293</v>
      </c>
      <c r="BO96" s="184">
        <v>-1898.2400872255675</v>
      </c>
      <c r="BQ96" s="128">
        <v>380</v>
      </c>
      <c r="BR96" s="185">
        <v>3803353</v>
      </c>
      <c r="BS96" s="128">
        <v>2640.4620264000005</v>
      </c>
      <c r="BT96" s="128">
        <v>0</v>
      </c>
      <c r="BU96" s="181">
        <v>0</v>
      </c>
      <c r="BW96" s="181">
        <v>0</v>
      </c>
      <c r="BY96" s="181">
        <v>3838.9393161337421</v>
      </c>
      <c r="BZ96" s="330">
        <v>3838.9393163934424</v>
      </c>
      <c r="CA96" s="331">
        <v>-2.5970030037569813E-7</v>
      </c>
      <c r="CC96" s="181">
        <v>181</v>
      </c>
      <c r="CG96" s="181">
        <v>0</v>
      </c>
      <c r="CH96" s="330">
        <v>0</v>
      </c>
      <c r="CI96" s="332">
        <v>0</v>
      </c>
      <c r="CK96" s="181">
        <v>0</v>
      </c>
      <c r="CL96" s="330">
        <v>0</v>
      </c>
      <c r="CM96" s="332">
        <v>0</v>
      </c>
      <c r="CO96" s="181">
        <v>832390.8651348619</v>
      </c>
      <c r="CP96" s="330">
        <v>832390.86513487634</v>
      </c>
      <c r="CQ96" s="332">
        <v>-1.4435499906539917E-8</v>
      </c>
      <c r="CS96" s="181">
        <v>838506.40016430896</v>
      </c>
      <c r="CT96" s="330">
        <v>838506.40016432339</v>
      </c>
      <c r="CU96" s="332">
        <v>-1.4435499906539917E-8</v>
      </c>
      <c r="CW96" s="181">
        <v>0</v>
      </c>
      <c r="CX96" s="330">
        <v>0</v>
      </c>
      <c r="CY96" s="332">
        <v>0</v>
      </c>
      <c r="DA96" s="181">
        <v>135318.72676951817</v>
      </c>
      <c r="DB96" s="330">
        <v>135318.72676952143</v>
      </c>
      <c r="DC96" s="332">
        <v>-3.2596290111541748E-9</v>
      </c>
      <c r="DE96" s="333">
        <v>3.6458333333333336E-2</v>
      </c>
      <c r="DF96" s="333">
        <v>0</v>
      </c>
    </row>
    <row r="97" spans="1:110" x14ac:dyDescent="0.2">
      <c r="A97" s="187" t="s">
        <v>328</v>
      </c>
      <c r="B97" s="187"/>
      <c r="C97" s="188">
        <v>3372</v>
      </c>
      <c r="D97" s="161" t="s">
        <v>145</v>
      </c>
      <c r="E97" s="162"/>
      <c r="F97" s="163">
        <v>602923.45281734597</v>
      </c>
      <c r="G97" s="164">
        <v>21986.773134876112</v>
      </c>
      <c r="H97" s="164">
        <v>10351.655999990811</v>
      </c>
      <c r="I97" s="164">
        <v>65010.399999985901</v>
      </c>
      <c r="J97" s="164">
        <v>0</v>
      </c>
      <c r="K97" s="164">
        <v>129913.84647399327</v>
      </c>
      <c r="L97" s="164">
        <v>28853.004631096119</v>
      </c>
      <c r="M97" s="186">
        <v>114418.30399999999</v>
      </c>
      <c r="N97" s="164">
        <v>0</v>
      </c>
      <c r="O97" s="165">
        <v>3216.05</v>
      </c>
      <c r="P97" s="166"/>
      <c r="Q97" s="167"/>
      <c r="R97" s="164">
        <v>0</v>
      </c>
      <c r="S97" s="164"/>
      <c r="T97" s="164">
        <v>0</v>
      </c>
      <c r="U97" s="168">
        <v>0</v>
      </c>
      <c r="V97" s="168">
        <v>0</v>
      </c>
      <c r="W97" s="169">
        <v>976673.48705728829</v>
      </c>
      <c r="X97" s="170"/>
      <c r="Y97" s="163">
        <v>129479.29702970297</v>
      </c>
      <c r="Z97" s="171">
        <v>15714.426736601759</v>
      </c>
      <c r="AA97" s="169">
        <v>145193.72376630473</v>
      </c>
      <c r="AB97" s="170"/>
      <c r="AC97" s="163">
        <v>34303.752892792887</v>
      </c>
      <c r="AD97" s="167"/>
      <c r="AE97" s="164">
        <v>0</v>
      </c>
      <c r="AF97" s="167"/>
      <c r="AG97" s="164"/>
      <c r="AH97" s="169">
        <v>34303.752892792887</v>
      </c>
      <c r="AI97" s="170"/>
      <c r="AJ97" s="172">
        <v>1156170.9637163859</v>
      </c>
      <c r="AK97" s="170"/>
      <c r="AL97" s="173">
        <v>49020</v>
      </c>
      <c r="AM97" s="170"/>
      <c r="AN97" s="174">
        <v>205951.56750900918</v>
      </c>
      <c r="AO97" s="170"/>
      <c r="AP97" s="175">
        <v>1121867.210823593</v>
      </c>
      <c r="AQ97" s="167"/>
      <c r="AR97" s="170">
        <v>34303.752892792887</v>
      </c>
      <c r="AS97" s="167"/>
      <c r="AT97" s="170">
        <v>49020</v>
      </c>
      <c r="AU97" s="175">
        <v>0</v>
      </c>
      <c r="AV97" s="170">
        <v>0</v>
      </c>
      <c r="AW97" s="170">
        <v>0</v>
      </c>
      <c r="AX97" s="170">
        <v>0</v>
      </c>
      <c r="AY97" s="176">
        <v>0</v>
      </c>
      <c r="AZ97" s="177">
        <v>0</v>
      </c>
      <c r="BA97" s="178">
        <v>1205190.9637163859</v>
      </c>
      <c r="BB97" s="179">
        <v>0</v>
      </c>
      <c r="BD97" s="128">
        <v>1205190.9637163859</v>
      </c>
      <c r="BG97" s="180">
        <v>1205190.9637163859</v>
      </c>
      <c r="BI97" s="182">
        <v>0</v>
      </c>
      <c r="BL97" s="128">
        <v>976673.48705728829</v>
      </c>
      <c r="BN97" s="183">
        <v>0</v>
      </c>
      <c r="BO97" s="184">
        <v>0</v>
      </c>
      <c r="BQ97" s="128">
        <v>380</v>
      </c>
      <c r="BR97" s="185">
        <v>3803372</v>
      </c>
      <c r="BS97" s="128">
        <v>3216.05</v>
      </c>
      <c r="BT97" s="128">
        <v>0</v>
      </c>
      <c r="BU97" s="181">
        <v>0</v>
      </c>
      <c r="BW97" s="181">
        <v>0</v>
      </c>
      <c r="BY97" s="181">
        <v>3973.8484814433191</v>
      </c>
      <c r="BZ97" s="330">
        <v>3973.8484815165871</v>
      </c>
      <c r="CA97" s="331">
        <v>-7.3267983680125326E-8</v>
      </c>
      <c r="CC97" s="181">
        <v>211</v>
      </c>
      <c r="CG97" s="181">
        <v>0</v>
      </c>
      <c r="CH97" s="330">
        <v>0</v>
      </c>
      <c r="CI97" s="332">
        <v>0</v>
      </c>
      <c r="CK97" s="181">
        <v>0</v>
      </c>
      <c r="CL97" s="330">
        <v>0</v>
      </c>
      <c r="CM97" s="332">
        <v>0</v>
      </c>
      <c r="CO97" s="181">
        <v>976673.48705728829</v>
      </c>
      <c r="CP97" s="330">
        <v>976673.48705730238</v>
      </c>
      <c r="CQ97" s="332">
        <v>-1.4086253941059113E-8</v>
      </c>
      <c r="CS97" s="181">
        <v>976673.48705728829</v>
      </c>
      <c r="CT97" s="330">
        <v>976673.48705730238</v>
      </c>
      <c r="CU97" s="332">
        <v>-1.4086253941059113E-8</v>
      </c>
      <c r="CW97" s="181">
        <v>0</v>
      </c>
      <c r="CX97" s="330">
        <v>0</v>
      </c>
      <c r="CY97" s="332">
        <v>0</v>
      </c>
      <c r="DA97" s="181">
        <v>197239.94408303089</v>
      </c>
      <c r="DB97" s="330">
        <v>197239.94408303406</v>
      </c>
      <c r="DC97" s="332">
        <v>-3.1723175197839737E-9</v>
      </c>
      <c r="DE97" s="333">
        <v>3.0434782608695653E-2</v>
      </c>
      <c r="DF97" s="333">
        <v>0</v>
      </c>
    </row>
    <row r="98" spans="1:110" x14ac:dyDescent="0.2">
      <c r="A98" s="187" t="s">
        <v>328</v>
      </c>
      <c r="B98" s="187"/>
      <c r="C98" s="160">
        <v>3375</v>
      </c>
      <c r="D98" s="161" t="s">
        <v>146</v>
      </c>
      <c r="E98" s="162"/>
      <c r="F98" s="163">
        <v>517199.73914663331</v>
      </c>
      <c r="G98" s="164">
        <v>7719.0013400988528</v>
      </c>
      <c r="H98" s="164">
        <v>4427.3386956482373</v>
      </c>
      <c r="I98" s="164">
        <v>2454.7133434777274</v>
      </c>
      <c r="J98" s="164">
        <v>1240.3932202238491</v>
      </c>
      <c r="K98" s="164">
        <v>51034.19357647244</v>
      </c>
      <c r="L98" s="164">
        <v>0</v>
      </c>
      <c r="M98" s="186">
        <v>114418.30399999999</v>
      </c>
      <c r="N98" s="164">
        <v>0</v>
      </c>
      <c r="O98" s="165">
        <v>2798.7000000000003</v>
      </c>
      <c r="P98" s="166"/>
      <c r="Q98" s="167"/>
      <c r="R98" s="164">
        <v>0</v>
      </c>
      <c r="S98" s="164"/>
      <c r="T98" s="164">
        <v>0</v>
      </c>
      <c r="U98" s="168">
        <v>26739.523935047793</v>
      </c>
      <c r="V98" s="168">
        <v>0</v>
      </c>
      <c r="W98" s="169">
        <v>728031.90725760208</v>
      </c>
      <c r="X98" s="170"/>
      <c r="Y98" s="163">
        <v>0</v>
      </c>
      <c r="Z98" s="171">
        <v>0</v>
      </c>
      <c r="AA98" s="169">
        <v>0</v>
      </c>
      <c r="AB98" s="170"/>
      <c r="AC98" s="163">
        <v>7596.6253987595992</v>
      </c>
      <c r="AD98" s="167"/>
      <c r="AE98" s="164">
        <v>8470.9464904104589</v>
      </c>
      <c r="AF98" s="167"/>
      <c r="AG98" s="164"/>
      <c r="AH98" s="169">
        <v>16067.571889170058</v>
      </c>
      <c r="AI98" s="170"/>
      <c r="AJ98" s="172">
        <v>744099.47914677218</v>
      </c>
      <c r="AK98" s="170"/>
      <c r="AL98" s="173">
        <v>18788</v>
      </c>
      <c r="AM98" s="170"/>
      <c r="AN98" s="174">
        <v>93220.710438230803</v>
      </c>
      <c r="AO98" s="170"/>
      <c r="AP98" s="175">
        <v>736502.85374801257</v>
      </c>
      <c r="AQ98" s="167"/>
      <c r="AR98" s="170">
        <v>7596.6253987595992</v>
      </c>
      <c r="AS98" s="167"/>
      <c r="AT98" s="170">
        <v>18788</v>
      </c>
      <c r="AU98" s="175">
        <v>0</v>
      </c>
      <c r="AV98" s="170">
        <v>0</v>
      </c>
      <c r="AW98" s="170">
        <v>0</v>
      </c>
      <c r="AX98" s="170">
        <v>0</v>
      </c>
      <c r="AY98" s="176">
        <v>0</v>
      </c>
      <c r="AZ98" s="177">
        <v>0</v>
      </c>
      <c r="BA98" s="178">
        <v>762887.47914677218</v>
      </c>
      <c r="BB98" s="179">
        <v>0</v>
      </c>
      <c r="BD98" s="128">
        <v>762887.47914677218</v>
      </c>
      <c r="BG98" s="180">
        <v>762887.47914677218</v>
      </c>
      <c r="BI98" s="182">
        <v>0</v>
      </c>
      <c r="BL98" s="128">
        <v>728031.90725760208</v>
      </c>
      <c r="BN98" s="183">
        <v>0</v>
      </c>
      <c r="BO98" s="184">
        <v>0</v>
      </c>
      <c r="BQ98" s="128">
        <v>380</v>
      </c>
      <c r="BR98" s="185">
        <v>3803375</v>
      </c>
      <c r="BS98" s="128">
        <v>2798.7000000000003</v>
      </c>
      <c r="BT98" s="128">
        <v>0</v>
      </c>
      <c r="BU98" s="181">
        <v>0</v>
      </c>
      <c r="BW98" s="181">
        <v>0</v>
      </c>
      <c r="BY98" s="181">
        <v>3313.6959679879287</v>
      </c>
      <c r="BZ98" s="330">
        <v>3313.6959679347829</v>
      </c>
      <c r="CA98" s="331">
        <v>5.3145868150750175E-8</v>
      </c>
      <c r="CC98" s="181">
        <v>181</v>
      </c>
      <c r="CG98" s="181">
        <v>26739.523935047793</v>
      </c>
      <c r="CH98" s="330">
        <v>26739.523925250793</v>
      </c>
      <c r="CI98" s="332">
        <v>9.7970005299430341E-6</v>
      </c>
      <c r="CK98" s="181">
        <v>0</v>
      </c>
      <c r="CL98" s="330">
        <v>0</v>
      </c>
      <c r="CM98" s="332">
        <v>0</v>
      </c>
      <c r="CO98" s="181">
        <v>728031.90725760208</v>
      </c>
      <c r="CP98" s="330">
        <v>728031.90724780562</v>
      </c>
      <c r="CQ98" s="332">
        <v>9.7964657470583916E-6</v>
      </c>
      <c r="CS98" s="181">
        <v>728031.90725760208</v>
      </c>
      <c r="CT98" s="330">
        <v>728031.90724780562</v>
      </c>
      <c r="CU98" s="332">
        <v>9.7964657470583916E-6</v>
      </c>
      <c r="CW98" s="181">
        <v>1240.3932202238491</v>
      </c>
      <c r="CX98" s="330">
        <v>1240.3932202238491</v>
      </c>
      <c r="CY98" s="332">
        <v>0</v>
      </c>
      <c r="DA98" s="181">
        <v>93220.710438230803</v>
      </c>
      <c r="DB98" s="330">
        <v>93220.710438230919</v>
      </c>
      <c r="DC98" s="332">
        <v>-1.1641532182693481E-10</v>
      </c>
      <c r="DE98" s="333">
        <v>6.5326633165829151E-2</v>
      </c>
      <c r="DF98" s="333">
        <v>0</v>
      </c>
    </row>
    <row r="99" spans="1:110" x14ac:dyDescent="0.2">
      <c r="A99" s="187" t="s">
        <v>328</v>
      </c>
      <c r="B99" s="187"/>
      <c r="C99" s="160">
        <v>2064</v>
      </c>
      <c r="D99" s="161" t="s">
        <v>349</v>
      </c>
      <c r="E99" s="162"/>
      <c r="F99" s="163">
        <v>608638.36706206016</v>
      </c>
      <c r="G99" s="164">
        <v>75320.184894889186</v>
      </c>
      <c r="H99" s="164">
        <v>41433.323186403803</v>
      </c>
      <c r="I99" s="164">
        <v>67493.890515239516</v>
      </c>
      <c r="J99" s="164">
        <v>3738.7857695455309</v>
      </c>
      <c r="K99" s="164">
        <v>101745.73547629248</v>
      </c>
      <c r="L99" s="164">
        <v>4491.5559724114528</v>
      </c>
      <c r="M99" s="186">
        <v>114418.30399999999</v>
      </c>
      <c r="N99" s="164">
        <v>0</v>
      </c>
      <c r="O99" s="165">
        <v>5896.8</v>
      </c>
      <c r="P99" s="166"/>
      <c r="Q99" s="167"/>
      <c r="R99" s="164">
        <v>0</v>
      </c>
      <c r="S99" s="164"/>
      <c r="T99" s="164">
        <v>0</v>
      </c>
      <c r="U99" s="168">
        <v>71328.746706714039</v>
      </c>
      <c r="V99" s="168">
        <v>0</v>
      </c>
      <c r="W99" s="169">
        <v>1094505.693583556</v>
      </c>
      <c r="X99" s="170"/>
      <c r="Y99" s="163">
        <v>97543.200000000012</v>
      </c>
      <c r="Z99" s="171">
        <v>9831.9686768037354</v>
      </c>
      <c r="AA99" s="169">
        <v>107375.16867680375</v>
      </c>
      <c r="AB99" s="170"/>
      <c r="AC99" s="163">
        <v>4596.5071941652495</v>
      </c>
      <c r="AD99" s="167"/>
      <c r="AE99" s="164">
        <v>0</v>
      </c>
      <c r="AF99" s="167"/>
      <c r="AG99" s="164"/>
      <c r="AH99" s="169">
        <v>4596.5071941652495</v>
      </c>
      <c r="AI99" s="170"/>
      <c r="AJ99" s="172">
        <v>1206477.3694545249</v>
      </c>
      <c r="AK99" s="170"/>
      <c r="AL99" s="173">
        <v>172769.62025316452</v>
      </c>
      <c r="AM99" s="170"/>
      <c r="AN99" s="174">
        <v>195985.05928257751</v>
      </c>
      <c r="AO99" s="170"/>
      <c r="AP99" s="175">
        <v>1207214.7822220931</v>
      </c>
      <c r="AQ99" s="167"/>
      <c r="AR99" s="170">
        <v>4596.5071941652495</v>
      </c>
      <c r="AS99" s="167"/>
      <c r="AT99" s="170">
        <v>172769.62025316452</v>
      </c>
      <c r="AU99" s="175">
        <v>0</v>
      </c>
      <c r="AV99" s="170">
        <v>0</v>
      </c>
      <c r="AW99" s="170">
        <v>0</v>
      </c>
      <c r="AX99" s="170">
        <v>0</v>
      </c>
      <c r="AY99" s="176">
        <v>0</v>
      </c>
      <c r="AZ99" s="177">
        <v>0</v>
      </c>
      <c r="BA99" s="178">
        <v>1384580.9096694228</v>
      </c>
      <c r="BB99" s="179">
        <v>1.1459633242338896E-10</v>
      </c>
      <c r="BD99" s="128">
        <v>1384580.9096694228</v>
      </c>
      <c r="BG99" s="180">
        <v>1384580.9096694228</v>
      </c>
      <c r="BI99" s="182">
        <v>0</v>
      </c>
      <c r="BL99" s="128">
        <v>1094505.693583556</v>
      </c>
      <c r="BN99" s="183">
        <v>0</v>
      </c>
      <c r="BO99" s="184">
        <v>0</v>
      </c>
      <c r="BQ99" s="128">
        <v>380</v>
      </c>
      <c r="BR99" s="185">
        <v>3802064</v>
      </c>
      <c r="BS99" s="128">
        <v>5896.8</v>
      </c>
      <c r="BT99" s="128">
        <v>0</v>
      </c>
      <c r="BU99" s="181">
        <v>0</v>
      </c>
      <c r="BW99" s="181">
        <v>0</v>
      </c>
      <c r="BY99" s="181">
        <v>4491.0297916623149</v>
      </c>
      <c r="BZ99" s="330">
        <v>4491.0297915254241</v>
      </c>
      <c r="CA99" s="331">
        <v>1.3689077604794875E-7</v>
      </c>
      <c r="CC99" s="181">
        <v>213</v>
      </c>
      <c r="CG99" s="181">
        <v>71328.746706714039</v>
      </c>
      <c r="CH99" s="330">
        <v>71328.746677004907</v>
      </c>
      <c r="CI99" s="332">
        <v>2.9709131922572851E-5</v>
      </c>
      <c r="CK99" s="181">
        <v>0</v>
      </c>
      <c r="CL99" s="330">
        <v>0</v>
      </c>
      <c r="CM99" s="332">
        <v>0</v>
      </c>
      <c r="CO99" s="181">
        <v>1094505.693583556</v>
      </c>
      <c r="CP99" s="330">
        <v>1094505.6935538619</v>
      </c>
      <c r="CQ99" s="332">
        <v>2.9694056138396263E-5</v>
      </c>
      <c r="CS99" s="181">
        <v>1094505.693583556</v>
      </c>
      <c r="CT99" s="330">
        <v>1094505.6935538619</v>
      </c>
      <c r="CU99" s="332">
        <v>2.9694056138396263E-5</v>
      </c>
      <c r="CW99" s="181">
        <v>3738.7857695455309</v>
      </c>
      <c r="CX99" s="330">
        <v>3738.7857695455309</v>
      </c>
      <c r="CY99" s="332">
        <v>0</v>
      </c>
      <c r="DA99" s="181">
        <v>189542.54916196928</v>
      </c>
      <c r="DB99" s="330">
        <v>189542.54916197257</v>
      </c>
      <c r="DC99" s="332">
        <v>-3.2887328416109085E-9</v>
      </c>
      <c r="DE99" s="333">
        <v>7.3643410852713184E-2</v>
      </c>
      <c r="DF99" s="333">
        <v>0</v>
      </c>
    </row>
    <row r="100" spans="1:110" x14ac:dyDescent="0.2">
      <c r="A100" s="187" t="s">
        <v>328</v>
      </c>
      <c r="B100" s="187"/>
      <c r="C100" s="160">
        <v>2132</v>
      </c>
      <c r="D100" s="161" t="s">
        <v>147</v>
      </c>
      <c r="E100" s="162"/>
      <c r="F100" s="163">
        <v>554346.68173727544</v>
      </c>
      <c r="G100" s="164">
        <v>44426.417434467388</v>
      </c>
      <c r="H100" s="164">
        <v>27155.061818157665</v>
      </c>
      <c r="I100" s="164">
        <v>67070.681745439928</v>
      </c>
      <c r="J100" s="164">
        <v>0</v>
      </c>
      <c r="K100" s="164">
        <v>90779.609119078523</v>
      </c>
      <c r="L100" s="164">
        <v>19245.045006731514</v>
      </c>
      <c r="M100" s="186">
        <v>114418.30399999999</v>
      </c>
      <c r="N100" s="164">
        <v>14702.241352429202</v>
      </c>
      <c r="O100" s="165">
        <v>2749.6000000000004</v>
      </c>
      <c r="P100" s="166"/>
      <c r="Q100" s="167"/>
      <c r="R100" s="164">
        <v>0</v>
      </c>
      <c r="S100" s="164"/>
      <c r="T100" s="164">
        <v>0</v>
      </c>
      <c r="U100" s="168">
        <v>131271.80040094769</v>
      </c>
      <c r="V100" s="168">
        <v>0</v>
      </c>
      <c r="W100" s="169">
        <v>1066165.4426145272</v>
      </c>
      <c r="X100" s="170"/>
      <c r="Y100" s="163">
        <v>53422.500000000007</v>
      </c>
      <c r="Z100" s="171">
        <v>5787.0454010609392</v>
      </c>
      <c r="AA100" s="169">
        <v>59209.545401060946</v>
      </c>
      <c r="AB100" s="170"/>
      <c r="AC100" s="163">
        <v>30464.469627250091</v>
      </c>
      <c r="AD100" s="167"/>
      <c r="AE100" s="164">
        <v>0</v>
      </c>
      <c r="AF100" s="167"/>
      <c r="AG100" s="164"/>
      <c r="AH100" s="169">
        <v>30464.469627250091</v>
      </c>
      <c r="AI100" s="170"/>
      <c r="AJ100" s="172">
        <v>1155839.4576428381</v>
      </c>
      <c r="AK100" s="170"/>
      <c r="AL100" s="173">
        <v>104632</v>
      </c>
      <c r="AM100" s="170"/>
      <c r="AN100" s="174">
        <v>167531.40248625554</v>
      </c>
      <c r="AO100" s="170"/>
      <c r="AP100" s="175">
        <v>1125374.9880155881</v>
      </c>
      <c r="AQ100" s="167"/>
      <c r="AR100" s="170">
        <v>30464.469627250091</v>
      </c>
      <c r="AS100" s="167"/>
      <c r="AT100" s="170">
        <v>104632</v>
      </c>
      <c r="AU100" s="175">
        <v>0</v>
      </c>
      <c r="AV100" s="170">
        <v>0</v>
      </c>
      <c r="AW100" s="170">
        <v>0</v>
      </c>
      <c r="AX100" s="170">
        <v>0</v>
      </c>
      <c r="AY100" s="176">
        <v>0</v>
      </c>
      <c r="AZ100" s="177">
        <v>0</v>
      </c>
      <c r="BA100" s="178">
        <v>1260471.4576428381</v>
      </c>
      <c r="BB100" s="179">
        <v>0</v>
      </c>
      <c r="BD100" s="128">
        <v>1260471.4576428381</v>
      </c>
      <c r="BG100" s="180">
        <v>1260471.4576428381</v>
      </c>
      <c r="BI100" s="182">
        <v>0</v>
      </c>
      <c r="BL100" s="128">
        <v>1066165.4426145272</v>
      </c>
      <c r="BN100" s="183">
        <v>0</v>
      </c>
      <c r="BO100" s="184">
        <v>0</v>
      </c>
      <c r="BQ100" s="128">
        <v>380</v>
      </c>
      <c r="BR100" s="185">
        <v>3802132</v>
      </c>
      <c r="BS100" s="128">
        <v>2749.6000000000004</v>
      </c>
      <c r="BT100" s="128">
        <v>14702.241352429202</v>
      </c>
      <c r="BU100" s="181">
        <v>14702.241352429202</v>
      </c>
      <c r="BW100" s="181">
        <v>14579.024880861582</v>
      </c>
      <c r="BY100" s="181">
        <v>4728.9425967461493</v>
      </c>
      <c r="BZ100" s="330">
        <v>4728.9425967422885</v>
      </c>
      <c r="CA100" s="331">
        <v>3.8608050090260804E-9</v>
      </c>
      <c r="CC100" s="181">
        <v>194</v>
      </c>
      <c r="CG100" s="181">
        <v>131271.80040094769</v>
      </c>
      <c r="CH100" s="330">
        <v>131271.80040016992</v>
      </c>
      <c r="CI100" s="332">
        <v>7.777707651257515E-7</v>
      </c>
      <c r="CK100" s="181">
        <v>0</v>
      </c>
      <c r="CL100" s="330">
        <v>0</v>
      </c>
      <c r="CM100" s="332">
        <v>0</v>
      </c>
      <c r="CO100" s="181">
        <v>1066165.4426145272</v>
      </c>
      <c r="CP100" s="330">
        <v>1066165.4426137642</v>
      </c>
      <c r="CQ100" s="332">
        <v>7.6298601925373077E-7</v>
      </c>
      <c r="CS100" s="181">
        <v>1066165.4426145272</v>
      </c>
      <c r="CT100" s="330">
        <v>1066165.4426137642</v>
      </c>
      <c r="CU100" s="332">
        <v>7.6298601925373077E-7</v>
      </c>
      <c r="CW100" s="181">
        <v>0</v>
      </c>
      <c r="CX100" s="330">
        <v>0</v>
      </c>
      <c r="CY100" s="332">
        <v>0</v>
      </c>
      <c r="DA100" s="181">
        <v>163978.82976219189</v>
      </c>
      <c r="DB100" s="330">
        <v>163978.82976219518</v>
      </c>
      <c r="DC100" s="332">
        <v>-3.2887328416109085E-9</v>
      </c>
      <c r="DE100" s="333">
        <v>4.5045045045045043E-2</v>
      </c>
      <c r="DF100" s="333">
        <v>0</v>
      </c>
    </row>
    <row r="101" spans="1:110" x14ac:dyDescent="0.2">
      <c r="A101" s="159" t="s">
        <v>326</v>
      </c>
      <c r="B101" s="159" t="s">
        <v>148</v>
      </c>
      <c r="C101" s="160">
        <v>3377</v>
      </c>
      <c r="D101" s="161" t="s">
        <v>149</v>
      </c>
      <c r="E101" s="162"/>
      <c r="F101" s="163">
        <v>1725904.1019036823</v>
      </c>
      <c r="G101" s="164">
        <v>117667.51944343754</v>
      </c>
      <c r="H101" s="164">
        <v>53558.567999952429</v>
      </c>
      <c r="I101" s="164">
        <v>167716.83039996339</v>
      </c>
      <c r="J101" s="164">
        <v>47416.644285844202</v>
      </c>
      <c r="K101" s="164">
        <v>227800.17610301264</v>
      </c>
      <c r="L101" s="164">
        <v>100616.28470938148</v>
      </c>
      <c r="M101" s="186">
        <v>114418.30399999999</v>
      </c>
      <c r="N101" s="164">
        <v>0</v>
      </c>
      <c r="O101" s="165">
        <v>64347.457268500002</v>
      </c>
      <c r="P101" s="166"/>
      <c r="Q101" s="167"/>
      <c r="R101" s="164">
        <v>-20387.650851954728</v>
      </c>
      <c r="S101" s="164"/>
      <c r="T101" s="164">
        <v>0</v>
      </c>
      <c r="U101" s="168">
        <v>94824.82168208668</v>
      </c>
      <c r="V101" s="168">
        <v>0</v>
      </c>
      <c r="W101" s="169">
        <v>2693883.056943906</v>
      </c>
      <c r="X101" s="170"/>
      <c r="Y101" s="163">
        <v>142795.20000000001</v>
      </c>
      <c r="Z101" s="171">
        <v>17191.965942123119</v>
      </c>
      <c r="AA101" s="169">
        <v>159987.16594212313</v>
      </c>
      <c r="AB101" s="170"/>
      <c r="AC101" s="163">
        <v>49093.205097841033</v>
      </c>
      <c r="AD101" s="167"/>
      <c r="AE101" s="164">
        <v>0</v>
      </c>
      <c r="AF101" s="167"/>
      <c r="AG101" s="164"/>
      <c r="AH101" s="169">
        <v>49093.205097841033</v>
      </c>
      <c r="AI101" s="170"/>
      <c r="AJ101" s="172">
        <v>2902963.4279838703</v>
      </c>
      <c r="AK101" s="170"/>
      <c r="AL101" s="173">
        <v>269026.3087248322</v>
      </c>
      <c r="AM101" s="170"/>
      <c r="AN101" s="174">
        <v>444153.21776894369</v>
      </c>
      <c r="AO101" s="170"/>
      <c r="AP101" s="175">
        <v>2876305.3737379839</v>
      </c>
      <c r="AQ101" s="167"/>
      <c r="AR101" s="170">
        <v>49093.205097841033</v>
      </c>
      <c r="AS101" s="167"/>
      <c r="AT101" s="170">
        <v>269026.3087248322</v>
      </c>
      <c r="AU101" s="175">
        <v>10613.387786455947</v>
      </c>
      <c r="AV101" s="170">
        <v>3537.7959288186489</v>
      </c>
      <c r="AW101" s="170">
        <v>497.17678850803583</v>
      </c>
      <c r="AX101" s="170">
        <v>4414.0013842910685</v>
      </c>
      <c r="AY101" s="176">
        <v>0</v>
      </c>
      <c r="AZ101" s="177">
        <v>1217.9073680909535</v>
      </c>
      <c r="BA101" s="178">
        <v>3174144.6183044924</v>
      </c>
      <c r="BB101" s="179">
        <v>107.38159578997875</v>
      </c>
      <c r="BD101" s="128">
        <v>3194424.8875606572</v>
      </c>
      <c r="BG101" s="180">
        <v>3194424.8875606572</v>
      </c>
      <c r="BI101" s="182">
        <v>0</v>
      </c>
      <c r="BL101" s="128">
        <v>2714270.7077958607</v>
      </c>
      <c r="BN101" s="183">
        <v>26429.84609333612</v>
      </c>
      <c r="BO101" s="184">
        <v>-6042.1952413813924</v>
      </c>
      <c r="BQ101" s="128">
        <v>380</v>
      </c>
      <c r="BR101" s="185">
        <v>3803377</v>
      </c>
      <c r="BS101" s="128">
        <v>64347.457268500002</v>
      </c>
      <c r="BT101" s="128">
        <v>0</v>
      </c>
      <c r="BU101" s="181">
        <v>0</v>
      </c>
      <c r="BW101" s="181">
        <v>0</v>
      </c>
      <c r="BY101" s="181">
        <v>4122.0108716948553</v>
      </c>
      <c r="BZ101" s="330">
        <v>4122.0108718543042</v>
      </c>
      <c r="CA101" s="331">
        <v>-1.5944897313602269E-7</v>
      </c>
      <c r="CC101" s="181">
        <v>604</v>
      </c>
      <c r="CG101" s="181">
        <v>94824.82168208668</v>
      </c>
      <c r="CH101" s="330">
        <v>94824.821780129583</v>
      </c>
      <c r="CI101" s="332">
        <v>-9.8042903118766844E-5</v>
      </c>
      <c r="CK101" s="181">
        <v>0</v>
      </c>
      <c r="CL101" s="330">
        <v>0</v>
      </c>
      <c r="CM101" s="332">
        <v>0</v>
      </c>
      <c r="CO101" s="181">
        <v>2693883.056943906</v>
      </c>
      <c r="CP101" s="330">
        <v>2693883.0570419854</v>
      </c>
      <c r="CQ101" s="332">
        <v>-9.8079442977905273E-5</v>
      </c>
      <c r="CS101" s="181">
        <v>2714270.7077958607</v>
      </c>
      <c r="CT101" s="330">
        <v>2714270.7078939402</v>
      </c>
      <c r="CU101" s="332">
        <v>-9.8079442977905273E-5</v>
      </c>
      <c r="CW101" s="181">
        <v>47416.644285844202</v>
      </c>
      <c r="CX101" s="330">
        <v>47416.644285844202</v>
      </c>
      <c r="CY101" s="332">
        <v>0</v>
      </c>
      <c r="DA101" s="181">
        <v>434553.98781241628</v>
      </c>
      <c r="DB101" s="330">
        <v>434553.98781242443</v>
      </c>
      <c r="DC101" s="332">
        <v>-8.149072527885437E-9</v>
      </c>
      <c r="DE101" s="333">
        <v>0.12101910828025478</v>
      </c>
      <c r="DF101" s="333">
        <v>0</v>
      </c>
    </row>
    <row r="102" spans="1:110" x14ac:dyDescent="0.2">
      <c r="A102" s="159" t="s">
        <v>326</v>
      </c>
      <c r="B102" s="159" t="s">
        <v>150</v>
      </c>
      <c r="C102" s="160">
        <v>2101</v>
      </c>
      <c r="D102" s="161" t="s">
        <v>151</v>
      </c>
      <c r="E102" s="162"/>
      <c r="F102" s="163">
        <v>745796.30893520056</v>
      </c>
      <c r="G102" s="164">
        <v>32485.19679998876</v>
      </c>
      <c r="H102" s="164">
        <v>15007.026290735595</v>
      </c>
      <c r="I102" s="164">
        <v>55186.757984128933</v>
      </c>
      <c r="J102" s="164">
        <v>0</v>
      </c>
      <c r="K102" s="164">
        <v>82035.58260983917</v>
      </c>
      <c r="L102" s="164">
        <v>44335.66399997683</v>
      </c>
      <c r="M102" s="186">
        <v>114418.30399999999</v>
      </c>
      <c r="N102" s="164">
        <v>0</v>
      </c>
      <c r="O102" s="165">
        <v>20131</v>
      </c>
      <c r="P102" s="166"/>
      <c r="Q102" s="167"/>
      <c r="R102" s="164">
        <v>-8619.8495081417404</v>
      </c>
      <c r="S102" s="164"/>
      <c r="T102" s="164">
        <v>0</v>
      </c>
      <c r="U102" s="168">
        <v>23020.828071073629</v>
      </c>
      <c r="V102" s="168">
        <v>0</v>
      </c>
      <c r="W102" s="169">
        <v>1123796.8191828018</v>
      </c>
      <c r="X102" s="170"/>
      <c r="Y102" s="163">
        <v>108730.50000000001</v>
      </c>
      <c r="Z102" s="171">
        <v>7532.1182245133386</v>
      </c>
      <c r="AA102" s="169">
        <v>116262.61822451335</v>
      </c>
      <c r="AB102" s="170"/>
      <c r="AC102" s="163">
        <v>10596.250797519198</v>
      </c>
      <c r="AD102" s="167"/>
      <c r="AE102" s="164">
        <v>0</v>
      </c>
      <c r="AF102" s="167"/>
      <c r="AG102" s="164"/>
      <c r="AH102" s="169">
        <v>10596.250797519198</v>
      </c>
      <c r="AI102" s="170"/>
      <c r="AJ102" s="172">
        <v>1250655.6882048342</v>
      </c>
      <c r="AK102" s="170"/>
      <c r="AL102" s="173">
        <v>66328.57142857142</v>
      </c>
      <c r="AM102" s="170"/>
      <c r="AN102" s="174">
        <v>168356.94042197402</v>
      </c>
      <c r="AO102" s="170"/>
      <c r="AP102" s="175">
        <v>1271348.4467528227</v>
      </c>
      <c r="AQ102" s="167"/>
      <c r="AR102" s="170">
        <v>10596.250797519198</v>
      </c>
      <c r="AS102" s="167"/>
      <c r="AT102" s="170">
        <v>66328.57142857142</v>
      </c>
      <c r="AU102" s="175">
        <v>4586.248695802984</v>
      </c>
      <c r="AV102" s="170">
        <v>1528.7495652676614</v>
      </c>
      <c r="AW102" s="170">
        <v>214.83963874271086</v>
      </c>
      <c r="AX102" s="170">
        <v>1907.3747703641868</v>
      </c>
      <c r="AY102" s="176">
        <v>0</v>
      </c>
      <c r="AZ102" s="177">
        <v>336.2351881277591</v>
      </c>
      <c r="BA102" s="178">
        <v>1339699.8211206079</v>
      </c>
      <c r="BB102" s="179">
        <v>46.401649836076103</v>
      </c>
      <c r="BD102" s="128">
        <v>1348273.2689789133</v>
      </c>
      <c r="BG102" s="180">
        <v>1348273.2689789133</v>
      </c>
      <c r="BI102" s="182">
        <v>0</v>
      </c>
      <c r="BL102" s="128">
        <v>1132416.6686909434</v>
      </c>
      <c r="BN102" s="183">
        <v>9767.7822678213015</v>
      </c>
      <c r="BO102" s="184">
        <v>-1147.9327596795611</v>
      </c>
      <c r="BQ102" s="128">
        <v>380</v>
      </c>
      <c r="BR102" s="185">
        <v>3802101</v>
      </c>
      <c r="BS102" s="128">
        <v>20131</v>
      </c>
      <c r="BT102" s="128">
        <v>0</v>
      </c>
      <c r="BU102" s="181">
        <v>0</v>
      </c>
      <c r="BW102" s="181">
        <v>0</v>
      </c>
      <c r="BY102" s="181">
        <v>3754.1698821791811</v>
      </c>
      <c r="BZ102" s="330">
        <v>3754.1698823788547</v>
      </c>
      <c r="CA102" s="331">
        <v>-1.9967365005868487E-7</v>
      </c>
      <c r="CC102" s="181">
        <v>261</v>
      </c>
      <c r="CG102" s="181">
        <v>23020.828071073629</v>
      </c>
      <c r="CH102" s="330">
        <v>23020.828124135449</v>
      </c>
      <c r="CI102" s="332">
        <v>-5.3061819926369935E-5</v>
      </c>
      <c r="CK102" s="181">
        <v>0</v>
      </c>
      <c r="CL102" s="330">
        <v>0</v>
      </c>
      <c r="CM102" s="332">
        <v>0</v>
      </c>
      <c r="CO102" s="181">
        <v>1123796.8191828018</v>
      </c>
      <c r="CP102" s="330">
        <v>1123796.8192358757</v>
      </c>
      <c r="CQ102" s="332">
        <v>-5.3073978051543236E-5</v>
      </c>
      <c r="CS102" s="181">
        <v>1132416.6686909434</v>
      </c>
      <c r="CT102" s="330">
        <v>1132416.6687440174</v>
      </c>
      <c r="CU102" s="332">
        <v>-5.3073978051543236E-5</v>
      </c>
      <c r="CW102" s="181">
        <v>0</v>
      </c>
      <c r="CX102" s="330">
        <v>0</v>
      </c>
      <c r="CY102" s="332">
        <v>0</v>
      </c>
      <c r="DA102" s="181">
        <v>161381.18332850322</v>
      </c>
      <c r="DB102" s="330">
        <v>161381.1833285059</v>
      </c>
      <c r="DC102" s="332">
        <v>-2.6775524020195007E-9</v>
      </c>
      <c r="DE102" s="333">
        <v>4.0983606557377046E-2</v>
      </c>
      <c r="DF102" s="333">
        <v>0</v>
      </c>
    </row>
    <row r="103" spans="1:110" x14ac:dyDescent="0.2">
      <c r="A103" s="187" t="s">
        <v>328</v>
      </c>
      <c r="B103" s="187"/>
      <c r="C103" s="160">
        <v>2115</v>
      </c>
      <c r="D103" s="161" t="s">
        <v>25</v>
      </c>
      <c r="E103" s="162"/>
      <c r="F103" s="163">
        <v>577206.33871613222</v>
      </c>
      <c r="G103" s="164">
        <v>29617.303455487134</v>
      </c>
      <c r="H103" s="164">
        <v>15446.645825228969</v>
      </c>
      <c r="I103" s="164">
        <v>22375.56980970388</v>
      </c>
      <c r="J103" s="164">
        <v>4580.602221199978</v>
      </c>
      <c r="K103" s="164">
        <v>54113.207626349307</v>
      </c>
      <c r="L103" s="164">
        <v>3070.6616818165808</v>
      </c>
      <c r="M103" s="186">
        <v>114418.30399999999</v>
      </c>
      <c r="N103" s="164">
        <v>0</v>
      </c>
      <c r="O103" s="165">
        <v>2872.3500000000004</v>
      </c>
      <c r="P103" s="166"/>
      <c r="Q103" s="167"/>
      <c r="R103" s="164">
        <v>0</v>
      </c>
      <c r="S103" s="164"/>
      <c r="T103" s="164">
        <v>0</v>
      </c>
      <c r="U103" s="168">
        <v>28388.372088552685</v>
      </c>
      <c r="V103" s="168">
        <v>0</v>
      </c>
      <c r="W103" s="169">
        <v>852089.35542447073</v>
      </c>
      <c r="X103" s="170"/>
      <c r="Y103" s="163">
        <v>31927.800000000007</v>
      </c>
      <c r="Z103" s="171">
        <v>1273.4046147216541</v>
      </c>
      <c r="AA103" s="169">
        <v>33201.204614721661</v>
      </c>
      <c r="AB103" s="170"/>
      <c r="AC103" s="163">
        <v>951.65780417500002</v>
      </c>
      <c r="AD103" s="167"/>
      <c r="AE103" s="164">
        <v>3966.2593791785712</v>
      </c>
      <c r="AF103" s="167"/>
      <c r="AG103" s="164"/>
      <c r="AH103" s="169">
        <v>4917.9171833535711</v>
      </c>
      <c r="AI103" s="170"/>
      <c r="AJ103" s="172">
        <v>890208.477222546</v>
      </c>
      <c r="AK103" s="170"/>
      <c r="AL103" s="173">
        <v>75815.789473684214</v>
      </c>
      <c r="AM103" s="170"/>
      <c r="AN103" s="174">
        <v>114866.89567490281</v>
      </c>
      <c r="AO103" s="170"/>
      <c r="AP103" s="175">
        <v>889256.81941837096</v>
      </c>
      <c r="AQ103" s="167"/>
      <c r="AR103" s="170">
        <v>951.65780417500002</v>
      </c>
      <c r="AS103" s="167"/>
      <c r="AT103" s="170">
        <v>75815.789473684214</v>
      </c>
      <c r="AU103" s="175">
        <v>0</v>
      </c>
      <c r="AV103" s="170">
        <v>0</v>
      </c>
      <c r="AW103" s="170">
        <v>0</v>
      </c>
      <c r="AX103" s="170">
        <v>0</v>
      </c>
      <c r="AY103" s="176">
        <v>0</v>
      </c>
      <c r="AZ103" s="177">
        <v>0</v>
      </c>
      <c r="BA103" s="178">
        <v>966024.26669623028</v>
      </c>
      <c r="BB103" s="179">
        <v>5.8207660913467407E-11</v>
      </c>
      <c r="BD103" s="128">
        <v>966024.26669623028</v>
      </c>
      <c r="BG103" s="180">
        <v>966024.26669623028</v>
      </c>
      <c r="BI103" s="182">
        <v>0</v>
      </c>
      <c r="BL103" s="128">
        <v>852089.35542447073</v>
      </c>
      <c r="BN103" s="183">
        <v>0</v>
      </c>
      <c r="BO103" s="184">
        <v>0</v>
      </c>
      <c r="BQ103" s="128">
        <v>380</v>
      </c>
      <c r="BR103" s="185">
        <v>3802115</v>
      </c>
      <c r="BS103" s="128">
        <v>2872.3500000000004</v>
      </c>
      <c r="BT103" s="128">
        <v>0</v>
      </c>
      <c r="BU103" s="181">
        <v>0</v>
      </c>
      <c r="BW103" s="181">
        <v>0</v>
      </c>
      <c r="BY103" s="181">
        <v>3571.8944754364775</v>
      </c>
      <c r="BZ103" s="330">
        <v>3571.8944752427187</v>
      </c>
      <c r="CA103" s="331">
        <v>1.9375875126570463E-7</v>
      </c>
      <c r="CC103" s="181">
        <v>202</v>
      </c>
      <c r="CG103" s="181">
        <v>28388.372088552685</v>
      </c>
      <c r="CH103" s="330">
        <v>28388.37204868835</v>
      </c>
      <c r="CI103" s="332">
        <v>3.9864335121819749E-5</v>
      </c>
      <c r="CK103" s="181">
        <v>0</v>
      </c>
      <c r="CL103" s="330">
        <v>0</v>
      </c>
      <c r="CM103" s="332">
        <v>0</v>
      </c>
      <c r="CO103" s="181">
        <v>852089.35542447073</v>
      </c>
      <c r="CP103" s="330">
        <v>852089.35538461129</v>
      </c>
      <c r="CQ103" s="332">
        <v>3.9859442040324211E-5</v>
      </c>
      <c r="CS103" s="181">
        <v>852089.35542447073</v>
      </c>
      <c r="CT103" s="330">
        <v>852089.35538461129</v>
      </c>
      <c r="CU103" s="332">
        <v>3.9859442040324211E-5</v>
      </c>
      <c r="CW103" s="181">
        <v>4580.602221199978</v>
      </c>
      <c r="CX103" s="330">
        <v>4580.602221199978</v>
      </c>
      <c r="CY103" s="332">
        <v>0</v>
      </c>
      <c r="DA103" s="181">
        <v>112874.82339801952</v>
      </c>
      <c r="DB103" s="330">
        <v>112874.82339802064</v>
      </c>
      <c r="DC103" s="332">
        <v>-1.1204974725842476E-9</v>
      </c>
      <c r="DE103" s="333">
        <v>7.7625570776255703E-2</v>
      </c>
      <c r="DF103" s="333">
        <v>0</v>
      </c>
    </row>
    <row r="104" spans="1:110" x14ac:dyDescent="0.2">
      <c r="A104" s="159" t="s">
        <v>326</v>
      </c>
      <c r="B104" s="159" t="s">
        <v>152</v>
      </c>
      <c r="C104" s="160">
        <v>2086</v>
      </c>
      <c r="D104" s="161" t="s">
        <v>153</v>
      </c>
      <c r="E104" s="162"/>
      <c r="F104" s="163">
        <v>1368721.9616090462</v>
      </c>
      <c r="G104" s="164">
        <v>95037.491388897004</v>
      </c>
      <c r="H104" s="164">
        <v>49782.719342421398</v>
      </c>
      <c r="I104" s="164">
        <v>142935.46875613322</v>
      </c>
      <c r="J104" s="164">
        <v>25330.072509608402</v>
      </c>
      <c r="K104" s="164">
        <v>229937.62413440866</v>
      </c>
      <c r="L104" s="164">
        <v>94338.794674895369</v>
      </c>
      <c r="M104" s="186">
        <v>114418.30399999999</v>
      </c>
      <c r="N104" s="164">
        <v>0</v>
      </c>
      <c r="O104" s="165">
        <v>56987.149241589999</v>
      </c>
      <c r="P104" s="166"/>
      <c r="Q104" s="167"/>
      <c r="R104" s="164">
        <v>-16186.17248837986</v>
      </c>
      <c r="S104" s="164"/>
      <c r="T104" s="164">
        <v>0</v>
      </c>
      <c r="U104" s="168">
        <v>0</v>
      </c>
      <c r="V104" s="168">
        <v>0</v>
      </c>
      <c r="W104" s="169">
        <v>2161303.4131686203</v>
      </c>
      <c r="X104" s="170"/>
      <c r="Y104" s="163">
        <v>141726.75</v>
      </c>
      <c r="Z104" s="171">
        <v>15477.864425424545</v>
      </c>
      <c r="AA104" s="169">
        <v>240441.11442542454</v>
      </c>
      <c r="AB104" s="170"/>
      <c r="AC104" s="163">
        <v>22352.538504462402</v>
      </c>
      <c r="AD104" s="167"/>
      <c r="AE104" s="164">
        <v>0</v>
      </c>
      <c r="AF104" s="167"/>
      <c r="AG104" s="164"/>
      <c r="AH104" s="169">
        <v>22352.538504462402</v>
      </c>
      <c r="AI104" s="170"/>
      <c r="AJ104" s="172">
        <v>2424097.0660985075</v>
      </c>
      <c r="AK104" s="170"/>
      <c r="AL104" s="173">
        <v>208666.82080924857</v>
      </c>
      <c r="AM104" s="170"/>
      <c r="AN104" s="174">
        <v>412642.42147258436</v>
      </c>
      <c r="AO104" s="170"/>
      <c r="AP104" s="175">
        <v>2417930.7000824246</v>
      </c>
      <c r="AQ104" s="167"/>
      <c r="AR104" s="170">
        <v>22352.538504462402</v>
      </c>
      <c r="AS104" s="167"/>
      <c r="AT104" s="170">
        <v>208666.82080924857</v>
      </c>
      <c r="AU104" s="175">
        <v>8416.9085260139072</v>
      </c>
      <c r="AV104" s="170">
        <v>2805.6361753379688</v>
      </c>
      <c r="AW104" s="170">
        <v>394.28424121746554</v>
      </c>
      <c r="AX104" s="170">
        <v>3500.507720323546</v>
      </c>
      <c r="AY104" s="176">
        <v>0</v>
      </c>
      <c r="AZ104" s="177">
        <v>983.67724207067522</v>
      </c>
      <c r="BA104" s="178">
        <v>2632849.0454911715</v>
      </c>
      <c r="BB104" s="179">
        <v>85.158583415468456</v>
      </c>
      <c r="BD104" s="128">
        <v>2648950.0593961352</v>
      </c>
      <c r="BG104" s="180">
        <v>2648950.0593961352</v>
      </c>
      <c r="BI104" s="182">
        <v>83236.5</v>
      </c>
      <c r="BL104" s="128">
        <v>2177489.5856570001</v>
      </c>
      <c r="BN104" s="183">
        <v>22379.360659421516</v>
      </c>
      <c r="BO104" s="184">
        <v>-6193.1881710416565</v>
      </c>
      <c r="BQ104" s="128">
        <v>380</v>
      </c>
      <c r="BR104" s="185">
        <v>3802086</v>
      </c>
      <c r="BS104" s="128">
        <v>56987.149241589999</v>
      </c>
      <c r="BT104" s="128">
        <v>0</v>
      </c>
      <c r="BU104" s="181">
        <v>0</v>
      </c>
      <c r="BW104" s="181">
        <v>0</v>
      </c>
      <c r="BY104" s="181">
        <v>4053.3526746461462</v>
      </c>
      <c r="BZ104" s="330">
        <v>4053.3526745596873</v>
      </c>
      <c r="CA104" s="331">
        <v>8.6458840087288991E-8</v>
      </c>
      <c r="CC104" s="181">
        <v>479</v>
      </c>
      <c r="CG104" s="181">
        <v>0</v>
      </c>
      <c r="CH104" s="330">
        <v>0</v>
      </c>
      <c r="CI104" s="332">
        <v>0</v>
      </c>
      <c r="CK104" s="181">
        <v>0</v>
      </c>
      <c r="CL104" s="330">
        <v>0</v>
      </c>
      <c r="CM104" s="332">
        <v>0</v>
      </c>
      <c r="CO104" s="181">
        <v>2161303.4131686203</v>
      </c>
      <c r="CP104" s="330">
        <v>2161303.4131686515</v>
      </c>
      <c r="CQ104" s="332">
        <v>-3.119930624961853E-8</v>
      </c>
      <c r="CS104" s="181">
        <v>2177489.5856570001</v>
      </c>
      <c r="CT104" s="330">
        <v>2177489.5856570313</v>
      </c>
      <c r="CU104" s="332">
        <v>-3.119930624961853E-8</v>
      </c>
      <c r="CW104" s="181">
        <v>25330.072509608402</v>
      </c>
      <c r="CX104" s="330">
        <v>25330.072509608402</v>
      </c>
      <c r="CY104" s="332">
        <v>0</v>
      </c>
      <c r="DA104" s="181">
        <v>398215.9546070589</v>
      </c>
      <c r="DB104" s="330">
        <v>398215.95460706588</v>
      </c>
      <c r="DC104" s="332">
        <v>-6.9849193096160889E-9</v>
      </c>
      <c r="DE104" s="333">
        <v>0.10110294117647059</v>
      </c>
      <c r="DF104" s="333">
        <v>0</v>
      </c>
    </row>
    <row r="105" spans="1:110" x14ac:dyDescent="0.2">
      <c r="A105" s="187" t="s">
        <v>329</v>
      </c>
      <c r="B105" s="187"/>
      <c r="C105" s="191">
        <v>2000</v>
      </c>
      <c r="D105" s="161" t="s">
        <v>154</v>
      </c>
      <c r="E105" s="162"/>
      <c r="F105" s="163">
        <v>1040114.3925379808</v>
      </c>
      <c r="G105" s="164">
        <v>71272.539993471277</v>
      </c>
      <c r="H105" s="164">
        <v>36726.782146063022</v>
      </c>
      <c r="I105" s="164">
        <v>92041.626067486315</v>
      </c>
      <c r="J105" s="164">
        <v>43781.133489601329</v>
      </c>
      <c r="K105" s="164">
        <v>169859.17312000625</v>
      </c>
      <c r="L105" s="164">
        <v>82380.550380621775</v>
      </c>
      <c r="M105" s="186">
        <v>114418.30399999999</v>
      </c>
      <c r="N105" s="164">
        <v>0</v>
      </c>
      <c r="O105" s="165">
        <v>16430.400000000001</v>
      </c>
      <c r="P105" s="166"/>
      <c r="Q105" s="167"/>
      <c r="R105" s="164">
        <v>0</v>
      </c>
      <c r="S105" s="164"/>
      <c r="T105" s="164">
        <v>0</v>
      </c>
      <c r="U105" s="168">
        <v>71913.775702254381</v>
      </c>
      <c r="V105" s="168">
        <v>0</v>
      </c>
      <c r="W105" s="169">
        <v>1738938.677437485</v>
      </c>
      <c r="X105" s="170"/>
      <c r="Y105" s="163">
        <v>0</v>
      </c>
      <c r="Z105" s="171">
        <v>0</v>
      </c>
      <c r="AA105" s="169">
        <v>0</v>
      </c>
      <c r="AB105" s="170"/>
      <c r="AC105" s="163">
        <v>12192.639787090098</v>
      </c>
      <c r="AD105" s="167"/>
      <c r="AE105" s="164">
        <v>0</v>
      </c>
      <c r="AF105" s="167"/>
      <c r="AG105" s="164"/>
      <c r="AH105" s="169">
        <v>12192.639787090098</v>
      </c>
      <c r="AI105" s="170"/>
      <c r="AJ105" s="172">
        <v>1751131.317224575</v>
      </c>
      <c r="AK105" s="170"/>
      <c r="AL105" s="173">
        <v>157472.24806201551</v>
      </c>
      <c r="AM105" s="170"/>
      <c r="AN105" s="174">
        <v>293541.67765670101</v>
      </c>
      <c r="AO105" s="170"/>
      <c r="AP105" s="175">
        <v>1738938.677437485</v>
      </c>
      <c r="AQ105" s="167"/>
      <c r="AR105" s="170">
        <v>12192.639787090098</v>
      </c>
      <c r="AS105" s="167"/>
      <c r="AT105" s="170">
        <v>157472.24806201551</v>
      </c>
      <c r="AU105" s="175">
        <v>0</v>
      </c>
      <c r="AV105" s="170">
        <v>0</v>
      </c>
      <c r="AW105" s="170">
        <v>0</v>
      </c>
      <c r="AX105" s="170">
        <v>0</v>
      </c>
      <c r="AY105" s="176">
        <v>0</v>
      </c>
      <c r="AZ105" s="177">
        <v>0</v>
      </c>
      <c r="BA105" s="178">
        <v>1908603.5652865905</v>
      </c>
      <c r="BB105" s="179">
        <v>0</v>
      </c>
      <c r="BD105" s="128">
        <v>1908603.5652865905</v>
      </c>
      <c r="BG105" s="180">
        <v>1908603.5652865905</v>
      </c>
      <c r="BI105" s="182">
        <v>0</v>
      </c>
      <c r="BL105" s="128">
        <v>1738938.677437485</v>
      </c>
      <c r="BN105" s="183">
        <v>0</v>
      </c>
      <c r="BO105" s="184">
        <v>0</v>
      </c>
      <c r="BQ105" s="128">
        <v>380</v>
      </c>
      <c r="BR105" s="185">
        <v>3802000</v>
      </c>
      <c r="BS105" s="128">
        <v>16430.400000000001</v>
      </c>
      <c r="BT105" s="128">
        <v>0</v>
      </c>
      <c r="BU105" s="181">
        <v>0</v>
      </c>
      <c r="BW105" s="181">
        <v>0</v>
      </c>
      <c r="BY105" s="181">
        <v>4338.0102095009115</v>
      </c>
      <c r="BZ105" s="330">
        <v>4338.0102095717893</v>
      </c>
      <c r="CA105" s="331">
        <v>-7.0877831603866071E-8</v>
      </c>
      <c r="CC105" s="181">
        <v>364</v>
      </c>
      <c r="CG105" s="181">
        <v>71913.775702254381</v>
      </c>
      <c r="CH105" s="330">
        <v>71913.775728508364</v>
      </c>
      <c r="CI105" s="332">
        <v>-2.6253983378410339E-5</v>
      </c>
      <c r="CK105" s="181">
        <v>0</v>
      </c>
      <c r="CL105" s="330">
        <v>0</v>
      </c>
      <c r="CM105" s="332">
        <v>0</v>
      </c>
      <c r="CO105" s="181">
        <v>1738938.677437485</v>
      </c>
      <c r="CP105" s="330">
        <v>1738938.6774637592</v>
      </c>
      <c r="CQ105" s="332">
        <v>-2.6274239644408226E-5</v>
      </c>
      <c r="CS105" s="181">
        <v>1738938.677437485</v>
      </c>
      <c r="CT105" s="330">
        <v>1738938.6774637592</v>
      </c>
      <c r="CU105" s="332">
        <v>-2.6274239644408226E-5</v>
      </c>
      <c r="CW105" s="181">
        <v>43781.133489601329</v>
      </c>
      <c r="CX105" s="330">
        <v>43781.133489601329</v>
      </c>
      <c r="CY105" s="332">
        <v>0</v>
      </c>
      <c r="DA105" s="181">
        <v>293541.67765670101</v>
      </c>
      <c r="DB105" s="330">
        <v>293541.67765670549</v>
      </c>
      <c r="DC105" s="332">
        <v>-4.4819898903369904E-9</v>
      </c>
      <c r="DE105" s="333">
        <v>0.15348837209302327</v>
      </c>
      <c r="DF105" s="333">
        <v>0</v>
      </c>
    </row>
    <row r="106" spans="1:110" x14ac:dyDescent="0.2">
      <c r="A106" s="187" t="s">
        <v>328</v>
      </c>
      <c r="B106" s="187"/>
      <c r="C106" s="191">
        <v>2031</v>
      </c>
      <c r="D106" s="161" t="s">
        <v>155</v>
      </c>
      <c r="E106" s="162"/>
      <c r="F106" s="163">
        <v>591493.6243279177</v>
      </c>
      <c r="G106" s="164">
        <v>74950.171927246804</v>
      </c>
      <c r="H106" s="164">
        <v>38818.709999965533</v>
      </c>
      <c r="I106" s="164">
        <v>83249.641341158291</v>
      </c>
      <c r="J106" s="164">
        <v>0</v>
      </c>
      <c r="K106" s="164">
        <v>111623.20060500411</v>
      </c>
      <c r="L106" s="164">
        <v>9603.7039768736049</v>
      </c>
      <c r="M106" s="186">
        <v>114418.30399999999</v>
      </c>
      <c r="N106" s="164">
        <v>0</v>
      </c>
      <c r="O106" s="165">
        <v>5392.8</v>
      </c>
      <c r="P106" s="166"/>
      <c r="Q106" s="167"/>
      <c r="R106" s="164">
        <v>0</v>
      </c>
      <c r="S106" s="164"/>
      <c r="T106" s="164">
        <v>0</v>
      </c>
      <c r="U106" s="168">
        <v>37942.226028827135</v>
      </c>
      <c r="V106" s="168">
        <v>0</v>
      </c>
      <c r="W106" s="169">
        <v>1067492.3822069932</v>
      </c>
      <c r="X106" s="170"/>
      <c r="Y106" s="163">
        <v>60461.700000000012</v>
      </c>
      <c r="Z106" s="171">
        <v>7445.538771573847</v>
      </c>
      <c r="AA106" s="169">
        <v>67907.238771573859</v>
      </c>
      <c r="AB106" s="170"/>
      <c r="AC106" s="163">
        <v>13159.524116131901</v>
      </c>
      <c r="AD106" s="167"/>
      <c r="AE106" s="164">
        <v>0</v>
      </c>
      <c r="AF106" s="167"/>
      <c r="AG106" s="164"/>
      <c r="AH106" s="169">
        <v>13159.524116131901</v>
      </c>
      <c r="AI106" s="170"/>
      <c r="AJ106" s="172">
        <v>1148559.145094699</v>
      </c>
      <c r="AK106" s="170"/>
      <c r="AL106" s="173">
        <v>163943.99999999997</v>
      </c>
      <c r="AM106" s="170"/>
      <c r="AN106" s="174">
        <v>205055.22270391253</v>
      </c>
      <c r="AO106" s="170"/>
      <c r="AP106" s="175">
        <v>1135399.6209785671</v>
      </c>
      <c r="AQ106" s="167"/>
      <c r="AR106" s="170">
        <v>13159.524116131901</v>
      </c>
      <c r="AS106" s="167"/>
      <c r="AT106" s="170">
        <v>163943.99999999997</v>
      </c>
      <c r="AU106" s="175">
        <v>0</v>
      </c>
      <c r="AV106" s="170">
        <v>0</v>
      </c>
      <c r="AW106" s="170">
        <v>0</v>
      </c>
      <c r="AX106" s="170">
        <v>0</v>
      </c>
      <c r="AY106" s="176">
        <v>0</v>
      </c>
      <c r="AZ106" s="177">
        <v>0</v>
      </c>
      <c r="BA106" s="178">
        <v>1312503.145094699</v>
      </c>
      <c r="BB106" s="179">
        <v>2.9103830456733704E-11</v>
      </c>
      <c r="BD106" s="128">
        <v>1312503.145094699</v>
      </c>
      <c r="BG106" s="180">
        <v>1312503.145094699</v>
      </c>
      <c r="BI106" s="182">
        <v>0</v>
      </c>
      <c r="BL106" s="128">
        <v>1067492.3822069932</v>
      </c>
      <c r="BN106" s="183">
        <v>0</v>
      </c>
      <c r="BO106" s="184">
        <v>0</v>
      </c>
      <c r="BQ106" s="128">
        <v>380</v>
      </c>
      <c r="BR106" s="185">
        <v>3802031</v>
      </c>
      <c r="BS106" s="128">
        <v>5392.8</v>
      </c>
      <c r="BT106" s="128">
        <v>0</v>
      </c>
      <c r="BU106" s="181">
        <v>0</v>
      </c>
      <c r="BW106" s="181">
        <v>0</v>
      </c>
      <c r="BY106" s="181">
        <v>4495.454071210469</v>
      </c>
      <c r="BZ106" s="330">
        <v>4495.4540705882346</v>
      </c>
      <c r="CA106" s="331">
        <v>6.2223443819675595E-7</v>
      </c>
      <c r="CC106" s="181">
        <v>207</v>
      </c>
      <c r="CG106" s="181">
        <v>37942.226028827135</v>
      </c>
      <c r="CH106" s="330">
        <v>37942.225897636956</v>
      </c>
      <c r="CI106" s="332">
        <v>1.3119017967255786E-4</v>
      </c>
      <c r="CK106" s="181">
        <v>0</v>
      </c>
      <c r="CL106" s="330">
        <v>0</v>
      </c>
      <c r="CM106" s="332">
        <v>0</v>
      </c>
      <c r="CO106" s="181">
        <v>1067492.3822069932</v>
      </c>
      <c r="CP106" s="330">
        <v>1067492.382075821</v>
      </c>
      <c r="CQ106" s="332">
        <v>1.3117212802171707E-4</v>
      </c>
      <c r="CS106" s="181">
        <v>1067492.3822069932</v>
      </c>
      <c r="CT106" s="330">
        <v>1067492.382075821</v>
      </c>
      <c r="CU106" s="332">
        <v>1.3117212802171707E-4</v>
      </c>
      <c r="CW106" s="181">
        <v>0</v>
      </c>
      <c r="CX106" s="330">
        <v>0</v>
      </c>
      <c r="CY106" s="332">
        <v>0</v>
      </c>
      <c r="DA106" s="181">
        <v>200980.7883776181</v>
      </c>
      <c r="DB106" s="330">
        <v>200980.78837762214</v>
      </c>
      <c r="DC106" s="332">
        <v>-4.0454324334859848E-9</v>
      </c>
      <c r="DE106" s="333">
        <v>5.4298642533936653E-2</v>
      </c>
      <c r="DF106" s="333">
        <v>0</v>
      </c>
    </row>
    <row r="107" spans="1:110" x14ac:dyDescent="0.2">
      <c r="A107" s="159" t="s">
        <v>326</v>
      </c>
      <c r="B107" s="159" t="s">
        <v>156</v>
      </c>
      <c r="C107" s="160">
        <v>3365</v>
      </c>
      <c r="D107" s="161" t="s">
        <v>157</v>
      </c>
      <c r="E107" s="162"/>
      <c r="F107" s="163">
        <v>1054401.6781497663</v>
      </c>
      <c r="G107" s="164">
        <v>56722.769843458627</v>
      </c>
      <c r="H107" s="164">
        <v>24100.82121369892</v>
      </c>
      <c r="I107" s="164">
        <v>56215.774087586717</v>
      </c>
      <c r="J107" s="164">
        <v>0</v>
      </c>
      <c r="K107" s="164">
        <v>200836.37632853413</v>
      </c>
      <c r="L107" s="164">
        <v>39966.529573393062</v>
      </c>
      <c r="M107" s="186">
        <v>114418.30399999999</v>
      </c>
      <c r="N107" s="164">
        <v>0</v>
      </c>
      <c r="O107" s="165">
        <v>6904.8</v>
      </c>
      <c r="P107" s="166"/>
      <c r="Q107" s="167"/>
      <c r="R107" s="164">
        <v>-12298.420865211552</v>
      </c>
      <c r="S107" s="164"/>
      <c r="T107" s="164">
        <v>0</v>
      </c>
      <c r="U107" s="168">
        <v>0</v>
      </c>
      <c r="V107" s="168">
        <v>0</v>
      </c>
      <c r="W107" s="169">
        <v>1541268.6323312263</v>
      </c>
      <c r="X107" s="170"/>
      <c r="Y107" s="163">
        <v>124191.60000000002</v>
      </c>
      <c r="Z107" s="171">
        <v>7847.2962447521131</v>
      </c>
      <c r="AA107" s="169">
        <v>171947.89624475213</v>
      </c>
      <c r="AB107" s="170"/>
      <c r="AC107" s="163">
        <v>34982.772380014954</v>
      </c>
      <c r="AD107" s="167"/>
      <c r="AE107" s="164">
        <v>0</v>
      </c>
      <c r="AF107" s="167"/>
      <c r="AG107" s="164"/>
      <c r="AH107" s="169">
        <v>34982.772380014954</v>
      </c>
      <c r="AI107" s="170"/>
      <c r="AJ107" s="172">
        <v>1748199.3009559934</v>
      </c>
      <c r="AK107" s="170"/>
      <c r="AL107" s="173">
        <v>135051.15789473685</v>
      </c>
      <c r="AM107" s="170"/>
      <c r="AN107" s="174">
        <v>321593.61087898526</v>
      </c>
      <c r="AO107" s="170"/>
      <c r="AP107" s="175">
        <v>1725514.9494411901</v>
      </c>
      <c r="AQ107" s="167"/>
      <c r="AR107" s="170">
        <v>34982.772380014954</v>
      </c>
      <c r="AS107" s="167"/>
      <c r="AT107" s="170">
        <v>135051.15789473685</v>
      </c>
      <c r="AU107" s="175">
        <v>6484.0067768249091</v>
      </c>
      <c r="AV107" s="170">
        <v>2161.3355922749697</v>
      </c>
      <c r="AW107" s="170">
        <v>303.73879960176362</v>
      </c>
      <c r="AX107" s="170">
        <v>2696.6332960321261</v>
      </c>
      <c r="AY107" s="176">
        <v>0</v>
      </c>
      <c r="AZ107" s="177">
        <v>587.10406795040535</v>
      </c>
      <c r="BA107" s="178">
        <v>1883316.0611832577</v>
      </c>
      <c r="BB107" s="179">
        <v>65.60233252751641</v>
      </c>
      <c r="BD107" s="128">
        <v>1895548.8797159418</v>
      </c>
      <c r="BG107" s="180">
        <v>1895548.8797159418</v>
      </c>
      <c r="BI107" s="182">
        <v>39909</v>
      </c>
      <c r="BL107" s="128">
        <v>1553567.0531964379</v>
      </c>
      <c r="BN107" s="183">
        <v>16423.088881185937</v>
      </c>
      <c r="BO107" s="184">
        <v>-4124.6680159743846</v>
      </c>
      <c r="BQ107" s="128">
        <v>380</v>
      </c>
      <c r="BR107" s="185">
        <v>3803365</v>
      </c>
      <c r="BS107" s="128">
        <v>6904.8</v>
      </c>
      <c r="BT107" s="128">
        <v>0</v>
      </c>
      <c r="BU107" s="181">
        <v>0</v>
      </c>
      <c r="BW107" s="181">
        <v>0</v>
      </c>
      <c r="BY107" s="181">
        <v>3776.4007696888598</v>
      </c>
      <c r="BZ107" s="330">
        <v>3776.400769656992</v>
      </c>
      <c r="CA107" s="331">
        <v>3.1867784855421633E-8</v>
      </c>
      <c r="CC107" s="181">
        <v>369</v>
      </c>
      <c r="CG107" s="181">
        <v>0</v>
      </c>
      <c r="CH107" s="330">
        <v>0</v>
      </c>
      <c r="CI107" s="332">
        <v>0</v>
      </c>
      <c r="CK107" s="181">
        <v>0</v>
      </c>
      <c r="CL107" s="330">
        <v>0</v>
      </c>
      <c r="CM107" s="332">
        <v>0</v>
      </c>
      <c r="CO107" s="181">
        <v>1541268.6323312263</v>
      </c>
      <c r="CP107" s="330">
        <v>1541268.6323312384</v>
      </c>
      <c r="CQ107" s="332">
        <v>-1.2107193470001221E-8</v>
      </c>
      <c r="CS107" s="181">
        <v>1553567.0531964379</v>
      </c>
      <c r="CT107" s="330">
        <v>1553567.05319645</v>
      </c>
      <c r="CU107" s="332">
        <v>-1.2107193470001221E-8</v>
      </c>
      <c r="CW107" s="181">
        <v>0</v>
      </c>
      <c r="CX107" s="330">
        <v>0</v>
      </c>
      <c r="CY107" s="332">
        <v>0</v>
      </c>
      <c r="DA107" s="181">
        <v>311276.73710430012</v>
      </c>
      <c r="DB107" s="330">
        <v>311276.73710430285</v>
      </c>
      <c r="DC107" s="332">
        <v>-2.7357600629329681E-9</v>
      </c>
      <c r="DE107" s="333">
        <v>5.764411027568922E-2</v>
      </c>
      <c r="DF107" s="333">
        <v>0</v>
      </c>
    </row>
    <row r="108" spans="1:110" x14ac:dyDescent="0.2">
      <c r="A108" s="159" t="s">
        <v>326</v>
      </c>
      <c r="B108" s="159" t="s">
        <v>158</v>
      </c>
      <c r="C108" s="160">
        <v>5202</v>
      </c>
      <c r="D108" s="161" t="s">
        <v>159</v>
      </c>
      <c r="E108" s="162"/>
      <c r="F108" s="163">
        <v>600065.99569498899</v>
      </c>
      <c r="G108" s="164">
        <v>26931.411140177595</v>
      </c>
      <c r="H108" s="164">
        <v>14133.10205606222</v>
      </c>
      <c r="I108" s="164">
        <v>11900.268224296491</v>
      </c>
      <c r="J108" s="164">
        <v>0</v>
      </c>
      <c r="K108" s="164">
        <v>77857.482828732056</v>
      </c>
      <c r="L108" s="164">
        <v>3087.0323076907021</v>
      </c>
      <c r="M108" s="186">
        <v>114418.30399999999</v>
      </c>
      <c r="N108" s="164">
        <v>0</v>
      </c>
      <c r="O108" s="165">
        <v>3437</v>
      </c>
      <c r="P108" s="166"/>
      <c r="Q108" s="167"/>
      <c r="R108" s="164">
        <v>-6943.7282545150611</v>
      </c>
      <c r="S108" s="164"/>
      <c r="T108" s="164">
        <v>0</v>
      </c>
      <c r="U108" s="168">
        <v>32526.972004475421</v>
      </c>
      <c r="V108" s="168">
        <v>0</v>
      </c>
      <c r="W108" s="169">
        <v>877413.84000190836</v>
      </c>
      <c r="X108" s="170"/>
      <c r="Y108" s="163">
        <v>75357.149999999994</v>
      </c>
      <c r="Z108" s="171">
        <v>3133.5299500554102</v>
      </c>
      <c r="AA108" s="169">
        <v>78490.679950055404</v>
      </c>
      <c r="AB108" s="170"/>
      <c r="AC108" s="163">
        <v>23949.913105702795</v>
      </c>
      <c r="AD108" s="167"/>
      <c r="AE108" s="164">
        <v>14388.992003043693</v>
      </c>
      <c r="AF108" s="167"/>
      <c r="AG108" s="164"/>
      <c r="AH108" s="169">
        <v>38338.90510874649</v>
      </c>
      <c r="AI108" s="170"/>
      <c r="AJ108" s="172">
        <v>994243.42506071029</v>
      </c>
      <c r="AK108" s="170"/>
      <c r="AL108" s="173">
        <v>72044.29906542055</v>
      </c>
      <c r="AM108" s="170"/>
      <c r="AN108" s="174">
        <v>139770.20819392332</v>
      </c>
      <c r="AO108" s="170"/>
      <c r="AP108" s="175">
        <v>977237.24020952254</v>
      </c>
      <c r="AQ108" s="167"/>
      <c r="AR108" s="170">
        <v>23949.913105702795</v>
      </c>
      <c r="AS108" s="167"/>
      <c r="AT108" s="170">
        <v>72044.29906542055</v>
      </c>
      <c r="AU108" s="175">
        <v>3690.0851575426309</v>
      </c>
      <c r="AV108" s="170">
        <v>1230.0283858475436</v>
      </c>
      <c r="AW108" s="170">
        <v>172.85947944815817</v>
      </c>
      <c r="AX108" s="170">
        <v>1534.6693554654375</v>
      </c>
      <c r="AY108" s="176">
        <v>0</v>
      </c>
      <c r="AZ108" s="177">
        <v>278.75121542335165</v>
      </c>
      <c r="BA108" s="178">
        <v>1066325.0587869189</v>
      </c>
      <c r="BB108" s="179">
        <v>37.334660788037581</v>
      </c>
      <c r="BD108" s="128">
        <v>1073231.452380646</v>
      </c>
      <c r="BG108" s="180">
        <v>1073231.452380646</v>
      </c>
      <c r="BI108" s="182">
        <v>0</v>
      </c>
      <c r="BL108" s="128">
        <v>884357.56825642346</v>
      </c>
      <c r="BN108" s="183">
        <v>9216.7675292752974</v>
      </c>
      <c r="BO108" s="184">
        <v>-2273.0392747602364</v>
      </c>
      <c r="BQ108" s="128">
        <v>380</v>
      </c>
      <c r="BR108" s="185">
        <v>3805202</v>
      </c>
      <c r="BS108" s="128">
        <v>3437</v>
      </c>
      <c r="BT108" s="128">
        <v>0</v>
      </c>
      <c r="BU108" s="181">
        <v>0</v>
      </c>
      <c r="BW108" s="181">
        <v>0</v>
      </c>
      <c r="BY108" s="181">
        <v>3584.0640044908141</v>
      </c>
      <c r="BZ108" s="330">
        <v>3584.0640042056075</v>
      </c>
      <c r="CA108" s="331">
        <v>2.8520662453956902E-7</v>
      </c>
      <c r="CC108" s="181">
        <v>210</v>
      </c>
      <c r="CG108" s="181">
        <v>32526.972004475421</v>
      </c>
      <c r="CH108" s="330">
        <v>32526.971943477394</v>
      </c>
      <c r="CI108" s="332">
        <v>6.0998027038294822E-5</v>
      </c>
      <c r="CK108" s="181">
        <v>0</v>
      </c>
      <c r="CL108" s="330">
        <v>0</v>
      </c>
      <c r="CM108" s="332">
        <v>0</v>
      </c>
      <c r="CO108" s="181">
        <v>877413.84000190836</v>
      </c>
      <c r="CP108" s="330">
        <v>877413.83994091291</v>
      </c>
      <c r="CQ108" s="332">
        <v>6.0995458625257015E-5</v>
      </c>
      <c r="CS108" s="181">
        <v>884357.56825642346</v>
      </c>
      <c r="CT108" s="330">
        <v>884357.568195428</v>
      </c>
      <c r="CU108" s="332">
        <v>6.0995458625257015E-5</v>
      </c>
      <c r="CW108" s="181">
        <v>0</v>
      </c>
      <c r="CX108" s="330">
        <v>0</v>
      </c>
      <c r="CY108" s="332">
        <v>0</v>
      </c>
      <c r="DA108" s="181">
        <v>135060.76739691998</v>
      </c>
      <c r="DB108" s="330">
        <v>135060.76739692056</v>
      </c>
      <c r="DC108" s="332">
        <v>-5.8207660913467407E-10</v>
      </c>
      <c r="DE108" s="333">
        <v>3.125E-2</v>
      </c>
      <c r="DF108" s="333">
        <v>0</v>
      </c>
    </row>
    <row r="109" spans="1:110" x14ac:dyDescent="0.2">
      <c r="A109" s="187" t="s">
        <v>328</v>
      </c>
      <c r="B109" s="187"/>
      <c r="C109" s="188">
        <v>2003</v>
      </c>
      <c r="D109" s="161" t="s">
        <v>160</v>
      </c>
      <c r="E109" s="162"/>
      <c r="F109" s="163">
        <v>737223.93756812927</v>
      </c>
      <c r="G109" s="164">
        <v>90814.211743842097</v>
      </c>
      <c r="H109" s="164">
        <v>46357.415999958757</v>
      </c>
      <c r="I109" s="164">
        <v>114758.35839997494</v>
      </c>
      <c r="J109" s="164">
        <v>3017.55393197373</v>
      </c>
      <c r="K109" s="164">
        <v>138679.2684666719</v>
      </c>
      <c r="L109" s="164">
        <v>11952.561454539229</v>
      </c>
      <c r="M109" s="186">
        <v>114418.30399999999</v>
      </c>
      <c r="N109" s="164">
        <v>0</v>
      </c>
      <c r="O109" s="165">
        <v>4738.1500000000005</v>
      </c>
      <c r="P109" s="166"/>
      <c r="Q109" s="167"/>
      <c r="R109" s="164">
        <v>0</v>
      </c>
      <c r="S109" s="164"/>
      <c r="T109" s="164">
        <v>0</v>
      </c>
      <c r="U109" s="168">
        <v>108047.40886665182</v>
      </c>
      <c r="V109" s="168">
        <v>0</v>
      </c>
      <c r="W109" s="169">
        <v>1370007.1704317415</v>
      </c>
      <c r="X109" s="170"/>
      <c r="Y109" s="163">
        <v>76797.721782178211</v>
      </c>
      <c r="Z109" s="171">
        <v>13492.080265986879</v>
      </c>
      <c r="AA109" s="169">
        <v>129880.80204816509</v>
      </c>
      <c r="AB109" s="170"/>
      <c r="AC109" s="163">
        <v>10159.8987173723</v>
      </c>
      <c r="AD109" s="167"/>
      <c r="AE109" s="164">
        <v>0</v>
      </c>
      <c r="AF109" s="167"/>
      <c r="AG109" s="164"/>
      <c r="AH109" s="169">
        <v>10159.8987173723</v>
      </c>
      <c r="AI109" s="170"/>
      <c r="AJ109" s="172">
        <v>1510047.8711972788</v>
      </c>
      <c r="AK109" s="170"/>
      <c r="AL109" s="173">
        <v>207467.58620689658</v>
      </c>
      <c r="AM109" s="170"/>
      <c r="AN109" s="174">
        <v>259246.16582060626</v>
      </c>
      <c r="AO109" s="170"/>
      <c r="AP109" s="175">
        <v>1499887.9724799066</v>
      </c>
      <c r="AQ109" s="167"/>
      <c r="AR109" s="170">
        <v>10159.8987173723</v>
      </c>
      <c r="AS109" s="167"/>
      <c r="AT109" s="170">
        <v>207467.58620689658</v>
      </c>
      <c r="AU109" s="175">
        <v>0</v>
      </c>
      <c r="AV109" s="170">
        <v>0</v>
      </c>
      <c r="AW109" s="170">
        <v>0</v>
      </c>
      <c r="AX109" s="170">
        <v>0</v>
      </c>
      <c r="AY109" s="176">
        <v>0</v>
      </c>
      <c r="AZ109" s="177">
        <v>0</v>
      </c>
      <c r="BA109" s="178">
        <v>1717515.4574041753</v>
      </c>
      <c r="BB109" s="179">
        <v>-1.1641532182693481E-10</v>
      </c>
      <c r="BD109" s="128">
        <v>1717515.4574041753</v>
      </c>
      <c r="BG109" s="180">
        <v>1717515.4574041753</v>
      </c>
      <c r="BI109" s="182">
        <v>39591</v>
      </c>
      <c r="BL109" s="128">
        <v>1370007.1704317415</v>
      </c>
      <c r="BN109" s="183">
        <v>0</v>
      </c>
      <c r="BO109" s="184">
        <v>0</v>
      </c>
      <c r="BQ109" s="128">
        <v>380</v>
      </c>
      <c r="BR109" s="185">
        <v>3802003</v>
      </c>
      <c r="BS109" s="128">
        <v>4738.1500000000005</v>
      </c>
      <c r="BT109" s="128">
        <v>0</v>
      </c>
      <c r="BU109" s="181">
        <v>0</v>
      </c>
      <c r="BW109" s="181">
        <v>0</v>
      </c>
      <c r="BY109" s="181">
        <v>4760.662402612631</v>
      </c>
      <c r="BZ109" s="330">
        <v>4760.6624027131784</v>
      </c>
      <c r="CA109" s="331">
        <v>-1.0054736776510254E-7</v>
      </c>
      <c r="CC109" s="181">
        <v>258</v>
      </c>
      <c r="CG109" s="181">
        <v>108047.40886665182</v>
      </c>
      <c r="CH109" s="330">
        <v>108047.40889304499</v>
      </c>
      <c r="CI109" s="332">
        <v>-2.6393172447569668E-5</v>
      </c>
      <c r="CK109" s="181">
        <v>0</v>
      </c>
      <c r="CL109" s="330">
        <v>0</v>
      </c>
      <c r="CM109" s="332">
        <v>0</v>
      </c>
      <c r="CO109" s="181">
        <v>1370007.1704317415</v>
      </c>
      <c r="CP109" s="330">
        <v>1370007.1704581599</v>
      </c>
      <c r="CQ109" s="332">
        <v>-2.6418361812829971E-5</v>
      </c>
      <c r="CS109" s="181">
        <v>1370007.1704317415</v>
      </c>
      <c r="CT109" s="330">
        <v>1370007.1704581599</v>
      </c>
      <c r="CU109" s="332">
        <v>-2.6418361812829971E-5</v>
      </c>
      <c r="CW109" s="181">
        <v>3017.55393197373</v>
      </c>
      <c r="CX109" s="330">
        <v>3017.55393197373</v>
      </c>
      <c r="CY109" s="332">
        <v>0</v>
      </c>
      <c r="DA109" s="181">
        <v>251453.31769771635</v>
      </c>
      <c r="DB109" s="330">
        <v>251453.31769772194</v>
      </c>
      <c r="DC109" s="332">
        <v>-5.5879354476928711E-9</v>
      </c>
      <c r="DE109" s="333">
        <v>6.9090909090909092E-2</v>
      </c>
      <c r="DF109" s="333">
        <v>0</v>
      </c>
    </row>
    <row r="110" spans="1:110" x14ac:dyDescent="0.2">
      <c r="A110" s="159" t="s">
        <v>326</v>
      </c>
      <c r="B110" s="159" t="s">
        <v>161</v>
      </c>
      <c r="C110" s="160">
        <v>2140</v>
      </c>
      <c r="D110" s="161" t="s">
        <v>162</v>
      </c>
      <c r="E110" s="162"/>
      <c r="F110" s="163">
        <v>1194417.0771452638</v>
      </c>
      <c r="G110" s="164">
        <v>36060.745099513588</v>
      </c>
      <c r="H110" s="164">
        <v>15566.31999998617</v>
      </c>
      <c r="I110" s="164">
        <v>34932.798755547883</v>
      </c>
      <c r="J110" s="164">
        <v>0</v>
      </c>
      <c r="K110" s="164">
        <v>118645.94306476064</v>
      </c>
      <c r="L110" s="164">
        <v>4956.5823999974173</v>
      </c>
      <c r="M110" s="186">
        <v>114418.30399999999</v>
      </c>
      <c r="N110" s="164">
        <v>0</v>
      </c>
      <c r="O110" s="165">
        <v>21235.75</v>
      </c>
      <c r="P110" s="166"/>
      <c r="Q110" s="167"/>
      <c r="R110" s="164">
        <v>-13639.721694445594</v>
      </c>
      <c r="S110" s="164"/>
      <c r="T110" s="164">
        <v>48502.229534930571</v>
      </c>
      <c r="U110" s="168">
        <v>0</v>
      </c>
      <c r="V110" s="168">
        <v>0</v>
      </c>
      <c r="W110" s="169">
        <v>1575096.0283055543</v>
      </c>
      <c r="X110" s="170"/>
      <c r="Y110" s="163">
        <v>0</v>
      </c>
      <c r="Z110" s="171">
        <v>0</v>
      </c>
      <c r="AA110" s="169">
        <v>0</v>
      </c>
      <c r="AB110" s="170"/>
      <c r="AC110" s="163">
        <v>56306.099530018313</v>
      </c>
      <c r="AD110" s="167"/>
      <c r="AE110" s="164">
        <v>0</v>
      </c>
      <c r="AF110" s="167"/>
      <c r="AG110" s="164"/>
      <c r="AH110" s="169">
        <v>56306.099530018313</v>
      </c>
      <c r="AI110" s="170"/>
      <c r="AJ110" s="172">
        <v>1631402.1278355727</v>
      </c>
      <c r="AK110" s="170"/>
      <c r="AL110" s="173">
        <v>100329.57746478873</v>
      </c>
      <c r="AM110" s="170"/>
      <c r="AN110" s="174">
        <v>228082.18258617976</v>
      </c>
      <c r="AO110" s="170"/>
      <c r="AP110" s="175">
        <v>1588735.75</v>
      </c>
      <c r="AQ110" s="167"/>
      <c r="AR110" s="170">
        <v>56306.099530018313</v>
      </c>
      <c r="AS110" s="167"/>
      <c r="AT110" s="170">
        <v>100329.57746478873</v>
      </c>
      <c r="AU110" s="175">
        <v>7345.0266469181888</v>
      </c>
      <c r="AV110" s="170">
        <v>2448.3422156393963</v>
      </c>
      <c r="AW110" s="170">
        <v>344.07267813966718</v>
      </c>
      <c r="AX110" s="170">
        <v>3054.7228123073951</v>
      </c>
      <c r="AY110" s="176">
        <v>0</v>
      </c>
      <c r="AZ110" s="177">
        <v>373.24358806305008</v>
      </c>
      <c r="BA110" s="178">
        <v>1731806.0190537395</v>
      </c>
      <c r="BB110" s="179">
        <v>74.313753378068213</v>
      </c>
      <c r="BD110" s="128">
        <v>1745371.4269948071</v>
      </c>
      <c r="BG110" s="180">
        <v>1745371.4269948071</v>
      </c>
      <c r="BI110" s="182">
        <v>0</v>
      </c>
      <c r="BL110" s="128">
        <v>1588735.75</v>
      </c>
      <c r="BN110" s="183">
        <v>18034.413656036722</v>
      </c>
      <c r="BO110" s="184">
        <v>-4394.6919615911283</v>
      </c>
      <c r="BQ110" s="128">
        <v>380</v>
      </c>
      <c r="BR110" s="185">
        <v>3802140</v>
      </c>
      <c r="BS110" s="128">
        <v>21235.75</v>
      </c>
      <c r="BT110" s="128">
        <v>0</v>
      </c>
      <c r="BU110" s="181">
        <v>0</v>
      </c>
      <c r="BW110" s="181">
        <v>0</v>
      </c>
      <c r="BY110" s="181">
        <v>3389.1584434063084</v>
      </c>
      <c r="BZ110" s="330">
        <v>3389.1584434988181</v>
      </c>
      <c r="CA110" s="331">
        <v>-9.2509708338184282E-8</v>
      </c>
      <c r="CC110" s="181">
        <v>418</v>
      </c>
      <c r="CG110" s="181">
        <v>0</v>
      </c>
      <c r="CH110" s="330">
        <v>0</v>
      </c>
      <c r="CI110" s="332">
        <v>0</v>
      </c>
      <c r="CK110" s="181">
        <v>48502.229534930571</v>
      </c>
      <c r="CL110" s="330">
        <v>48502.229534922866</v>
      </c>
      <c r="CM110" s="332">
        <v>7.705239113420248E-9</v>
      </c>
      <c r="CO110" s="181">
        <v>1575096.0283055543</v>
      </c>
      <c r="CP110" s="330">
        <v>1575096.0283055543</v>
      </c>
      <c r="CQ110" s="332">
        <v>0</v>
      </c>
      <c r="CS110" s="181">
        <v>1588735.75</v>
      </c>
      <c r="CT110" s="330">
        <v>1588735.75</v>
      </c>
      <c r="CU110" s="332">
        <v>0</v>
      </c>
      <c r="CW110" s="181">
        <v>0</v>
      </c>
      <c r="CX110" s="330">
        <v>0</v>
      </c>
      <c r="CY110" s="332">
        <v>0</v>
      </c>
      <c r="DA110" s="181">
        <v>228082.18258617976</v>
      </c>
      <c r="DB110" s="330">
        <v>228082.18258618144</v>
      </c>
      <c r="DC110" s="332">
        <v>-1.6880221664905548E-9</v>
      </c>
      <c r="DE110" s="333">
        <v>1.098901098901099E-2</v>
      </c>
      <c r="DF110" s="333">
        <v>0</v>
      </c>
    </row>
    <row r="111" spans="1:110" x14ac:dyDescent="0.2">
      <c r="A111" s="159" t="s">
        <v>326</v>
      </c>
      <c r="B111" s="159" t="s">
        <v>163</v>
      </c>
      <c r="C111" s="160">
        <v>2174</v>
      </c>
      <c r="D111" s="161" t="s">
        <v>164</v>
      </c>
      <c r="E111" s="162"/>
      <c r="F111" s="163">
        <v>1157270.1345546215</v>
      </c>
      <c r="G111" s="164">
        <v>19039.01697841068</v>
      </c>
      <c r="H111" s="164">
        <v>8121.3487128640782</v>
      </c>
      <c r="I111" s="164">
        <v>23496.766306925529</v>
      </c>
      <c r="J111" s="164">
        <v>0</v>
      </c>
      <c r="K111" s="164">
        <v>93240.780691645923</v>
      </c>
      <c r="L111" s="164">
        <v>1846.9573977263096</v>
      </c>
      <c r="M111" s="186">
        <v>114418.30399999999</v>
      </c>
      <c r="N111" s="164">
        <v>0</v>
      </c>
      <c r="O111" s="165">
        <v>33012</v>
      </c>
      <c r="P111" s="166"/>
      <c r="Q111" s="167"/>
      <c r="R111" s="164">
        <v>-13050.945969645074</v>
      </c>
      <c r="S111" s="164"/>
      <c r="T111" s="164">
        <v>101316.69135780583</v>
      </c>
      <c r="U111" s="168">
        <v>0</v>
      </c>
      <c r="V111" s="168">
        <v>0</v>
      </c>
      <c r="W111" s="169">
        <v>1538711.0540303548</v>
      </c>
      <c r="X111" s="170"/>
      <c r="Y111" s="163">
        <v>143298</v>
      </c>
      <c r="Z111" s="171">
        <v>3866.845487909537</v>
      </c>
      <c r="AA111" s="169">
        <v>147164.84548790954</v>
      </c>
      <c r="AB111" s="170"/>
      <c r="AC111" s="163">
        <v>10596.132592924849</v>
      </c>
      <c r="AD111" s="167"/>
      <c r="AE111" s="164">
        <v>4924.1565567360331</v>
      </c>
      <c r="AF111" s="167"/>
      <c r="AG111" s="164"/>
      <c r="AH111" s="169">
        <v>15520.289149660883</v>
      </c>
      <c r="AI111" s="170"/>
      <c r="AJ111" s="172">
        <v>1701396.1886679253</v>
      </c>
      <c r="AK111" s="170"/>
      <c r="AL111" s="173">
        <v>59352.432432432426</v>
      </c>
      <c r="AM111" s="170"/>
      <c r="AN111" s="174">
        <v>200503.43009419958</v>
      </c>
      <c r="AO111" s="170"/>
      <c r="AP111" s="175">
        <v>1703851.0020446456</v>
      </c>
      <c r="AQ111" s="167"/>
      <c r="AR111" s="170">
        <v>10596.132592924849</v>
      </c>
      <c r="AS111" s="167"/>
      <c r="AT111" s="170">
        <v>59352.432432432426</v>
      </c>
      <c r="AU111" s="175">
        <v>7116.5928038322172</v>
      </c>
      <c r="AV111" s="170">
        <v>2372.1976012774057</v>
      </c>
      <c r="AW111" s="170">
        <v>333.37185322144785</v>
      </c>
      <c r="AX111" s="170">
        <v>2959.7194712547725</v>
      </c>
      <c r="AY111" s="176">
        <v>0</v>
      </c>
      <c r="AZ111" s="177">
        <v>197.06167996820415</v>
      </c>
      <c r="BA111" s="178">
        <v>1760820.6236604489</v>
      </c>
      <c r="BB111" s="179">
        <v>72.002560091204941</v>
      </c>
      <c r="BD111" s="128">
        <v>1773799.5670700029</v>
      </c>
      <c r="BG111" s="180">
        <v>1773799.5670700029</v>
      </c>
      <c r="BI111" s="182">
        <v>0</v>
      </c>
      <c r="BL111" s="128">
        <v>1551762</v>
      </c>
      <c r="BN111" s="183">
        <v>17060.189751957059</v>
      </c>
      <c r="BO111" s="184">
        <v>-4009.2437823119853</v>
      </c>
      <c r="BQ111" s="128">
        <v>380</v>
      </c>
      <c r="BR111" s="185">
        <v>3802174</v>
      </c>
      <c r="BS111" s="128">
        <v>33012</v>
      </c>
      <c r="BT111" s="128">
        <v>0</v>
      </c>
      <c r="BU111" s="181">
        <v>0</v>
      </c>
      <c r="BW111" s="181">
        <v>0</v>
      </c>
      <c r="BY111" s="181">
        <v>3262.0074417898372</v>
      </c>
      <c r="BZ111" s="330">
        <v>3262.007442079208</v>
      </c>
      <c r="CA111" s="331">
        <v>-2.8937074603163637E-7</v>
      </c>
      <c r="CC111" s="181">
        <v>405</v>
      </c>
      <c r="CG111" s="181">
        <v>0</v>
      </c>
      <c r="CH111" s="330">
        <v>0</v>
      </c>
      <c r="CI111" s="332">
        <v>0</v>
      </c>
      <c r="CK111" s="181">
        <v>101316.69135780583</v>
      </c>
      <c r="CL111" s="330">
        <v>101316.69135780074</v>
      </c>
      <c r="CM111" s="332">
        <v>5.0931703299283981E-9</v>
      </c>
      <c r="CO111" s="181">
        <v>1538711.0540303548</v>
      </c>
      <c r="CP111" s="330">
        <v>1538711.0540303548</v>
      </c>
      <c r="CQ111" s="332">
        <v>0</v>
      </c>
      <c r="CS111" s="181">
        <v>1551762</v>
      </c>
      <c r="CT111" s="330">
        <v>1551762</v>
      </c>
      <c r="CU111" s="332">
        <v>0</v>
      </c>
      <c r="CW111" s="181">
        <v>0</v>
      </c>
      <c r="CX111" s="330">
        <v>0</v>
      </c>
      <c r="CY111" s="332">
        <v>0</v>
      </c>
      <c r="DA111" s="181">
        <v>191673.539364925</v>
      </c>
      <c r="DB111" s="330">
        <v>191673.53936492614</v>
      </c>
      <c r="DC111" s="332">
        <v>-1.1350493878126144E-9</v>
      </c>
      <c r="DE111" s="333">
        <v>3.1818181818181815E-2</v>
      </c>
      <c r="DF111" s="333">
        <v>0</v>
      </c>
    </row>
    <row r="112" spans="1:110" x14ac:dyDescent="0.2">
      <c r="A112" s="159" t="s">
        <v>326</v>
      </c>
      <c r="B112" s="159" t="s">
        <v>165</v>
      </c>
      <c r="C112" s="160">
        <v>2055</v>
      </c>
      <c r="D112" s="161" t="s">
        <v>166</v>
      </c>
      <c r="E112" s="162"/>
      <c r="F112" s="163">
        <v>851522.2224624129</v>
      </c>
      <c r="G112" s="164">
        <v>46711.090326263693</v>
      </c>
      <c r="H112" s="164">
        <v>23230.186823508768</v>
      </c>
      <c r="I112" s="164">
        <v>45763.955048356118</v>
      </c>
      <c r="J112" s="164">
        <v>0</v>
      </c>
      <c r="K112" s="164">
        <v>107577.75362008753</v>
      </c>
      <c r="L112" s="164">
        <v>20771.981989261127</v>
      </c>
      <c r="M112" s="186">
        <v>114418.30399999999</v>
      </c>
      <c r="N112" s="164">
        <v>0</v>
      </c>
      <c r="O112" s="165">
        <v>23568</v>
      </c>
      <c r="P112" s="166"/>
      <c r="Q112" s="167"/>
      <c r="R112" s="164">
        <v>-9941.3988531194736</v>
      </c>
      <c r="S112" s="164"/>
      <c r="T112" s="164">
        <v>0</v>
      </c>
      <c r="U112" s="168">
        <v>19490.909493749496</v>
      </c>
      <c r="V112" s="168">
        <v>0</v>
      </c>
      <c r="W112" s="169">
        <v>1243113.0049105203</v>
      </c>
      <c r="X112" s="170"/>
      <c r="Y112" s="163">
        <v>0</v>
      </c>
      <c r="Z112" s="171">
        <v>0</v>
      </c>
      <c r="AA112" s="169">
        <v>0</v>
      </c>
      <c r="AB112" s="170"/>
      <c r="AC112" s="163">
        <v>10145.014388330499</v>
      </c>
      <c r="AD112" s="167"/>
      <c r="AE112" s="164">
        <v>0</v>
      </c>
      <c r="AF112" s="167"/>
      <c r="AG112" s="164"/>
      <c r="AH112" s="169">
        <v>10145.014388330499</v>
      </c>
      <c r="AI112" s="170"/>
      <c r="AJ112" s="172">
        <v>1253258.0192988508</v>
      </c>
      <c r="AK112" s="170"/>
      <c r="AL112" s="173">
        <v>104921.74757281554</v>
      </c>
      <c r="AM112" s="170"/>
      <c r="AN112" s="174">
        <v>197927.64902711773</v>
      </c>
      <c r="AO112" s="170"/>
      <c r="AP112" s="175">
        <v>1253054.4037636397</v>
      </c>
      <c r="AQ112" s="167"/>
      <c r="AR112" s="170">
        <v>10145.014388330499</v>
      </c>
      <c r="AS112" s="167"/>
      <c r="AT112" s="170">
        <v>104921.74757281554</v>
      </c>
      <c r="AU112" s="175">
        <v>5236.4065568938286</v>
      </c>
      <c r="AV112" s="170">
        <v>1745.4688522979427</v>
      </c>
      <c r="AW112" s="170">
        <v>245.29583274071967</v>
      </c>
      <c r="AX112" s="170">
        <v>2177.7688948985733</v>
      </c>
      <c r="AY112" s="176">
        <v>0</v>
      </c>
      <c r="AZ112" s="177">
        <v>483.47905478933274</v>
      </c>
      <c r="BA112" s="178">
        <v>1358232.7465331655</v>
      </c>
      <c r="BB112" s="179">
        <v>52.979661499120994</v>
      </c>
      <c r="BD112" s="128">
        <v>1368121.1657247858</v>
      </c>
      <c r="BG112" s="180">
        <v>1368121.1657247858</v>
      </c>
      <c r="BI112" s="182">
        <v>0</v>
      </c>
      <c r="BL112" s="128">
        <v>1253054.4037636397</v>
      </c>
      <c r="BN112" s="183">
        <v>13269.394202520334</v>
      </c>
      <c r="BO112" s="184">
        <v>-3327.9953494008605</v>
      </c>
      <c r="BQ112" s="128">
        <v>380</v>
      </c>
      <c r="BR112" s="185">
        <v>3802055</v>
      </c>
      <c r="BS112" s="128">
        <v>23568</v>
      </c>
      <c r="BT112" s="128">
        <v>0</v>
      </c>
      <c r="BU112" s="181">
        <v>0</v>
      </c>
      <c r="BW112" s="181">
        <v>0</v>
      </c>
      <c r="BY112" s="181">
        <v>3674.2333669990294</v>
      </c>
      <c r="BZ112" s="330">
        <v>3674.2333669934642</v>
      </c>
      <c r="CA112" s="331">
        <v>5.5651980801485479E-9</v>
      </c>
      <c r="CC112" s="181">
        <v>298</v>
      </c>
      <c r="CG112" s="181">
        <v>19490.909493749496</v>
      </c>
      <c r="CH112" s="330">
        <v>19490.909492050916</v>
      </c>
      <c r="CI112" s="332">
        <v>1.698579580988735E-6</v>
      </c>
      <c r="CK112" s="181">
        <v>0</v>
      </c>
      <c r="CL112" s="330">
        <v>0</v>
      </c>
      <c r="CM112" s="332">
        <v>0</v>
      </c>
      <c r="CO112" s="181">
        <v>1243113.0049105203</v>
      </c>
      <c r="CP112" s="330">
        <v>1243113.0049088316</v>
      </c>
      <c r="CQ112" s="332">
        <v>1.6887206584215164E-6</v>
      </c>
      <c r="CS112" s="181">
        <v>1253054.4037636397</v>
      </c>
      <c r="CT112" s="330">
        <v>1253054.403761951</v>
      </c>
      <c r="CU112" s="332">
        <v>1.6887206584215164E-6</v>
      </c>
      <c r="CW112" s="181">
        <v>0</v>
      </c>
      <c r="CX112" s="330">
        <v>0</v>
      </c>
      <c r="CY112" s="332">
        <v>0</v>
      </c>
      <c r="DA112" s="181">
        <v>197927.64902711773</v>
      </c>
      <c r="DB112" s="330">
        <v>197927.64902711994</v>
      </c>
      <c r="DC112" s="332">
        <v>-2.2118911147117615E-9</v>
      </c>
      <c r="DE112" s="333">
        <v>4.8192771084337352E-2</v>
      </c>
      <c r="DF112" s="333">
        <v>0</v>
      </c>
    </row>
    <row r="113" spans="1:110" x14ac:dyDescent="0.2">
      <c r="A113" s="187" t="s">
        <v>328</v>
      </c>
      <c r="B113" s="187"/>
      <c r="C113" s="188">
        <v>2178</v>
      </c>
      <c r="D113" s="161" t="s">
        <v>167</v>
      </c>
      <c r="E113" s="162"/>
      <c r="F113" s="163">
        <v>1180129.7915334783</v>
      </c>
      <c r="G113" s="164">
        <v>27537.738666657136</v>
      </c>
      <c r="H113" s="164">
        <v>13179.736782384371</v>
      </c>
      <c r="I113" s="164">
        <v>15275.36542786957</v>
      </c>
      <c r="J113" s="164">
        <v>0</v>
      </c>
      <c r="K113" s="164">
        <v>153341.93078400585</v>
      </c>
      <c r="L113" s="164">
        <v>627.81350227239989</v>
      </c>
      <c r="M113" s="186">
        <v>114418.30399999999</v>
      </c>
      <c r="N113" s="164">
        <v>0</v>
      </c>
      <c r="O113" s="165">
        <v>6048</v>
      </c>
      <c r="P113" s="166"/>
      <c r="Q113" s="167"/>
      <c r="R113" s="164">
        <v>0</v>
      </c>
      <c r="S113" s="164"/>
      <c r="T113" s="164">
        <v>44239.319303332326</v>
      </c>
      <c r="U113" s="168">
        <v>0</v>
      </c>
      <c r="V113" s="168">
        <v>0</v>
      </c>
      <c r="W113" s="169">
        <v>1554798</v>
      </c>
      <c r="X113" s="170"/>
      <c r="Y113" s="163">
        <v>0</v>
      </c>
      <c r="Z113" s="171">
        <v>0</v>
      </c>
      <c r="AA113" s="169">
        <v>0</v>
      </c>
      <c r="AB113" s="170"/>
      <c r="AC113" s="163">
        <v>11547.415795859446</v>
      </c>
      <c r="AD113" s="167"/>
      <c r="AE113" s="164">
        <v>0</v>
      </c>
      <c r="AF113" s="167"/>
      <c r="AG113" s="164"/>
      <c r="AH113" s="169">
        <v>11547.415795859446</v>
      </c>
      <c r="AI113" s="170"/>
      <c r="AJ113" s="172">
        <v>1566345.4157958594</v>
      </c>
      <c r="AK113" s="170"/>
      <c r="AL113" s="173">
        <v>78231.414634146349</v>
      </c>
      <c r="AM113" s="170"/>
      <c r="AN113" s="174">
        <v>254774.60846625533</v>
      </c>
      <c r="AO113" s="170"/>
      <c r="AP113" s="175">
        <v>1554798</v>
      </c>
      <c r="AQ113" s="167"/>
      <c r="AR113" s="170">
        <v>11547.415795859446</v>
      </c>
      <c r="AS113" s="167"/>
      <c r="AT113" s="170">
        <v>78231.414634146349</v>
      </c>
      <c r="AU113" s="175">
        <v>0</v>
      </c>
      <c r="AV113" s="170">
        <v>0</v>
      </c>
      <c r="AW113" s="170">
        <v>0</v>
      </c>
      <c r="AX113" s="170">
        <v>0</v>
      </c>
      <c r="AY113" s="176">
        <v>0</v>
      </c>
      <c r="AZ113" s="177">
        <v>0</v>
      </c>
      <c r="BA113" s="178">
        <v>1644576.8304300057</v>
      </c>
      <c r="BB113" s="179">
        <v>-8.7311491370201111E-11</v>
      </c>
      <c r="BD113" s="128">
        <v>1644576.8304300057</v>
      </c>
      <c r="BG113" s="180">
        <v>1644576.8304300057</v>
      </c>
      <c r="BI113" s="182">
        <v>0</v>
      </c>
      <c r="BL113" s="128">
        <v>1554798</v>
      </c>
      <c r="BN113" s="183">
        <v>0</v>
      </c>
      <c r="BO113" s="184">
        <v>0</v>
      </c>
      <c r="BQ113" s="128">
        <v>380</v>
      </c>
      <c r="BR113" s="185">
        <v>3802178</v>
      </c>
      <c r="BS113" s="128">
        <v>6048</v>
      </c>
      <c r="BT113" s="128">
        <v>0</v>
      </c>
      <c r="BU113" s="181">
        <v>0</v>
      </c>
      <c r="BW113" s="181">
        <v>0</v>
      </c>
      <c r="BY113" s="181">
        <v>3260.8891763896809</v>
      </c>
      <c r="BZ113" s="330">
        <v>3260.8891762836188</v>
      </c>
      <c r="CA113" s="331">
        <v>1.0606208888930269E-7</v>
      </c>
      <c r="CC113" s="181">
        <v>413</v>
      </c>
      <c r="CG113" s="181">
        <v>0</v>
      </c>
      <c r="CH113" s="330">
        <v>0</v>
      </c>
      <c r="CI113" s="332">
        <v>0</v>
      </c>
      <c r="CK113" s="181">
        <v>44239.319303332326</v>
      </c>
      <c r="CL113" s="330">
        <v>44239.319303329103</v>
      </c>
      <c r="CM113" s="332">
        <v>3.2232492230832577E-9</v>
      </c>
      <c r="CO113" s="181">
        <v>1554798</v>
      </c>
      <c r="CP113" s="330">
        <v>1554798</v>
      </c>
      <c r="CQ113" s="332">
        <v>0</v>
      </c>
      <c r="CS113" s="181">
        <v>1554798</v>
      </c>
      <c r="CT113" s="330">
        <v>1554798</v>
      </c>
      <c r="CU113" s="332">
        <v>0</v>
      </c>
      <c r="CW113" s="181">
        <v>0</v>
      </c>
      <c r="CX113" s="330">
        <v>0</v>
      </c>
      <c r="CY113" s="332">
        <v>0</v>
      </c>
      <c r="DA113" s="181">
        <v>254774.60846625533</v>
      </c>
      <c r="DB113" s="330">
        <v>254774.60846625612</v>
      </c>
      <c r="DC113" s="332">
        <v>-7.8580342233181E-10</v>
      </c>
      <c r="DE113" s="333">
        <v>2.0361990950226245E-2</v>
      </c>
      <c r="DF113" s="333">
        <v>0</v>
      </c>
    </row>
    <row r="114" spans="1:110" x14ac:dyDescent="0.2">
      <c r="A114" s="187" t="s">
        <v>328</v>
      </c>
      <c r="B114" s="187"/>
      <c r="C114" s="160">
        <v>3366</v>
      </c>
      <c r="D114" s="161" t="s">
        <v>350</v>
      </c>
      <c r="E114" s="162"/>
      <c r="F114" s="163">
        <v>551489.22461491835</v>
      </c>
      <c r="G114" s="164">
        <v>32643.241885137217</v>
      </c>
      <c r="H114" s="164">
        <v>16445.106524257266</v>
      </c>
      <c r="I114" s="164">
        <v>9848.3230524250193</v>
      </c>
      <c r="J114" s="164">
        <v>0</v>
      </c>
      <c r="K114" s="164">
        <v>89641.520581398654</v>
      </c>
      <c r="L114" s="164">
        <v>15343.197375992046</v>
      </c>
      <c r="M114" s="186">
        <v>114418.30399999999</v>
      </c>
      <c r="N114" s="164">
        <v>0</v>
      </c>
      <c r="O114" s="165">
        <v>3093.3</v>
      </c>
      <c r="P114" s="166"/>
      <c r="Q114" s="167"/>
      <c r="R114" s="164">
        <v>0</v>
      </c>
      <c r="S114" s="164"/>
      <c r="T114" s="164">
        <v>0</v>
      </c>
      <c r="U114" s="168">
        <v>22300.513240925735</v>
      </c>
      <c r="V114" s="168">
        <v>0</v>
      </c>
      <c r="W114" s="169">
        <v>855222.73127505428</v>
      </c>
      <c r="X114" s="170"/>
      <c r="Y114" s="163">
        <v>61844.400000000009</v>
      </c>
      <c r="Z114" s="171">
        <v>4182.6692070177378</v>
      </c>
      <c r="AA114" s="169">
        <v>66027.069207017747</v>
      </c>
      <c r="AB114" s="170"/>
      <c r="AC114" s="163">
        <v>18036.132592924852</v>
      </c>
      <c r="AD114" s="167"/>
      <c r="AE114" s="164">
        <v>0</v>
      </c>
      <c r="AF114" s="167"/>
      <c r="AG114" s="164"/>
      <c r="AH114" s="169">
        <v>18036.132592924852</v>
      </c>
      <c r="AI114" s="170"/>
      <c r="AJ114" s="172">
        <v>939285.93307499692</v>
      </c>
      <c r="AK114" s="170"/>
      <c r="AL114" s="173">
        <v>69092.753623188415</v>
      </c>
      <c r="AM114" s="170"/>
      <c r="AN114" s="174">
        <v>148550.61090177175</v>
      </c>
      <c r="AO114" s="170"/>
      <c r="AP114" s="175">
        <v>921249.80048207205</v>
      </c>
      <c r="AQ114" s="167"/>
      <c r="AR114" s="170">
        <v>18036.132592924852</v>
      </c>
      <c r="AS114" s="167"/>
      <c r="AT114" s="170">
        <v>69092.753623188415</v>
      </c>
      <c r="AU114" s="175">
        <v>0</v>
      </c>
      <c r="AV114" s="170">
        <v>0</v>
      </c>
      <c r="AW114" s="170">
        <v>0</v>
      </c>
      <c r="AX114" s="170">
        <v>0</v>
      </c>
      <c r="AY114" s="176">
        <v>0</v>
      </c>
      <c r="AZ114" s="177">
        <v>0</v>
      </c>
      <c r="BA114" s="178">
        <v>1008378.6866981853</v>
      </c>
      <c r="BB114" s="179">
        <v>-5.8207660913467407E-11</v>
      </c>
      <c r="BD114" s="128">
        <v>1008378.6866981853</v>
      </c>
      <c r="BG114" s="180">
        <v>1008378.6866981853</v>
      </c>
      <c r="BI114" s="182">
        <v>0</v>
      </c>
      <c r="BL114" s="128">
        <v>855222.73127505428</v>
      </c>
      <c r="BN114" s="183">
        <v>0</v>
      </c>
      <c r="BO114" s="184">
        <v>0</v>
      </c>
      <c r="BQ114" s="128">
        <v>380</v>
      </c>
      <c r="BR114" s="185">
        <v>3803366</v>
      </c>
      <c r="BS114" s="128">
        <v>3093.3</v>
      </c>
      <c r="BT114" s="128">
        <v>0</v>
      </c>
      <c r="BU114" s="181">
        <v>0</v>
      </c>
      <c r="BW114" s="181">
        <v>0</v>
      </c>
      <c r="BY114" s="181">
        <v>3753.2771475068803</v>
      </c>
      <c r="BZ114" s="330">
        <v>3753.2771475728155</v>
      </c>
      <c r="CA114" s="331">
        <v>-6.5935182647081092E-8</v>
      </c>
      <c r="CC114" s="181">
        <v>193</v>
      </c>
      <c r="CG114" s="181">
        <v>22300.513240925735</v>
      </c>
      <c r="CH114" s="330">
        <v>22300.513253883222</v>
      </c>
      <c r="CI114" s="332">
        <v>-1.2957487342646345E-5</v>
      </c>
      <c r="CK114" s="181">
        <v>0</v>
      </c>
      <c r="CL114" s="330">
        <v>0</v>
      </c>
      <c r="CM114" s="332">
        <v>0</v>
      </c>
      <c r="CO114" s="181">
        <v>855222.73127505428</v>
      </c>
      <c r="CP114" s="330">
        <v>855222.73128801398</v>
      </c>
      <c r="CQ114" s="332">
        <v>-1.2959702871739864E-5</v>
      </c>
      <c r="CS114" s="181">
        <v>855222.73127505428</v>
      </c>
      <c r="CT114" s="330">
        <v>855222.73128801398</v>
      </c>
      <c r="CU114" s="332">
        <v>-1.2959702871739864E-5</v>
      </c>
      <c r="CW114" s="181">
        <v>0</v>
      </c>
      <c r="CX114" s="330">
        <v>0</v>
      </c>
      <c r="CY114" s="332">
        <v>0</v>
      </c>
      <c r="DA114" s="181">
        <v>144588.98674935068</v>
      </c>
      <c r="DB114" s="330">
        <v>144588.98674935114</v>
      </c>
      <c r="DC114" s="332">
        <v>-4.6566128730773926E-10</v>
      </c>
      <c r="DE114" s="333">
        <v>2.2624434389140271E-2</v>
      </c>
      <c r="DF114" s="333">
        <v>0</v>
      </c>
    </row>
    <row r="115" spans="1:110" x14ac:dyDescent="0.2">
      <c r="A115" s="187" t="s">
        <v>328</v>
      </c>
      <c r="B115" s="187"/>
      <c r="C115" s="188">
        <v>2077</v>
      </c>
      <c r="D115" s="161" t="s">
        <v>168</v>
      </c>
      <c r="E115" s="162"/>
      <c r="F115" s="163">
        <v>534344.48188077589</v>
      </c>
      <c r="G115" s="164">
        <v>47265.817731265692</v>
      </c>
      <c r="H115" s="164">
        <v>33305.32799997041</v>
      </c>
      <c r="I115" s="164">
        <v>61059.767999986674</v>
      </c>
      <c r="J115" s="164">
        <v>0</v>
      </c>
      <c r="K115" s="164">
        <v>71138.166000002588</v>
      </c>
      <c r="L115" s="164">
        <v>4433.0825974660411</v>
      </c>
      <c r="M115" s="186">
        <v>114418.30399999999</v>
      </c>
      <c r="N115" s="164">
        <v>0</v>
      </c>
      <c r="O115" s="165">
        <v>3535.2000000000003</v>
      </c>
      <c r="P115" s="166"/>
      <c r="Q115" s="167"/>
      <c r="R115" s="164">
        <v>0</v>
      </c>
      <c r="S115" s="164"/>
      <c r="T115" s="164">
        <v>0</v>
      </c>
      <c r="U115" s="168">
        <v>65706.009310452966</v>
      </c>
      <c r="V115" s="168">
        <v>0</v>
      </c>
      <c r="W115" s="169">
        <v>935206.15751992015</v>
      </c>
      <c r="X115" s="170"/>
      <c r="Y115" s="163">
        <v>49777.200000000004</v>
      </c>
      <c r="Z115" s="171">
        <v>4762.0673970601056</v>
      </c>
      <c r="AA115" s="169">
        <v>54539.26739706011</v>
      </c>
      <c r="AB115" s="170"/>
      <c r="AC115" s="163">
        <v>7596.1325929248478</v>
      </c>
      <c r="AD115" s="167"/>
      <c r="AE115" s="164">
        <v>0</v>
      </c>
      <c r="AF115" s="167"/>
      <c r="AG115" s="164"/>
      <c r="AH115" s="169">
        <v>7596.1325929248478</v>
      </c>
      <c r="AI115" s="170"/>
      <c r="AJ115" s="172">
        <v>997341.55750990508</v>
      </c>
      <c r="AK115" s="170"/>
      <c r="AL115" s="173">
        <v>139516.4705882353</v>
      </c>
      <c r="AM115" s="170"/>
      <c r="AN115" s="174">
        <v>146833.53720089799</v>
      </c>
      <c r="AO115" s="170"/>
      <c r="AP115" s="175">
        <v>989745.42491698021</v>
      </c>
      <c r="AQ115" s="167"/>
      <c r="AR115" s="170">
        <v>7596.1325929248478</v>
      </c>
      <c r="AS115" s="167"/>
      <c r="AT115" s="170">
        <v>139516.4705882353</v>
      </c>
      <c r="AU115" s="175">
        <v>0</v>
      </c>
      <c r="AV115" s="170">
        <v>0</v>
      </c>
      <c r="AW115" s="170">
        <v>0</v>
      </c>
      <c r="AX115" s="170">
        <v>0</v>
      </c>
      <c r="AY115" s="176">
        <v>0</v>
      </c>
      <c r="AZ115" s="177">
        <v>0</v>
      </c>
      <c r="BA115" s="178">
        <v>1136858.0280981404</v>
      </c>
      <c r="BB115" s="179">
        <v>0</v>
      </c>
      <c r="BD115" s="128">
        <v>1136858.0280981404</v>
      </c>
      <c r="BG115" s="180">
        <v>1136858.0280981404</v>
      </c>
      <c r="BI115" s="182">
        <v>0</v>
      </c>
      <c r="BL115" s="128">
        <v>935206.15751992015</v>
      </c>
      <c r="BN115" s="183">
        <v>0</v>
      </c>
      <c r="BO115" s="184">
        <v>0</v>
      </c>
      <c r="BQ115" s="128">
        <v>380</v>
      </c>
      <c r="BR115" s="185">
        <v>3802077</v>
      </c>
      <c r="BS115" s="128">
        <v>3535.2000000000003</v>
      </c>
      <c r="BT115" s="128">
        <v>0</v>
      </c>
      <c r="BU115" s="181">
        <v>0</v>
      </c>
      <c r="BW115" s="181">
        <v>0</v>
      </c>
      <c r="BY115" s="181">
        <v>4291.3737682257179</v>
      </c>
      <c r="BZ115" s="330">
        <v>4291.3737679144388</v>
      </c>
      <c r="CA115" s="331">
        <v>3.1127910915529355E-7</v>
      </c>
      <c r="CC115" s="181">
        <v>187</v>
      </c>
      <c r="CG115" s="181">
        <v>65706.009310452966</v>
      </c>
      <c r="CH115" s="330">
        <v>65706.009251159441</v>
      </c>
      <c r="CI115" s="332">
        <v>5.9293524827808142E-5</v>
      </c>
      <c r="CK115" s="181">
        <v>0</v>
      </c>
      <c r="CL115" s="330">
        <v>0</v>
      </c>
      <c r="CM115" s="332">
        <v>0</v>
      </c>
      <c r="CO115" s="181">
        <v>935206.15751992015</v>
      </c>
      <c r="CP115" s="330">
        <v>935206.15746063995</v>
      </c>
      <c r="CQ115" s="332">
        <v>5.9280195273458958E-5</v>
      </c>
      <c r="CS115" s="181">
        <v>935206.15751992015</v>
      </c>
      <c r="CT115" s="330">
        <v>935206.15746063995</v>
      </c>
      <c r="CU115" s="332">
        <v>5.9280195273458958E-5</v>
      </c>
      <c r="CW115" s="181">
        <v>0</v>
      </c>
      <c r="CX115" s="330">
        <v>0</v>
      </c>
      <c r="CY115" s="332">
        <v>0</v>
      </c>
      <c r="DA115" s="181">
        <v>143561.18115707437</v>
      </c>
      <c r="DB115" s="330">
        <v>143561.18115707737</v>
      </c>
      <c r="DC115" s="332">
        <v>-2.9976945370435715E-9</v>
      </c>
      <c r="DE115" s="333">
        <v>4.0201005025125629E-2</v>
      </c>
      <c r="DF115" s="333">
        <v>0</v>
      </c>
    </row>
    <row r="116" spans="1:110" x14ac:dyDescent="0.2">
      <c r="A116" s="159" t="s">
        <v>326</v>
      </c>
      <c r="B116" s="159" t="s">
        <v>169</v>
      </c>
      <c r="C116" s="160">
        <v>2146</v>
      </c>
      <c r="D116" s="161" t="s">
        <v>170</v>
      </c>
      <c r="E116" s="162"/>
      <c r="F116" s="163">
        <v>1680184.787945969</v>
      </c>
      <c r="G116" s="164">
        <v>41599.918079985604</v>
      </c>
      <c r="H116" s="164">
        <v>21783.169513115499</v>
      </c>
      <c r="I116" s="164">
        <v>12127.509267948315</v>
      </c>
      <c r="J116" s="164">
        <v>0</v>
      </c>
      <c r="K116" s="164">
        <v>168722.99136000633</v>
      </c>
      <c r="L116" s="164">
        <v>6921.8673215963927</v>
      </c>
      <c r="M116" s="186">
        <v>114418.30399999999</v>
      </c>
      <c r="N116" s="192">
        <v>29514.416029800941</v>
      </c>
      <c r="O116" s="165">
        <v>35474.75</v>
      </c>
      <c r="P116" s="166"/>
      <c r="Q116" s="167"/>
      <c r="R116" s="164">
        <v>-19092.512022964856</v>
      </c>
      <c r="S116" s="164"/>
      <c r="T116" s="164">
        <v>159241.45251137868</v>
      </c>
      <c r="U116" s="168">
        <v>0</v>
      </c>
      <c r="V116" s="168">
        <v>0</v>
      </c>
      <c r="W116" s="169">
        <v>2250896.654006836</v>
      </c>
      <c r="X116" s="170"/>
      <c r="Y116" s="163">
        <v>164541.30000000002</v>
      </c>
      <c r="Z116" s="171">
        <v>4955.5634713873151</v>
      </c>
      <c r="AA116" s="169">
        <v>169496.86347138733</v>
      </c>
      <c r="AB116" s="170"/>
      <c r="AC116" s="163">
        <v>38131.338785884145</v>
      </c>
      <c r="AD116" s="167"/>
      <c r="AE116" s="164">
        <v>17421.335945707429</v>
      </c>
      <c r="AF116" s="167"/>
      <c r="AG116" s="164"/>
      <c r="AH116" s="169">
        <v>55552.674731591571</v>
      </c>
      <c r="AI116" s="170"/>
      <c r="AJ116" s="172">
        <v>2475946.1922098147</v>
      </c>
      <c r="AK116" s="170"/>
      <c r="AL116" s="173">
        <v>118333.06479859895</v>
      </c>
      <c r="AM116" s="170"/>
      <c r="AN116" s="174">
        <v>322395.05346614332</v>
      </c>
      <c r="AO116" s="170"/>
      <c r="AP116" s="175">
        <v>2492163.3081207839</v>
      </c>
      <c r="AQ116" s="167"/>
      <c r="AR116" s="170">
        <v>38131.338785884145</v>
      </c>
      <c r="AS116" s="167"/>
      <c r="AT116" s="170">
        <v>118333.06479859895</v>
      </c>
      <c r="AU116" s="175">
        <v>10332.238441119367</v>
      </c>
      <c r="AV116" s="170">
        <v>3444.0794803731224</v>
      </c>
      <c r="AW116" s="170">
        <v>484.00654245484287</v>
      </c>
      <c r="AX116" s="170">
        <v>4297.0741953032257</v>
      </c>
      <c r="AY116" s="176">
        <v>0</v>
      </c>
      <c r="AZ116" s="177">
        <v>430.57631350807043</v>
      </c>
      <c r="BA116" s="178">
        <v>2629639.7367325085</v>
      </c>
      <c r="BB116" s="179">
        <v>104.53705020630514</v>
      </c>
      <c r="BD116" s="128">
        <v>2648627.711705267</v>
      </c>
      <c r="BG116" s="180">
        <v>2648627.711705267</v>
      </c>
      <c r="BI116" s="182">
        <v>0</v>
      </c>
      <c r="BL116" s="128">
        <v>2269989.1660298007</v>
      </c>
      <c r="BN116" s="183">
        <v>24252.592930439736</v>
      </c>
      <c r="BO116" s="184">
        <v>-5160.0809074748795</v>
      </c>
      <c r="BQ116" s="128">
        <v>380</v>
      </c>
      <c r="BR116" s="185">
        <v>3802146</v>
      </c>
      <c r="BS116" s="128">
        <v>35474.75</v>
      </c>
      <c r="BT116" s="128">
        <v>29514.416029800941</v>
      </c>
      <c r="BU116" s="181">
        <v>29514.416029800941</v>
      </c>
      <c r="BW116" s="181">
        <v>28333.923814764828</v>
      </c>
      <c r="BY116" s="181">
        <v>3354.3400673186211</v>
      </c>
      <c r="BZ116" s="330">
        <v>3354.3400709023381</v>
      </c>
      <c r="CA116" s="331">
        <v>-3.5837169889418874E-6</v>
      </c>
      <c r="CC116" s="181">
        <v>588</v>
      </c>
      <c r="CG116" s="181">
        <v>0</v>
      </c>
      <c r="CH116" s="330">
        <v>4.6566128730773926E-10</v>
      </c>
      <c r="CI116" s="332">
        <v>-4.6566128730773926E-10</v>
      </c>
      <c r="CK116" s="181">
        <v>159241.45251137868</v>
      </c>
      <c r="CL116" s="330">
        <v>159241.452511376</v>
      </c>
      <c r="CM116" s="332">
        <v>2.6775524020195007E-9</v>
      </c>
      <c r="CO116" s="181">
        <v>2250896.654006836</v>
      </c>
      <c r="CP116" s="330">
        <v>2250896.6540068365</v>
      </c>
      <c r="CQ116" s="332">
        <v>0</v>
      </c>
      <c r="CS116" s="181">
        <v>2269989.1660298007</v>
      </c>
      <c r="CT116" s="330">
        <v>2269989.1660298011</v>
      </c>
      <c r="CU116" s="332">
        <v>0</v>
      </c>
      <c r="CW116" s="181">
        <v>0</v>
      </c>
      <c r="CX116" s="330">
        <v>0</v>
      </c>
      <c r="CY116" s="332">
        <v>0</v>
      </c>
      <c r="DA116" s="181">
        <v>312225.24165786005</v>
      </c>
      <c r="DB116" s="330">
        <v>312225.24165786069</v>
      </c>
      <c r="DC116" s="332">
        <v>-6.4028427004814148E-10</v>
      </c>
      <c r="DE116" s="333">
        <v>2.7732463295269169E-2</v>
      </c>
      <c r="DF116" s="333">
        <v>0</v>
      </c>
    </row>
    <row r="117" spans="1:110" x14ac:dyDescent="0.2">
      <c r="A117" s="187" t="s">
        <v>328</v>
      </c>
      <c r="B117" s="187"/>
      <c r="C117" s="188">
        <v>2023</v>
      </c>
      <c r="D117" s="187" t="s">
        <v>171</v>
      </c>
      <c r="E117" s="162"/>
      <c r="F117" s="163">
        <v>982965.25009083899</v>
      </c>
      <c r="G117" s="164">
        <v>92146.91506083768</v>
      </c>
      <c r="H117" s="164">
        <v>55838.440917983156</v>
      </c>
      <c r="I117" s="164">
        <v>136019.24593658227</v>
      </c>
      <c r="J117" s="164">
        <v>47960.632698390611</v>
      </c>
      <c r="K117" s="164">
        <v>198912.96384000743</v>
      </c>
      <c r="L117" s="164">
        <v>60250.959932701269</v>
      </c>
      <c r="M117" s="186">
        <v>114418.30399999999</v>
      </c>
      <c r="N117" s="164">
        <v>0</v>
      </c>
      <c r="O117" s="165">
        <v>7308</v>
      </c>
      <c r="P117" s="166"/>
      <c r="Q117" s="167"/>
      <c r="R117" s="164">
        <v>0</v>
      </c>
      <c r="S117" s="164"/>
      <c r="T117" s="164">
        <v>0</v>
      </c>
      <c r="U117" s="168">
        <v>0</v>
      </c>
      <c r="V117" s="168">
        <v>0</v>
      </c>
      <c r="W117" s="169">
        <v>1695820.7124773413</v>
      </c>
      <c r="X117" s="170"/>
      <c r="Y117" s="163">
        <v>68003.7</v>
      </c>
      <c r="Z117" s="171">
        <v>9046.7445610141003</v>
      </c>
      <c r="AA117" s="169">
        <v>77050.444561014097</v>
      </c>
      <c r="AB117" s="170"/>
      <c r="AC117" s="163">
        <v>15499.41579585945</v>
      </c>
      <c r="AD117" s="167"/>
      <c r="AE117" s="164">
        <v>0</v>
      </c>
      <c r="AF117" s="167"/>
      <c r="AG117" s="164"/>
      <c r="AH117" s="169">
        <v>15499.41579585945</v>
      </c>
      <c r="AI117" s="170"/>
      <c r="AJ117" s="172">
        <v>1788370.5728342149</v>
      </c>
      <c r="AK117" s="170"/>
      <c r="AL117" s="173">
        <v>212811.33514986373</v>
      </c>
      <c r="AM117" s="170"/>
      <c r="AN117" s="174">
        <v>342029.25255730271</v>
      </c>
      <c r="AO117" s="170"/>
      <c r="AP117" s="175">
        <v>1772871.1570383555</v>
      </c>
      <c r="AQ117" s="167"/>
      <c r="AR117" s="170">
        <v>15499.41579585945</v>
      </c>
      <c r="AS117" s="167"/>
      <c r="AT117" s="170">
        <v>212811.33514986373</v>
      </c>
      <c r="AU117" s="175">
        <v>0</v>
      </c>
      <c r="AV117" s="170">
        <v>0</v>
      </c>
      <c r="AW117" s="170">
        <v>0</v>
      </c>
      <c r="AX117" s="170">
        <v>0</v>
      </c>
      <c r="AY117" s="176">
        <v>0</v>
      </c>
      <c r="AZ117" s="177">
        <v>0</v>
      </c>
      <c r="BA117" s="178">
        <v>2001181.9079840786</v>
      </c>
      <c r="BB117" s="179">
        <v>0</v>
      </c>
      <c r="BD117" s="128">
        <v>2001181.9079840786</v>
      </c>
      <c r="BG117" s="180">
        <v>2001181.9079840786</v>
      </c>
      <c r="BI117" s="182">
        <v>0</v>
      </c>
      <c r="BL117" s="128">
        <v>1695820.7124773413</v>
      </c>
      <c r="BN117" s="183">
        <v>0</v>
      </c>
      <c r="BO117" s="184">
        <v>0</v>
      </c>
      <c r="BQ117" s="128">
        <v>380</v>
      </c>
      <c r="BR117" s="185">
        <v>3802023</v>
      </c>
      <c r="BS117" s="128">
        <v>7308</v>
      </c>
      <c r="BT117" s="128">
        <v>0</v>
      </c>
      <c r="BU117" s="181">
        <v>0</v>
      </c>
      <c r="BW117" s="181">
        <v>0</v>
      </c>
      <c r="BY117" s="181">
        <v>4464.3243882662573</v>
      </c>
      <c r="BZ117" s="330">
        <v>4464.3243882513661</v>
      </c>
      <c r="CA117" s="331">
        <v>1.4891156752128154E-8</v>
      </c>
      <c r="CC117" s="181">
        <v>344</v>
      </c>
      <c r="CG117" s="181">
        <v>0</v>
      </c>
      <c r="CH117" s="330">
        <v>0</v>
      </c>
      <c r="CI117" s="332">
        <v>0</v>
      </c>
      <c r="CK117" s="181">
        <v>0</v>
      </c>
      <c r="CL117" s="330">
        <v>0</v>
      </c>
      <c r="CM117" s="332">
        <v>0</v>
      </c>
      <c r="CO117" s="181">
        <v>1695820.7124773413</v>
      </c>
      <c r="CP117" s="330">
        <v>1695820.7124773711</v>
      </c>
      <c r="CQ117" s="332">
        <v>-2.9802322387695313E-8</v>
      </c>
      <c r="CS117" s="181">
        <v>1695820.7124773413</v>
      </c>
      <c r="CT117" s="330">
        <v>1695820.7124773711</v>
      </c>
      <c r="CU117" s="332">
        <v>-2.9802322387695313E-8</v>
      </c>
      <c r="CW117" s="181">
        <v>47960.632698390611</v>
      </c>
      <c r="CX117" s="330">
        <v>47960.632698390611</v>
      </c>
      <c r="CY117" s="332">
        <v>0</v>
      </c>
      <c r="DA117" s="181">
        <v>337406.22588364186</v>
      </c>
      <c r="DB117" s="330">
        <v>337406.2258836485</v>
      </c>
      <c r="DC117" s="332">
        <v>-6.6356733441352844E-9</v>
      </c>
      <c r="DE117" s="333">
        <v>0.1683673469387755</v>
      </c>
      <c r="DF117" s="333">
        <v>0</v>
      </c>
    </row>
    <row r="118" spans="1:110" x14ac:dyDescent="0.2">
      <c r="A118" s="187" t="s">
        <v>328</v>
      </c>
      <c r="B118" s="187"/>
      <c r="C118" s="188">
        <v>2025</v>
      </c>
      <c r="D118" s="187" t="s">
        <v>54</v>
      </c>
      <c r="E118" s="162"/>
      <c r="F118" s="163">
        <v>1045829.306782695</v>
      </c>
      <c r="G118" s="164">
        <v>74040.523833936648</v>
      </c>
      <c r="H118" s="164">
        <v>37554.194238308599</v>
      </c>
      <c r="I118" s="164">
        <v>114023.44808702174</v>
      </c>
      <c r="J118" s="164">
        <v>9100.6376645623623</v>
      </c>
      <c r="K118" s="164">
        <v>200603.64484660956</v>
      </c>
      <c r="L118" s="164">
        <v>75587.88159996066</v>
      </c>
      <c r="M118" s="186">
        <v>114418.30399999999</v>
      </c>
      <c r="N118" s="164">
        <v>0</v>
      </c>
      <c r="O118" s="165">
        <v>6400.8</v>
      </c>
      <c r="P118" s="166"/>
      <c r="Q118" s="167"/>
      <c r="R118" s="164">
        <v>0</v>
      </c>
      <c r="S118" s="164"/>
      <c r="T118" s="164">
        <v>0</v>
      </c>
      <c r="U118" s="168">
        <v>0</v>
      </c>
      <c r="V118" s="168">
        <v>0</v>
      </c>
      <c r="W118" s="169">
        <v>1677558.7410530944</v>
      </c>
      <c r="X118" s="170"/>
      <c r="Y118" s="163">
        <v>45000.600000000006</v>
      </c>
      <c r="Z118" s="171">
        <v>7271.5426341347047</v>
      </c>
      <c r="AA118" s="169">
        <v>52272.142634134711</v>
      </c>
      <c r="AB118" s="170"/>
      <c r="AC118" s="163">
        <v>7596.6253987595992</v>
      </c>
      <c r="AD118" s="167"/>
      <c r="AE118" s="164">
        <v>0</v>
      </c>
      <c r="AF118" s="167"/>
      <c r="AG118" s="164"/>
      <c r="AH118" s="169">
        <v>7596.6253987595992</v>
      </c>
      <c r="AI118" s="170"/>
      <c r="AJ118" s="172">
        <v>1737427.5090859886</v>
      </c>
      <c r="AK118" s="170"/>
      <c r="AL118" s="173">
        <v>163536.74418604653</v>
      </c>
      <c r="AM118" s="170"/>
      <c r="AN118" s="174">
        <v>333615.99053079716</v>
      </c>
      <c r="AO118" s="170"/>
      <c r="AP118" s="175">
        <v>1729830.8836872291</v>
      </c>
      <c r="AQ118" s="167"/>
      <c r="AR118" s="170">
        <v>7596.6253987595992</v>
      </c>
      <c r="AS118" s="167"/>
      <c r="AT118" s="170">
        <v>163536.74418604653</v>
      </c>
      <c r="AU118" s="175">
        <v>0</v>
      </c>
      <c r="AV118" s="170">
        <v>0</v>
      </c>
      <c r="AW118" s="170">
        <v>0</v>
      </c>
      <c r="AX118" s="170">
        <v>0</v>
      </c>
      <c r="AY118" s="176">
        <v>0</v>
      </c>
      <c r="AZ118" s="177">
        <v>0</v>
      </c>
      <c r="BA118" s="178">
        <v>1900964.2532720352</v>
      </c>
      <c r="BB118" s="179">
        <v>0</v>
      </c>
      <c r="BD118" s="128">
        <v>1900964.2532720352</v>
      </c>
      <c r="BG118" s="180">
        <v>1900964.2532720352</v>
      </c>
      <c r="BI118" s="182">
        <v>0</v>
      </c>
      <c r="BL118" s="128">
        <v>1677558.7410530944</v>
      </c>
      <c r="BN118" s="183">
        <v>0</v>
      </c>
      <c r="BO118" s="184">
        <v>0</v>
      </c>
      <c r="BQ118" s="128">
        <v>380</v>
      </c>
      <c r="BR118" s="185">
        <v>3802025</v>
      </c>
      <c r="BS118" s="128">
        <v>6400.8</v>
      </c>
      <c r="BT118" s="128">
        <v>0</v>
      </c>
      <c r="BU118" s="181">
        <v>0</v>
      </c>
      <c r="BW118" s="181">
        <v>0</v>
      </c>
      <c r="BY118" s="181">
        <v>4134.5428053163487</v>
      </c>
      <c r="BZ118" s="330">
        <v>4134.5428051813469</v>
      </c>
      <c r="CA118" s="331">
        <v>1.3500175555236638E-7</v>
      </c>
      <c r="CC118" s="181">
        <v>366</v>
      </c>
      <c r="CG118" s="181">
        <v>0</v>
      </c>
      <c r="CH118" s="330">
        <v>0</v>
      </c>
      <c r="CI118" s="332">
        <v>0</v>
      </c>
      <c r="CK118" s="181">
        <v>0</v>
      </c>
      <c r="CL118" s="330">
        <v>0</v>
      </c>
      <c r="CM118" s="332">
        <v>0</v>
      </c>
      <c r="CO118" s="181">
        <v>1677558.7410530944</v>
      </c>
      <c r="CP118" s="330">
        <v>1677558.7410531195</v>
      </c>
      <c r="CQ118" s="332">
        <v>-2.514570951461792E-8</v>
      </c>
      <c r="CS118" s="181">
        <v>1677558.7410530944</v>
      </c>
      <c r="CT118" s="330">
        <v>1677558.7410531195</v>
      </c>
      <c r="CU118" s="332">
        <v>-2.514570951461792E-8</v>
      </c>
      <c r="CW118" s="181">
        <v>9100.6376645623623</v>
      </c>
      <c r="CX118" s="330">
        <v>9100.6376645623623</v>
      </c>
      <c r="CY118" s="332">
        <v>0</v>
      </c>
      <c r="DA118" s="181">
        <v>330479.66197274911</v>
      </c>
      <c r="DB118" s="330">
        <v>330479.66197275463</v>
      </c>
      <c r="DC118" s="332">
        <v>-5.5297277867794037E-9</v>
      </c>
      <c r="DE118" s="333">
        <v>7.9326923076923073E-2</v>
      </c>
      <c r="DF118" s="333">
        <v>0</v>
      </c>
    </row>
    <row r="119" spans="1:110" x14ac:dyDescent="0.2">
      <c r="A119" s="187" t="s">
        <v>328</v>
      </c>
      <c r="B119" s="187"/>
      <c r="C119" s="188">
        <v>3369</v>
      </c>
      <c r="D119" s="161" t="s">
        <v>172</v>
      </c>
      <c r="E119" s="162"/>
      <c r="F119" s="163">
        <v>597208.53857263189</v>
      </c>
      <c r="G119" s="164">
        <v>16508.281928199416</v>
      </c>
      <c r="H119" s="164">
        <v>7912.0133831705398</v>
      </c>
      <c r="I119" s="164">
        <v>40868.967895318208</v>
      </c>
      <c r="J119" s="164">
        <v>0</v>
      </c>
      <c r="K119" s="164">
        <v>111310.30680000411</v>
      </c>
      <c r="L119" s="164">
        <v>39506.184108675021</v>
      </c>
      <c r="M119" s="186">
        <v>114418.30399999999</v>
      </c>
      <c r="N119" s="164">
        <v>0</v>
      </c>
      <c r="O119" s="165">
        <v>3731.6000000000004</v>
      </c>
      <c r="P119" s="166"/>
      <c r="Q119" s="167"/>
      <c r="R119" s="164">
        <v>0</v>
      </c>
      <c r="S119" s="164"/>
      <c r="T119" s="164">
        <v>0</v>
      </c>
      <c r="U119" s="168">
        <v>0</v>
      </c>
      <c r="V119" s="168">
        <v>0</v>
      </c>
      <c r="W119" s="169">
        <v>931464.19668799918</v>
      </c>
      <c r="X119" s="170"/>
      <c r="Y119" s="163">
        <v>70392</v>
      </c>
      <c r="Z119" s="171">
        <v>8315.1155803336151</v>
      </c>
      <c r="AA119" s="169">
        <v>78707.115580333615</v>
      </c>
      <c r="AB119" s="170"/>
      <c r="AC119" s="163">
        <v>13789.521582495749</v>
      </c>
      <c r="AD119" s="167"/>
      <c r="AE119" s="164">
        <v>0</v>
      </c>
      <c r="AF119" s="167"/>
      <c r="AG119" s="164"/>
      <c r="AH119" s="169">
        <v>13789.521582495749</v>
      </c>
      <c r="AI119" s="170"/>
      <c r="AJ119" s="172">
        <v>1023960.8338508286</v>
      </c>
      <c r="AK119" s="170"/>
      <c r="AL119" s="173">
        <v>38396.448598130839</v>
      </c>
      <c r="AM119" s="170"/>
      <c r="AN119" s="174">
        <v>175682.77530681907</v>
      </c>
      <c r="AO119" s="170"/>
      <c r="AP119" s="175">
        <v>1010171.3122683328</v>
      </c>
      <c r="AQ119" s="167"/>
      <c r="AR119" s="170">
        <v>13789.521582495749</v>
      </c>
      <c r="AS119" s="167"/>
      <c r="AT119" s="170">
        <v>38396.448598130839</v>
      </c>
      <c r="AU119" s="175">
        <v>0</v>
      </c>
      <c r="AV119" s="170">
        <v>0</v>
      </c>
      <c r="AW119" s="170">
        <v>0</v>
      </c>
      <c r="AX119" s="170">
        <v>0</v>
      </c>
      <c r="AY119" s="176">
        <v>0</v>
      </c>
      <c r="AZ119" s="177">
        <v>0</v>
      </c>
      <c r="BA119" s="178">
        <v>1062357.2824489595</v>
      </c>
      <c r="BB119" s="179">
        <v>1.1641532182693481E-10</v>
      </c>
      <c r="BD119" s="128">
        <v>1062357.2824489595</v>
      </c>
      <c r="BG119" s="180">
        <v>1062357.2824489595</v>
      </c>
      <c r="BI119" s="182">
        <v>0</v>
      </c>
      <c r="BL119" s="128">
        <v>931464.19668799918</v>
      </c>
      <c r="BN119" s="183">
        <v>0</v>
      </c>
      <c r="BO119" s="184">
        <v>0</v>
      </c>
      <c r="BQ119" s="128">
        <v>380</v>
      </c>
      <c r="BR119" s="185">
        <v>3803369</v>
      </c>
      <c r="BS119" s="128">
        <v>3731.6000000000004</v>
      </c>
      <c r="BT119" s="128">
        <v>0</v>
      </c>
      <c r="BU119" s="181">
        <v>0</v>
      </c>
      <c r="BW119" s="181">
        <v>0</v>
      </c>
      <c r="BY119" s="181">
        <v>3724.3369534263588</v>
      </c>
      <c r="BZ119" s="330">
        <v>3724.3369532710281</v>
      </c>
      <c r="CA119" s="331">
        <v>1.5533078112639487E-7</v>
      </c>
      <c r="CC119" s="181">
        <v>209</v>
      </c>
      <c r="CG119" s="181">
        <v>0</v>
      </c>
      <c r="CH119" s="330">
        <v>0</v>
      </c>
      <c r="CI119" s="332">
        <v>0</v>
      </c>
      <c r="CK119" s="181">
        <v>0</v>
      </c>
      <c r="CL119" s="330">
        <v>0</v>
      </c>
      <c r="CM119" s="332">
        <v>0</v>
      </c>
      <c r="CO119" s="181">
        <v>931464.19668799918</v>
      </c>
      <c r="CP119" s="330">
        <v>931464.19668800815</v>
      </c>
      <c r="CQ119" s="332">
        <v>-8.9639797806739807E-9</v>
      </c>
      <c r="CS119" s="181">
        <v>931464.19668799918</v>
      </c>
      <c r="CT119" s="330">
        <v>931464.19668800815</v>
      </c>
      <c r="CU119" s="332">
        <v>-8.9639797806739807E-9</v>
      </c>
      <c r="CW119" s="181">
        <v>0</v>
      </c>
      <c r="CX119" s="330">
        <v>0</v>
      </c>
      <c r="CY119" s="332">
        <v>0</v>
      </c>
      <c r="DA119" s="181">
        <v>170960.34837199905</v>
      </c>
      <c r="DB119" s="330">
        <v>170960.34837200103</v>
      </c>
      <c r="DC119" s="332">
        <v>-1.9790604710578918E-9</v>
      </c>
      <c r="DE119" s="333">
        <v>2.564102564102564E-2</v>
      </c>
      <c r="DF119" s="333">
        <v>0</v>
      </c>
    </row>
    <row r="120" spans="1:110" x14ac:dyDescent="0.2">
      <c r="A120" s="159" t="s">
        <v>326</v>
      </c>
      <c r="B120" s="159" t="s">
        <v>173</v>
      </c>
      <c r="C120" s="160">
        <v>3333</v>
      </c>
      <c r="D120" s="161" t="s">
        <v>174</v>
      </c>
      <c r="E120" s="162"/>
      <c r="F120" s="163">
        <v>608638.36706206016</v>
      </c>
      <c r="G120" s="164">
        <v>30387.502732064957</v>
      </c>
      <c r="H120" s="164">
        <v>14819.762086943318</v>
      </c>
      <c r="I120" s="164">
        <v>41227.754805788107</v>
      </c>
      <c r="J120" s="164">
        <v>0</v>
      </c>
      <c r="K120" s="164">
        <v>73441.344110985388</v>
      </c>
      <c r="L120" s="164">
        <v>10302.665111859036</v>
      </c>
      <c r="M120" s="186">
        <v>114418.30399999999</v>
      </c>
      <c r="N120" s="164">
        <v>0</v>
      </c>
      <c r="O120" s="165">
        <v>3068.75</v>
      </c>
      <c r="P120" s="166"/>
      <c r="Q120" s="167"/>
      <c r="R120" s="164">
        <v>-7074.7141859476624</v>
      </c>
      <c r="S120" s="164"/>
      <c r="T120" s="164">
        <v>0</v>
      </c>
      <c r="U120" s="168">
        <v>21288.564921421115</v>
      </c>
      <c r="V120" s="168">
        <v>0</v>
      </c>
      <c r="W120" s="169">
        <v>910518.30064517446</v>
      </c>
      <c r="X120" s="170"/>
      <c r="Y120" s="163">
        <v>119792.1</v>
      </c>
      <c r="Z120" s="171">
        <v>8936.9662915314548</v>
      </c>
      <c r="AA120" s="169">
        <v>128729.06629153146</v>
      </c>
      <c r="AB120" s="170"/>
      <c r="AC120" s="163">
        <v>2999.6253987595987</v>
      </c>
      <c r="AD120" s="167"/>
      <c r="AE120" s="164">
        <v>0</v>
      </c>
      <c r="AF120" s="167"/>
      <c r="AG120" s="164"/>
      <c r="AH120" s="169">
        <v>2999.6253987595987</v>
      </c>
      <c r="AI120" s="170"/>
      <c r="AJ120" s="172">
        <v>1042246.9923354655</v>
      </c>
      <c r="AK120" s="170"/>
      <c r="AL120" s="173">
        <v>68411.76470588235</v>
      </c>
      <c r="AM120" s="170"/>
      <c r="AN120" s="174">
        <v>146551.74670210344</v>
      </c>
      <c r="AO120" s="170"/>
      <c r="AP120" s="175">
        <v>1046322.0811226536</v>
      </c>
      <c r="AQ120" s="167"/>
      <c r="AR120" s="170">
        <v>2999.6253987595987</v>
      </c>
      <c r="AS120" s="167"/>
      <c r="AT120" s="170">
        <v>68411.76470588235</v>
      </c>
      <c r="AU120" s="175">
        <v>3742.8006597932399</v>
      </c>
      <c r="AV120" s="170">
        <v>1247.6002199310801</v>
      </c>
      <c r="AW120" s="170">
        <v>175.32890058313185</v>
      </c>
      <c r="AX120" s="170">
        <v>1556.5932034006582</v>
      </c>
      <c r="AY120" s="176">
        <v>0</v>
      </c>
      <c r="AZ120" s="177">
        <v>314.52318915464258</v>
      </c>
      <c r="BA120" s="178">
        <v>1110696.6250544328</v>
      </c>
      <c r="BB120" s="179">
        <v>37.868013084924314</v>
      </c>
      <c r="BD120" s="128">
        <v>1117733.4712272955</v>
      </c>
      <c r="BG120" s="180">
        <v>1117733.4712272955</v>
      </c>
      <c r="BI120" s="182">
        <v>0</v>
      </c>
      <c r="BL120" s="128">
        <v>917593.01483112213</v>
      </c>
      <c r="BN120" s="183">
        <v>8946.1788050586947</v>
      </c>
      <c r="BO120" s="184">
        <v>-1871.4646191110323</v>
      </c>
      <c r="BQ120" s="128">
        <v>380</v>
      </c>
      <c r="BR120" s="185">
        <v>3803333</v>
      </c>
      <c r="BS120" s="128">
        <v>3068.75</v>
      </c>
      <c r="BT120" s="128">
        <v>0</v>
      </c>
      <c r="BU120" s="181">
        <v>0</v>
      </c>
      <c r="BW120" s="181">
        <v>0</v>
      </c>
      <c r="BY120" s="181">
        <v>3688.4976564136423</v>
      </c>
      <c r="BZ120" s="330">
        <v>3688.4976565217389</v>
      </c>
      <c r="CA120" s="331">
        <v>-1.0809662853716873E-7</v>
      </c>
      <c r="CC120" s="181">
        <v>213</v>
      </c>
      <c r="CG120" s="181">
        <v>21288.564921421115</v>
      </c>
      <c r="CH120" s="330">
        <v>21288.564944860402</v>
      </c>
      <c r="CI120" s="332">
        <v>-2.3439286451321095E-5</v>
      </c>
      <c r="CK120" s="181">
        <v>0</v>
      </c>
      <c r="CL120" s="330">
        <v>0</v>
      </c>
      <c r="CM120" s="332">
        <v>0</v>
      </c>
      <c r="CO120" s="181">
        <v>910518.30064517446</v>
      </c>
      <c r="CP120" s="330">
        <v>910518.30066862272</v>
      </c>
      <c r="CQ120" s="332">
        <v>-2.3448257707059383E-5</v>
      </c>
      <c r="CS120" s="181">
        <v>917593.01483112213</v>
      </c>
      <c r="CT120" s="330">
        <v>917593.01485457039</v>
      </c>
      <c r="CU120" s="332">
        <v>-2.3448257707059383E-5</v>
      </c>
      <c r="CW120" s="181">
        <v>0</v>
      </c>
      <c r="CX120" s="330">
        <v>0</v>
      </c>
      <c r="CY120" s="332">
        <v>0</v>
      </c>
      <c r="DA120" s="181">
        <v>138828.00272461155</v>
      </c>
      <c r="DB120" s="330">
        <v>138828.00272461353</v>
      </c>
      <c r="DC120" s="332">
        <v>-1.9790604710578918E-9</v>
      </c>
      <c r="DE120" s="333">
        <v>1.8099547511312219E-2</v>
      </c>
      <c r="DF120" s="333">
        <v>0</v>
      </c>
    </row>
    <row r="121" spans="1:110" x14ac:dyDescent="0.2">
      <c r="A121" s="159" t="s">
        <v>326</v>
      </c>
      <c r="B121" s="159" t="s">
        <v>175</v>
      </c>
      <c r="C121" s="160">
        <v>3373</v>
      </c>
      <c r="D121" s="161" t="s">
        <v>176</v>
      </c>
      <c r="E121" s="162"/>
      <c r="F121" s="163">
        <v>362897.05453935044</v>
      </c>
      <c r="G121" s="164">
        <v>8335.7084999971157</v>
      </c>
      <c r="H121" s="164">
        <v>2658.5648372069372</v>
      </c>
      <c r="I121" s="164">
        <v>31883.084973636458</v>
      </c>
      <c r="J121" s="164">
        <v>3034.4295104415778</v>
      </c>
      <c r="K121" s="164">
        <v>45538.671160397767</v>
      </c>
      <c r="L121" s="164">
        <v>12134.976999993703</v>
      </c>
      <c r="M121" s="186">
        <v>114418.30399999999</v>
      </c>
      <c r="N121" s="164">
        <v>0</v>
      </c>
      <c r="O121" s="165">
        <v>2381.35</v>
      </c>
      <c r="P121" s="166"/>
      <c r="Q121" s="167"/>
      <c r="R121" s="164">
        <v>-4117.0022310935256</v>
      </c>
      <c r="S121" s="164"/>
      <c r="T121" s="164">
        <v>0</v>
      </c>
      <c r="U121" s="168">
        <v>36901.227774998581</v>
      </c>
      <c r="V121" s="168">
        <v>0</v>
      </c>
      <c r="W121" s="169">
        <v>616066.37006492889</v>
      </c>
      <c r="X121" s="170"/>
      <c r="Y121" s="163">
        <v>0</v>
      </c>
      <c r="Z121" s="171">
        <v>0</v>
      </c>
      <c r="AA121" s="169">
        <v>0</v>
      </c>
      <c r="AB121" s="170"/>
      <c r="AC121" s="163">
        <v>10595.757991684448</v>
      </c>
      <c r="AD121" s="167"/>
      <c r="AE121" s="164">
        <v>12043.396281997755</v>
      </c>
      <c r="AF121" s="167"/>
      <c r="AG121" s="164"/>
      <c r="AH121" s="169">
        <v>22639.154273682201</v>
      </c>
      <c r="AI121" s="170"/>
      <c r="AJ121" s="172">
        <v>638705.52433861105</v>
      </c>
      <c r="AK121" s="170"/>
      <c r="AL121" s="173">
        <v>19328</v>
      </c>
      <c r="AM121" s="170"/>
      <c r="AN121" s="174">
        <v>82480.252657173114</v>
      </c>
      <c r="AO121" s="170"/>
      <c r="AP121" s="175">
        <v>632226.76857802016</v>
      </c>
      <c r="AQ121" s="167"/>
      <c r="AR121" s="170">
        <v>10595.757991684448</v>
      </c>
      <c r="AS121" s="167"/>
      <c r="AT121" s="170">
        <v>19328</v>
      </c>
      <c r="AU121" s="175">
        <v>2231.6229286091148</v>
      </c>
      <c r="AV121" s="170">
        <v>743.87430953637158</v>
      </c>
      <c r="AW121" s="170">
        <v>104.53882804721945</v>
      </c>
      <c r="AX121" s="170">
        <v>928.10956259100271</v>
      </c>
      <c r="AY121" s="176">
        <v>0</v>
      </c>
      <c r="AZ121" s="177">
        <v>86.278021738063174</v>
      </c>
      <c r="BA121" s="178">
        <v>658056.10291918286</v>
      </c>
      <c r="BB121" s="179">
        <v>22.578580571804196</v>
      </c>
      <c r="BD121" s="128">
        <v>662150.52656970464</v>
      </c>
      <c r="BG121" s="180">
        <v>662150.52656970464</v>
      </c>
      <c r="BI121" s="182">
        <v>0</v>
      </c>
      <c r="BL121" s="128">
        <v>620183.37229602237</v>
      </c>
      <c r="BN121" s="183">
        <v>5472.3057631203328</v>
      </c>
      <c r="BO121" s="184">
        <v>-1355.3035320268073</v>
      </c>
      <c r="BQ121" s="128">
        <v>380</v>
      </c>
      <c r="BR121" s="185">
        <v>3803373</v>
      </c>
      <c r="BS121" s="128">
        <v>2381.35</v>
      </c>
      <c r="BT121" s="128">
        <v>0</v>
      </c>
      <c r="BU121" s="181">
        <v>0</v>
      </c>
      <c r="BW121" s="181">
        <v>0</v>
      </c>
      <c r="BY121" s="181">
        <v>3892.0378291099087</v>
      </c>
      <c r="BZ121" s="330">
        <v>3892.037828682171</v>
      </c>
      <c r="CA121" s="331">
        <v>4.2773763198056258E-7</v>
      </c>
      <c r="CC121" s="181">
        <v>127</v>
      </c>
      <c r="CG121" s="181">
        <v>36901.227774998581</v>
      </c>
      <c r="CH121" s="330">
        <v>36901.227719669274</v>
      </c>
      <c r="CI121" s="332">
        <v>5.5329306633211672E-5</v>
      </c>
      <c r="CK121" s="181">
        <v>0</v>
      </c>
      <c r="CL121" s="330">
        <v>0</v>
      </c>
      <c r="CM121" s="332">
        <v>0</v>
      </c>
      <c r="CO121" s="181">
        <v>616066.37006492889</v>
      </c>
      <c r="CP121" s="330">
        <v>616066.3700096067</v>
      </c>
      <c r="CQ121" s="332">
        <v>5.5322190746665001E-5</v>
      </c>
      <c r="CS121" s="181">
        <v>620183.37229602237</v>
      </c>
      <c r="CT121" s="330">
        <v>620183.37224070018</v>
      </c>
      <c r="CU121" s="332">
        <v>5.5322190746665001E-5</v>
      </c>
      <c r="CW121" s="181">
        <v>3034.4295104415778</v>
      </c>
      <c r="CX121" s="330">
        <v>3034.4295104415778</v>
      </c>
      <c r="CY121" s="332">
        <v>0</v>
      </c>
      <c r="DA121" s="181">
        <v>82480.252657173114</v>
      </c>
      <c r="DB121" s="330">
        <v>82480.252657174671</v>
      </c>
      <c r="DC121" s="332">
        <v>-1.5570549294352531E-9</v>
      </c>
      <c r="DE121" s="333">
        <v>7.857142857142857E-2</v>
      </c>
      <c r="DF121" s="333">
        <v>0</v>
      </c>
    </row>
    <row r="122" spans="1:110" x14ac:dyDescent="0.2">
      <c r="A122" s="159" t="s">
        <v>326</v>
      </c>
      <c r="B122" s="159" t="s">
        <v>177</v>
      </c>
      <c r="C122" s="160">
        <v>3334</v>
      </c>
      <c r="D122" s="161" t="s">
        <v>178</v>
      </c>
      <c r="E122" s="162"/>
      <c r="F122" s="163">
        <v>608638.36706206016</v>
      </c>
      <c r="G122" s="164">
        <v>47487.985211634055</v>
      </c>
      <c r="H122" s="164">
        <v>24534.256606613289</v>
      </c>
      <c r="I122" s="164">
        <v>66055.709402829161</v>
      </c>
      <c r="J122" s="164">
        <v>11598.733125976469</v>
      </c>
      <c r="K122" s="164">
        <v>108224.98564138341</v>
      </c>
      <c r="L122" s="164">
        <v>16815.722872122344</v>
      </c>
      <c r="M122" s="186">
        <v>114418.30399999999</v>
      </c>
      <c r="N122" s="164">
        <v>0</v>
      </c>
      <c r="O122" s="165">
        <v>2995.1000000000004</v>
      </c>
      <c r="P122" s="166"/>
      <c r="Q122" s="167"/>
      <c r="R122" s="164">
        <v>-7251.7112341414831</v>
      </c>
      <c r="S122" s="164"/>
      <c r="T122" s="164">
        <v>0</v>
      </c>
      <c r="U122" s="168">
        <v>21758.284627453657</v>
      </c>
      <c r="V122" s="168">
        <v>0</v>
      </c>
      <c r="W122" s="169">
        <v>1015275.7373159311</v>
      </c>
      <c r="X122" s="170"/>
      <c r="Y122" s="163">
        <v>0</v>
      </c>
      <c r="Z122" s="171">
        <v>0</v>
      </c>
      <c r="AA122" s="169">
        <v>0</v>
      </c>
      <c r="AB122" s="170"/>
      <c r="AC122" s="163">
        <v>16353.287706943202</v>
      </c>
      <c r="AD122" s="167"/>
      <c r="AE122" s="164">
        <v>0</v>
      </c>
      <c r="AF122" s="167"/>
      <c r="AG122" s="164"/>
      <c r="AH122" s="169">
        <v>16353.287706943202</v>
      </c>
      <c r="AI122" s="170"/>
      <c r="AJ122" s="172">
        <v>1031629.0250228744</v>
      </c>
      <c r="AK122" s="170"/>
      <c r="AL122" s="173">
        <v>101640</v>
      </c>
      <c r="AM122" s="170"/>
      <c r="AN122" s="174">
        <v>185374.3757544994</v>
      </c>
      <c r="AO122" s="170"/>
      <c r="AP122" s="175">
        <v>1022527.4485500726</v>
      </c>
      <c r="AQ122" s="167"/>
      <c r="AR122" s="170">
        <v>16353.287706943202</v>
      </c>
      <c r="AS122" s="167"/>
      <c r="AT122" s="170">
        <v>101640</v>
      </c>
      <c r="AU122" s="175">
        <v>3742.8006597932399</v>
      </c>
      <c r="AV122" s="170">
        <v>1247.6002199310801</v>
      </c>
      <c r="AW122" s="170">
        <v>175.32890058313185</v>
      </c>
      <c r="AX122" s="170">
        <v>1556.5932034006582</v>
      </c>
      <c r="AY122" s="176">
        <v>0</v>
      </c>
      <c r="AZ122" s="177">
        <v>491.52023734846335</v>
      </c>
      <c r="BA122" s="178">
        <v>1133306.8930359592</v>
      </c>
      <c r="BB122" s="179">
        <v>37.868013084866107</v>
      </c>
      <c r="BD122" s="128">
        <v>1140520.7362570157</v>
      </c>
      <c r="BG122" s="180">
        <v>1140520.7362570157</v>
      </c>
      <c r="BI122" s="182">
        <v>0</v>
      </c>
      <c r="BL122" s="128">
        <v>1022527.4485500726</v>
      </c>
      <c r="BN122" s="183">
        <v>9294.3869295256281</v>
      </c>
      <c r="BO122" s="184">
        <v>-2042.675695384145</v>
      </c>
      <c r="BQ122" s="128">
        <v>380</v>
      </c>
      <c r="BR122" s="185">
        <v>3803334</v>
      </c>
      <c r="BS122" s="128">
        <v>2995.1000000000004</v>
      </c>
      <c r="BT122" s="128">
        <v>0</v>
      </c>
      <c r="BU122" s="181">
        <v>0</v>
      </c>
      <c r="BW122" s="181">
        <v>0</v>
      </c>
      <c r="BY122" s="181">
        <v>4172.5861267701184</v>
      </c>
      <c r="BZ122" s="330">
        <v>4172.5861265402846</v>
      </c>
      <c r="CA122" s="331">
        <v>2.2983385861152783E-7</v>
      </c>
      <c r="CC122" s="181">
        <v>213</v>
      </c>
      <c r="CG122" s="181">
        <v>21758.284627453657</v>
      </c>
      <c r="CH122" s="330">
        <v>21758.284577584123</v>
      </c>
      <c r="CI122" s="332">
        <v>4.9869533540913835E-5</v>
      </c>
      <c r="CK122" s="181">
        <v>0</v>
      </c>
      <c r="CL122" s="330">
        <v>0</v>
      </c>
      <c r="CM122" s="332">
        <v>0</v>
      </c>
      <c r="CO122" s="181">
        <v>1015275.7373159311</v>
      </c>
      <c r="CP122" s="330">
        <v>1015275.7372660758</v>
      </c>
      <c r="CQ122" s="332">
        <v>4.9855327233672142E-5</v>
      </c>
      <c r="CS122" s="181">
        <v>1022527.4485500726</v>
      </c>
      <c r="CT122" s="330">
        <v>1022527.4485002173</v>
      </c>
      <c r="CU122" s="332">
        <v>4.9855327233672142E-5</v>
      </c>
      <c r="CW122" s="181">
        <v>11598.733125976469</v>
      </c>
      <c r="CX122" s="330">
        <v>11598.733125976469</v>
      </c>
      <c r="CY122" s="332">
        <v>0</v>
      </c>
      <c r="DA122" s="181">
        <v>185374.3757544994</v>
      </c>
      <c r="DB122" s="330">
        <v>185374.3757545026</v>
      </c>
      <c r="DC122" s="332">
        <v>-3.2014213502407074E-9</v>
      </c>
      <c r="DE122" s="333">
        <v>0.10232558139534884</v>
      </c>
      <c r="DF122" s="333">
        <v>0</v>
      </c>
    </row>
    <row r="123" spans="1:110" x14ac:dyDescent="0.2">
      <c r="A123" s="159" t="s">
        <v>326</v>
      </c>
      <c r="B123" s="159" t="s">
        <v>179</v>
      </c>
      <c r="C123" s="160">
        <v>3335</v>
      </c>
      <c r="D123" s="161" t="s">
        <v>180</v>
      </c>
      <c r="E123" s="162"/>
      <c r="F123" s="163">
        <v>954390.67886726814</v>
      </c>
      <c r="G123" s="164">
        <v>53087.411545927571</v>
      </c>
      <c r="H123" s="164">
        <v>29108.99195373138</v>
      </c>
      <c r="I123" s="164">
        <v>126003.7990011285</v>
      </c>
      <c r="J123" s="164">
        <v>0</v>
      </c>
      <c r="K123" s="164">
        <v>155420.35815973283</v>
      </c>
      <c r="L123" s="164">
        <v>36449.186199981072</v>
      </c>
      <c r="M123" s="186">
        <v>114418.30399999999</v>
      </c>
      <c r="N123" s="164">
        <v>0</v>
      </c>
      <c r="O123" s="165">
        <v>5594.4000000000005</v>
      </c>
      <c r="P123" s="166"/>
      <c r="Q123" s="167"/>
      <c r="R123" s="164">
        <v>-11149.963900607954</v>
      </c>
      <c r="S123" s="164"/>
      <c r="T123" s="164">
        <v>0</v>
      </c>
      <c r="U123" s="168">
        <v>33945.025444034254</v>
      </c>
      <c r="V123" s="168">
        <v>0</v>
      </c>
      <c r="W123" s="169">
        <v>1497268.1912711954</v>
      </c>
      <c r="X123" s="170"/>
      <c r="Y123" s="163">
        <v>92640.900000000023</v>
      </c>
      <c r="Z123" s="171">
        <v>11575.610870072444</v>
      </c>
      <c r="AA123" s="169">
        <v>144666.11087007247</v>
      </c>
      <c r="AB123" s="170"/>
      <c r="AC123" s="163">
        <v>11548.132592924847</v>
      </c>
      <c r="AD123" s="167"/>
      <c r="AE123" s="164">
        <v>0</v>
      </c>
      <c r="AF123" s="167"/>
      <c r="AG123" s="164"/>
      <c r="AH123" s="169">
        <v>11548.132592924847</v>
      </c>
      <c r="AI123" s="170"/>
      <c r="AJ123" s="172">
        <v>1653482.4347341927</v>
      </c>
      <c r="AK123" s="170"/>
      <c r="AL123" s="173">
        <v>143951.86246418336</v>
      </c>
      <c r="AM123" s="170"/>
      <c r="AN123" s="174">
        <v>283014.8986079616</v>
      </c>
      <c r="AO123" s="170"/>
      <c r="AP123" s="175">
        <v>1653084.2660418758</v>
      </c>
      <c r="AQ123" s="167"/>
      <c r="AR123" s="170">
        <v>11548.132592924847</v>
      </c>
      <c r="AS123" s="167"/>
      <c r="AT123" s="170">
        <v>143951.86246418336</v>
      </c>
      <c r="AU123" s="175">
        <v>5868.9925839011366</v>
      </c>
      <c r="AV123" s="170">
        <v>1956.3308613003787</v>
      </c>
      <c r="AW123" s="170">
        <v>274.92888636040391</v>
      </c>
      <c r="AX123" s="170">
        <v>2440.8550701212198</v>
      </c>
      <c r="AY123" s="176">
        <v>0</v>
      </c>
      <c r="AZ123" s="177">
        <v>549.47660986209269</v>
      </c>
      <c r="BA123" s="178">
        <v>1797493.677087439</v>
      </c>
      <c r="BB123" s="179">
        <v>59.379889062955044</v>
      </c>
      <c r="BD123" s="128">
        <v>1808584.2610989842</v>
      </c>
      <c r="BG123" s="180">
        <v>1808584.2610989842</v>
      </c>
      <c r="BI123" s="182">
        <v>40449.599999999999</v>
      </c>
      <c r="BL123" s="128">
        <v>1508418.1551718034</v>
      </c>
      <c r="BN123" s="183">
        <v>15011.818944956041</v>
      </c>
      <c r="BO123" s="184">
        <v>-3861.8550443480872</v>
      </c>
      <c r="BQ123" s="128">
        <v>380</v>
      </c>
      <c r="BR123" s="185">
        <v>3803335</v>
      </c>
      <c r="BS123" s="128">
        <v>5594.4000000000005</v>
      </c>
      <c r="BT123" s="128">
        <v>0</v>
      </c>
      <c r="BU123" s="181">
        <v>0</v>
      </c>
      <c r="BW123" s="181">
        <v>0</v>
      </c>
      <c r="BY123" s="181">
        <v>4081.7974748807674</v>
      </c>
      <c r="BZ123" s="330">
        <v>4081.7974748554916</v>
      </c>
      <c r="CA123" s="331">
        <v>2.5275767256971449E-8</v>
      </c>
      <c r="CC123" s="181">
        <v>334</v>
      </c>
      <c r="CG123" s="181">
        <v>33945.025444034254</v>
      </c>
      <c r="CH123" s="330">
        <v>33945.025435409101</v>
      </c>
      <c r="CI123" s="332">
        <v>8.6251529864966869E-6</v>
      </c>
      <c r="CK123" s="181">
        <v>0</v>
      </c>
      <c r="CL123" s="330">
        <v>0</v>
      </c>
      <c r="CM123" s="332">
        <v>0</v>
      </c>
      <c r="CO123" s="181">
        <v>1497268.1912711954</v>
      </c>
      <c r="CP123" s="330">
        <v>1497268.1912625979</v>
      </c>
      <c r="CQ123" s="332">
        <v>8.5975043475627899E-6</v>
      </c>
      <c r="CS123" s="181">
        <v>1508418.1551718034</v>
      </c>
      <c r="CT123" s="330">
        <v>1508418.1551632059</v>
      </c>
      <c r="CU123" s="332">
        <v>8.5975043475627899E-6</v>
      </c>
      <c r="CW123" s="181">
        <v>0</v>
      </c>
      <c r="CX123" s="330">
        <v>0</v>
      </c>
      <c r="CY123" s="332">
        <v>0</v>
      </c>
      <c r="DA123" s="181">
        <v>274334.93195575726</v>
      </c>
      <c r="DB123" s="330">
        <v>274334.93195576343</v>
      </c>
      <c r="DC123" s="332">
        <v>-6.1700120568275452E-9</v>
      </c>
      <c r="DE123" s="333">
        <v>1.3550135501355014E-2</v>
      </c>
      <c r="DF123" s="333">
        <v>0</v>
      </c>
    </row>
    <row r="124" spans="1:110" x14ac:dyDescent="0.2">
      <c r="A124" s="159" t="s">
        <v>326</v>
      </c>
      <c r="B124" s="159" t="s">
        <v>181</v>
      </c>
      <c r="C124" s="160">
        <v>3354</v>
      </c>
      <c r="D124" s="161" t="s">
        <v>182</v>
      </c>
      <c r="E124" s="162"/>
      <c r="F124" s="163">
        <v>600065.99569498899</v>
      </c>
      <c r="G124" s="164">
        <v>13132.197902908078</v>
      </c>
      <c r="H124" s="164">
        <v>7201.1519999935999</v>
      </c>
      <c r="I124" s="164">
        <v>54798.766399988017</v>
      </c>
      <c r="J124" s="164">
        <v>306.7504301722048</v>
      </c>
      <c r="K124" s="164">
        <v>71053.131388237816</v>
      </c>
      <c r="L124" s="164">
        <v>35154.227128473285</v>
      </c>
      <c r="M124" s="186">
        <v>114418.30399999999</v>
      </c>
      <c r="N124" s="164">
        <v>0</v>
      </c>
      <c r="O124" s="165">
        <v>3093.3</v>
      </c>
      <c r="P124" s="166"/>
      <c r="Q124" s="167"/>
      <c r="R124" s="164">
        <v>-6800.9007048648155</v>
      </c>
      <c r="S124" s="164"/>
      <c r="T124" s="164">
        <v>0</v>
      </c>
      <c r="U124" s="168">
        <v>14449.016404127004</v>
      </c>
      <c r="V124" s="168">
        <v>0</v>
      </c>
      <c r="W124" s="169">
        <v>906871.94064402429</v>
      </c>
      <c r="X124" s="170"/>
      <c r="Y124" s="163">
        <v>55483.98</v>
      </c>
      <c r="Z124" s="171">
        <v>5236.5629154320122</v>
      </c>
      <c r="AA124" s="169">
        <v>60720.542915432015</v>
      </c>
      <c r="AB124" s="170"/>
      <c r="AC124" s="163">
        <v>22352.538504462402</v>
      </c>
      <c r="AD124" s="167"/>
      <c r="AE124" s="164">
        <v>14732.825717813606</v>
      </c>
      <c r="AF124" s="167"/>
      <c r="AG124" s="164"/>
      <c r="AH124" s="169">
        <v>37085.36422227601</v>
      </c>
      <c r="AI124" s="170"/>
      <c r="AJ124" s="172">
        <v>1004677.8477817323</v>
      </c>
      <c r="AK124" s="170"/>
      <c r="AL124" s="173">
        <v>42371.886792452831</v>
      </c>
      <c r="AM124" s="170"/>
      <c r="AN124" s="174">
        <v>136744.64025703192</v>
      </c>
      <c r="AO124" s="170"/>
      <c r="AP124" s="175">
        <v>989126.20998213463</v>
      </c>
      <c r="AQ124" s="167"/>
      <c r="AR124" s="170">
        <v>22352.538504462402</v>
      </c>
      <c r="AS124" s="167"/>
      <c r="AT124" s="170">
        <v>42371.886792452831</v>
      </c>
      <c r="AU124" s="175">
        <v>3690.0851575426309</v>
      </c>
      <c r="AV124" s="170">
        <v>1230.0283858475436</v>
      </c>
      <c r="AW124" s="170">
        <v>172.85947944815817</v>
      </c>
      <c r="AX124" s="170">
        <v>1534.6693554654375</v>
      </c>
      <c r="AY124" s="176">
        <v>0</v>
      </c>
      <c r="AZ124" s="177">
        <v>135.92366577310651</v>
      </c>
      <c r="BA124" s="178">
        <v>1047087.0692349729</v>
      </c>
      <c r="BB124" s="179">
        <v>37.334660787775647</v>
      </c>
      <c r="BD124" s="128">
        <v>1053850.6352790499</v>
      </c>
      <c r="BG124" s="180">
        <v>1053850.6352790499</v>
      </c>
      <c r="BI124" s="182">
        <v>0</v>
      </c>
      <c r="BL124" s="128">
        <v>913672.84134888905</v>
      </c>
      <c r="BN124" s="183">
        <v>8901.6639510404675</v>
      </c>
      <c r="BO124" s="184">
        <v>-2100.7632461756521</v>
      </c>
      <c r="BQ124" s="128">
        <v>380</v>
      </c>
      <c r="BR124" s="185">
        <v>3803354</v>
      </c>
      <c r="BS124" s="128">
        <v>3093.3</v>
      </c>
      <c r="BT124" s="128">
        <v>0</v>
      </c>
      <c r="BU124" s="181">
        <v>0</v>
      </c>
      <c r="BW124" s="181">
        <v>0</v>
      </c>
      <c r="BY124" s="181">
        <v>3722.7454707145148</v>
      </c>
      <c r="BZ124" s="330">
        <v>3722.7454704761903</v>
      </c>
      <c r="CA124" s="331">
        <v>2.38324446399929E-7</v>
      </c>
      <c r="CC124" s="181">
        <v>210</v>
      </c>
      <c r="CG124" s="181">
        <v>14449.016404127004</v>
      </c>
      <c r="CH124" s="330">
        <v>14449.01635314614</v>
      </c>
      <c r="CI124" s="332">
        <v>5.0980863306904212E-5</v>
      </c>
      <c r="CK124" s="181">
        <v>0</v>
      </c>
      <c r="CL124" s="330">
        <v>0</v>
      </c>
      <c r="CM124" s="332">
        <v>0</v>
      </c>
      <c r="CO124" s="181">
        <v>906871.94064402429</v>
      </c>
      <c r="CP124" s="330">
        <v>906871.94059305533</v>
      </c>
      <c r="CQ124" s="332">
        <v>5.09689562022686E-5</v>
      </c>
      <c r="CS124" s="181">
        <v>913672.84134888905</v>
      </c>
      <c r="CT124" s="330">
        <v>913672.84129792009</v>
      </c>
      <c r="CU124" s="332">
        <v>5.09689562022686E-5</v>
      </c>
      <c r="CW124" s="181">
        <v>306.7504301722048</v>
      </c>
      <c r="CX124" s="330">
        <v>306.7504301722048</v>
      </c>
      <c r="CY124" s="332">
        <v>0</v>
      </c>
      <c r="DA124" s="181">
        <v>133101.40768210599</v>
      </c>
      <c r="DB124" s="330">
        <v>133101.40768210866</v>
      </c>
      <c r="DC124" s="332">
        <v>-2.6775524020195007E-9</v>
      </c>
      <c r="DE124" s="333">
        <v>6.1135371179039298E-2</v>
      </c>
      <c r="DF124" s="333">
        <v>0</v>
      </c>
    </row>
    <row r="125" spans="1:110" x14ac:dyDescent="0.2">
      <c r="A125" s="159" t="s">
        <v>326</v>
      </c>
      <c r="B125" s="159" t="s">
        <v>183</v>
      </c>
      <c r="C125" s="160">
        <v>3351</v>
      </c>
      <c r="D125" s="161" t="s">
        <v>184</v>
      </c>
      <c r="E125" s="162"/>
      <c r="F125" s="163">
        <v>602923.45281734597</v>
      </c>
      <c r="G125" s="164">
        <v>16556.465035743066</v>
      </c>
      <c r="H125" s="164">
        <v>8218.141615377308</v>
      </c>
      <c r="I125" s="164">
        <v>31964.512542300748</v>
      </c>
      <c r="J125" s="164">
        <v>0</v>
      </c>
      <c r="K125" s="164">
        <v>74065.65542727556</v>
      </c>
      <c r="L125" s="164">
        <v>1268.5737258420381</v>
      </c>
      <c r="M125" s="186">
        <v>114418.30399999999</v>
      </c>
      <c r="N125" s="164">
        <v>0</v>
      </c>
      <c r="O125" s="165">
        <v>2626.8500000000004</v>
      </c>
      <c r="P125" s="166"/>
      <c r="Q125" s="167"/>
      <c r="R125" s="164">
        <v>-6868.0812682166807</v>
      </c>
      <c r="S125" s="164"/>
      <c r="T125" s="164">
        <v>0</v>
      </c>
      <c r="U125" s="168">
        <v>28108.218582256581</v>
      </c>
      <c r="V125" s="168">
        <v>0</v>
      </c>
      <c r="W125" s="169">
        <v>873282.09247792454</v>
      </c>
      <c r="X125" s="170"/>
      <c r="Y125" s="163">
        <v>109359</v>
      </c>
      <c r="Z125" s="171">
        <v>7055.8488598827826</v>
      </c>
      <c r="AA125" s="169">
        <v>116414.84885988278</v>
      </c>
      <c r="AB125" s="170"/>
      <c r="AC125" s="163">
        <v>14756.405911537551</v>
      </c>
      <c r="AD125" s="167"/>
      <c r="AE125" s="164">
        <v>0</v>
      </c>
      <c r="AF125" s="167"/>
      <c r="AG125" s="164"/>
      <c r="AH125" s="169">
        <v>14756.405911537551</v>
      </c>
      <c r="AI125" s="170"/>
      <c r="AJ125" s="172">
        <v>1004453.3472493449</v>
      </c>
      <c r="AK125" s="170"/>
      <c r="AL125" s="173">
        <v>40375.961538461539</v>
      </c>
      <c r="AM125" s="170"/>
      <c r="AN125" s="174">
        <v>139212.54311392945</v>
      </c>
      <c r="AO125" s="170"/>
      <c r="AP125" s="175">
        <v>996565.02260602405</v>
      </c>
      <c r="AQ125" s="167"/>
      <c r="AR125" s="170">
        <v>14756.405911537551</v>
      </c>
      <c r="AS125" s="167"/>
      <c r="AT125" s="170">
        <v>40375.961538461539</v>
      </c>
      <c r="AU125" s="175">
        <v>3707.6569916261674</v>
      </c>
      <c r="AV125" s="170">
        <v>1235.8856638753891</v>
      </c>
      <c r="AW125" s="170">
        <v>173.68261982648272</v>
      </c>
      <c r="AX125" s="170">
        <v>1541.9773047771778</v>
      </c>
      <c r="AY125" s="176">
        <v>0</v>
      </c>
      <c r="AZ125" s="177">
        <v>171.36624322453423</v>
      </c>
      <c r="BA125" s="178">
        <v>1044866.8212326934</v>
      </c>
      <c r="BB125" s="179">
        <v>37.512444886924641</v>
      </c>
      <c r="BD125" s="128">
        <v>1051697.3900560231</v>
      </c>
      <c r="BG125" s="180">
        <v>1051697.3900560231</v>
      </c>
      <c r="BI125" s="182">
        <v>0</v>
      </c>
      <c r="BL125" s="128">
        <v>880150.17374614126</v>
      </c>
      <c r="BN125" s="183">
        <v>8851.1868008093334</v>
      </c>
      <c r="BO125" s="184">
        <v>-1983.1055325926527</v>
      </c>
      <c r="BQ125" s="128">
        <v>380</v>
      </c>
      <c r="BR125" s="185">
        <v>3803351</v>
      </c>
      <c r="BS125" s="128">
        <v>2626.8500000000004</v>
      </c>
      <c r="BT125" s="128">
        <v>0</v>
      </c>
      <c r="BU125" s="181">
        <v>0</v>
      </c>
      <c r="BW125" s="181">
        <v>0</v>
      </c>
      <c r="BY125" s="181">
        <v>3551.2681343197087</v>
      </c>
      <c r="BZ125" s="330">
        <v>3551.2681346153845</v>
      </c>
      <c r="CA125" s="331">
        <v>-2.956758180516772E-7</v>
      </c>
      <c r="CC125" s="181">
        <v>211</v>
      </c>
      <c r="CG125" s="181">
        <v>28108.218582256581</v>
      </c>
      <c r="CH125" s="330">
        <v>28108.21864578524</v>
      </c>
      <c r="CI125" s="332">
        <v>-6.3528659666189924E-5</v>
      </c>
      <c r="CK125" s="181">
        <v>0</v>
      </c>
      <c r="CL125" s="330">
        <v>0</v>
      </c>
      <c r="CM125" s="332">
        <v>0</v>
      </c>
      <c r="CO125" s="181">
        <v>873282.09247792454</v>
      </c>
      <c r="CP125" s="330">
        <v>873282.09254146018</v>
      </c>
      <c r="CQ125" s="332">
        <v>-6.3535640947520733E-5</v>
      </c>
      <c r="CS125" s="181">
        <v>880150.17374614126</v>
      </c>
      <c r="CT125" s="330">
        <v>880150.1738096769</v>
      </c>
      <c r="CU125" s="332">
        <v>-6.3535640947520733E-5</v>
      </c>
      <c r="CW125" s="181">
        <v>0</v>
      </c>
      <c r="CX125" s="330">
        <v>0</v>
      </c>
      <c r="CY125" s="332">
        <v>0</v>
      </c>
      <c r="DA125" s="181">
        <v>132227.65218233649</v>
      </c>
      <c r="DB125" s="330">
        <v>132227.65218233803</v>
      </c>
      <c r="DC125" s="332">
        <v>-1.5425030142068863E-9</v>
      </c>
      <c r="DE125" s="333">
        <v>8.9686098654708519E-3</v>
      </c>
      <c r="DF125" s="333">
        <v>0</v>
      </c>
    </row>
    <row r="126" spans="1:110" x14ac:dyDescent="0.2">
      <c r="A126" s="187" t="s">
        <v>328</v>
      </c>
      <c r="B126" s="187"/>
      <c r="C126" s="188">
        <v>2032</v>
      </c>
      <c r="D126" s="161" t="s">
        <v>464</v>
      </c>
      <c r="E126" s="162"/>
      <c r="F126" s="163">
        <v>817232.73699412774</v>
      </c>
      <c r="G126" s="164">
        <v>82060.004693304945</v>
      </c>
      <c r="H126" s="164">
        <v>41878.274794483375</v>
      </c>
      <c r="I126" s="164">
        <v>114501.57074518065</v>
      </c>
      <c r="J126" s="164">
        <v>9970.3784981133485</v>
      </c>
      <c r="K126" s="164">
        <v>149737.68301017518</v>
      </c>
      <c r="L126" s="164">
        <v>24163.339199987367</v>
      </c>
      <c r="M126" s="186">
        <v>114418.30399999999</v>
      </c>
      <c r="N126" s="164">
        <v>0</v>
      </c>
      <c r="O126" s="165">
        <v>6854.4000000000005</v>
      </c>
      <c r="P126" s="166"/>
      <c r="Q126" s="167"/>
      <c r="R126" s="164">
        <v>0</v>
      </c>
      <c r="S126" s="164"/>
      <c r="T126" s="164">
        <v>0</v>
      </c>
      <c r="U126" s="168">
        <v>22550.869594852673</v>
      </c>
      <c r="V126" s="168">
        <v>0</v>
      </c>
      <c r="W126" s="169">
        <v>1383367.561530225</v>
      </c>
      <c r="X126" s="170"/>
      <c r="Y126" s="163">
        <v>96891.053465346544</v>
      </c>
      <c r="Z126" s="171">
        <v>10560.323318697774</v>
      </c>
      <c r="AA126" s="169">
        <v>107451.37678404432</v>
      </c>
      <c r="AB126" s="170"/>
      <c r="AC126" s="163">
        <v>16595.00878920365</v>
      </c>
      <c r="AD126" s="167"/>
      <c r="AE126" s="164">
        <v>0</v>
      </c>
      <c r="AF126" s="167"/>
      <c r="AG126" s="164"/>
      <c r="AH126" s="169">
        <v>16595.00878920365</v>
      </c>
      <c r="AI126" s="170"/>
      <c r="AJ126" s="172">
        <v>1507413.9471034729</v>
      </c>
      <c r="AK126" s="170"/>
      <c r="AL126" s="173">
        <v>169233.10344827586</v>
      </c>
      <c r="AM126" s="170"/>
      <c r="AN126" s="174">
        <v>271853.8864448489</v>
      </c>
      <c r="AO126" s="170"/>
      <c r="AP126" s="175">
        <v>1490818.9383142693</v>
      </c>
      <c r="AQ126" s="167"/>
      <c r="AR126" s="170">
        <v>16595.00878920365</v>
      </c>
      <c r="AS126" s="167"/>
      <c r="AT126" s="170">
        <v>169233.10344827586</v>
      </c>
      <c r="AU126" s="175">
        <v>0</v>
      </c>
      <c r="AV126" s="170">
        <v>0</v>
      </c>
      <c r="AW126" s="170">
        <v>0</v>
      </c>
      <c r="AX126" s="170">
        <v>0</v>
      </c>
      <c r="AY126" s="176">
        <v>0</v>
      </c>
      <c r="AZ126" s="177">
        <v>0</v>
      </c>
      <c r="BA126" s="178">
        <v>1676647.0505517488</v>
      </c>
      <c r="BB126" s="179">
        <v>8.7311491370201111E-11</v>
      </c>
      <c r="BD126" s="128">
        <v>1676647.0505517488</v>
      </c>
      <c r="BG126" s="180">
        <v>1676647.0505517488</v>
      </c>
      <c r="BI126" s="182">
        <v>0</v>
      </c>
      <c r="BL126" s="128">
        <v>1383367.561530225</v>
      </c>
      <c r="BN126" s="183">
        <v>0</v>
      </c>
      <c r="BO126" s="184">
        <v>0</v>
      </c>
      <c r="BQ126" s="128">
        <v>380</v>
      </c>
      <c r="BR126" s="185">
        <v>3802032</v>
      </c>
      <c r="BS126" s="128">
        <v>6854.4000000000005</v>
      </c>
      <c r="BT126" s="128">
        <v>0</v>
      </c>
      <c r="BU126" s="181">
        <v>0</v>
      </c>
      <c r="BW126" s="181">
        <v>0</v>
      </c>
      <c r="BY126" s="181">
        <v>4333.1884154296094</v>
      </c>
      <c r="BZ126" s="330">
        <v>4333.1884154109594</v>
      </c>
      <c r="CA126" s="331">
        <v>1.8650098354555666E-8</v>
      </c>
      <c r="CC126" s="181">
        <v>286</v>
      </c>
      <c r="CG126" s="181">
        <v>22550.869594852673</v>
      </c>
      <c r="CH126" s="330">
        <v>22550.869589395363</v>
      </c>
      <c r="CI126" s="332">
        <v>5.457310180645436E-6</v>
      </c>
      <c r="CK126" s="181">
        <v>0</v>
      </c>
      <c r="CL126" s="330">
        <v>0</v>
      </c>
      <c r="CM126" s="332">
        <v>0</v>
      </c>
      <c r="CO126" s="181">
        <v>1383367.561530225</v>
      </c>
      <c r="CP126" s="330">
        <v>1383367.5615247928</v>
      </c>
      <c r="CQ126" s="332">
        <v>5.4321717470884323E-6</v>
      </c>
      <c r="CS126" s="181">
        <v>1383367.561530225</v>
      </c>
      <c r="CT126" s="330">
        <v>1383367.5615247928</v>
      </c>
      <c r="CU126" s="332">
        <v>5.4321717470884323E-6</v>
      </c>
      <c r="CW126" s="181">
        <v>9970.3784981133485</v>
      </c>
      <c r="CX126" s="330">
        <v>9970.3784981133485</v>
      </c>
      <c r="CY126" s="332">
        <v>0</v>
      </c>
      <c r="DA126" s="181">
        <v>265406.80383780622</v>
      </c>
      <c r="DB126" s="330">
        <v>265406.80383781181</v>
      </c>
      <c r="DC126" s="332">
        <v>-5.5879354476928711E-9</v>
      </c>
      <c r="DE126" s="333">
        <v>8.7096774193548387E-2</v>
      </c>
      <c r="DF126" s="333">
        <v>0</v>
      </c>
    </row>
    <row r="127" spans="1:110" x14ac:dyDescent="0.2">
      <c r="A127" s="187" t="s">
        <v>328</v>
      </c>
      <c r="B127" s="187"/>
      <c r="C127" s="160">
        <v>3352</v>
      </c>
      <c r="D127" s="161" t="s">
        <v>186</v>
      </c>
      <c r="E127" s="162"/>
      <c r="F127" s="163">
        <v>591493.6243279177</v>
      </c>
      <c r="G127" s="164">
        <v>20066.287015377668</v>
      </c>
      <c r="H127" s="164">
        <v>8830.7965876698763</v>
      </c>
      <c r="I127" s="164">
        <v>42117.993725109351</v>
      </c>
      <c r="J127" s="164">
        <v>0</v>
      </c>
      <c r="K127" s="164">
        <v>77171.595480002841</v>
      </c>
      <c r="L127" s="164">
        <v>4895.5897988924753</v>
      </c>
      <c r="M127" s="186">
        <v>114418.30399999999</v>
      </c>
      <c r="N127" s="164">
        <v>0</v>
      </c>
      <c r="O127" s="165">
        <v>2479.5500000000002</v>
      </c>
      <c r="P127" s="166"/>
      <c r="Q127" s="167"/>
      <c r="R127" s="164">
        <v>0</v>
      </c>
      <c r="S127" s="164"/>
      <c r="T127" s="164">
        <v>0</v>
      </c>
      <c r="U127" s="168">
        <v>6421.8531337436289</v>
      </c>
      <c r="V127" s="168">
        <v>0</v>
      </c>
      <c r="W127" s="169">
        <v>867895.5940687136</v>
      </c>
      <c r="X127" s="170"/>
      <c r="Y127" s="163">
        <v>0</v>
      </c>
      <c r="Z127" s="171">
        <v>0</v>
      </c>
      <c r="AA127" s="169">
        <v>0</v>
      </c>
      <c r="AB127" s="170"/>
      <c r="AC127" s="163">
        <v>4597</v>
      </c>
      <c r="AD127" s="167"/>
      <c r="AE127" s="164">
        <v>0</v>
      </c>
      <c r="AF127" s="167"/>
      <c r="AG127" s="164"/>
      <c r="AH127" s="169">
        <v>4597</v>
      </c>
      <c r="AI127" s="170"/>
      <c r="AJ127" s="172">
        <v>872492.5940687136</v>
      </c>
      <c r="AK127" s="170"/>
      <c r="AL127" s="173">
        <v>49309.61538461539</v>
      </c>
      <c r="AM127" s="170"/>
      <c r="AN127" s="174">
        <v>137706.24373975032</v>
      </c>
      <c r="AO127" s="170"/>
      <c r="AP127" s="175">
        <v>867895.5940687136</v>
      </c>
      <c r="AQ127" s="167"/>
      <c r="AR127" s="170">
        <v>4597</v>
      </c>
      <c r="AS127" s="167"/>
      <c r="AT127" s="170">
        <v>49309.61538461539</v>
      </c>
      <c r="AU127" s="175">
        <v>0</v>
      </c>
      <c r="AV127" s="170">
        <v>0</v>
      </c>
      <c r="AW127" s="170">
        <v>0</v>
      </c>
      <c r="AX127" s="170">
        <v>0</v>
      </c>
      <c r="AY127" s="176">
        <v>0</v>
      </c>
      <c r="AZ127" s="177">
        <v>0</v>
      </c>
      <c r="BA127" s="178">
        <v>921802.20945332898</v>
      </c>
      <c r="BB127" s="179">
        <v>-1.4551915228366852E-11</v>
      </c>
      <c r="BD127" s="128">
        <v>921802.20945332898</v>
      </c>
      <c r="BG127" s="180">
        <v>921802.20945332898</v>
      </c>
      <c r="BI127" s="182">
        <v>0</v>
      </c>
      <c r="BL127" s="128">
        <v>867895.5940687136</v>
      </c>
      <c r="BN127" s="183">
        <v>0</v>
      </c>
      <c r="BO127" s="184">
        <v>0</v>
      </c>
      <c r="BQ127" s="128">
        <v>380</v>
      </c>
      <c r="BR127" s="185">
        <v>3803352</v>
      </c>
      <c r="BS127" s="128">
        <v>2479.5500000000002</v>
      </c>
      <c r="BT127" s="128">
        <v>0</v>
      </c>
      <c r="BU127" s="181">
        <v>0</v>
      </c>
      <c r="BW127" s="181">
        <v>0</v>
      </c>
      <c r="BY127" s="181">
        <v>3562.4591576286834</v>
      </c>
      <c r="BZ127" s="330">
        <v>3562.4591573459716</v>
      </c>
      <c r="CA127" s="331">
        <v>2.8271188057260588E-7</v>
      </c>
      <c r="CC127" s="181">
        <v>207</v>
      </c>
      <c r="CG127" s="181">
        <v>6421.8531337436289</v>
      </c>
      <c r="CH127" s="330">
        <v>6421.853074136362</v>
      </c>
      <c r="CI127" s="332">
        <v>5.9607266848615836E-5</v>
      </c>
      <c r="CK127" s="181">
        <v>0</v>
      </c>
      <c r="CL127" s="330">
        <v>0</v>
      </c>
      <c r="CM127" s="332">
        <v>0</v>
      </c>
      <c r="CO127" s="181">
        <v>867895.5940687136</v>
      </c>
      <c r="CP127" s="330">
        <v>867895.59400911548</v>
      </c>
      <c r="CQ127" s="332">
        <v>5.9598125517368317E-5</v>
      </c>
      <c r="CS127" s="181">
        <v>867895.5940687136</v>
      </c>
      <c r="CT127" s="330">
        <v>867895.59400911548</v>
      </c>
      <c r="CU127" s="332">
        <v>5.9598125517368317E-5</v>
      </c>
      <c r="CW127" s="181">
        <v>0</v>
      </c>
      <c r="CX127" s="330">
        <v>0</v>
      </c>
      <c r="CY127" s="332">
        <v>0</v>
      </c>
      <c r="DA127" s="181">
        <v>137706.24373975032</v>
      </c>
      <c r="DB127" s="330">
        <v>137706.24373975239</v>
      </c>
      <c r="DC127" s="332">
        <v>-2.066371962428093E-9</v>
      </c>
      <c r="DE127" s="333">
        <v>2.1645021645021644E-2</v>
      </c>
      <c r="DF127" s="333">
        <v>0</v>
      </c>
    </row>
    <row r="128" spans="1:110" x14ac:dyDescent="0.2">
      <c r="A128" s="187" t="s">
        <v>328</v>
      </c>
      <c r="B128" s="187"/>
      <c r="C128" s="160">
        <v>5208</v>
      </c>
      <c r="D128" s="161" t="s">
        <v>187</v>
      </c>
      <c r="E128" s="162"/>
      <c r="F128" s="163">
        <v>1197274.5342676209</v>
      </c>
      <c r="G128" s="164">
        <v>76915.845236337016</v>
      </c>
      <c r="H128" s="164">
        <v>35834.711258875483</v>
      </c>
      <c r="I128" s="164">
        <v>129064.68505080331</v>
      </c>
      <c r="J128" s="164">
        <v>0</v>
      </c>
      <c r="K128" s="164">
        <v>146679.34977303894</v>
      </c>
      <c r="L128" s="164">
        <v>21115.871073673195</v>
      </c>
      <c r="M128" s="186">
        <v>114418.30399999999</v>
      </c>
      <c r="N128" s="164">
        <v>0</v>
      </c>
      <c r="O128" s="165">
        <v>8769.6</v>
      </c>
      <c r="P128" s="166"/>
      <c r="Q128" s="167"/>
      <c r="R128" s="164">
        <v>0</v>
      </c>
      <c r="S128" s="164"/>
      <c r="T128" s="164">
        <v>0</v>
      </c>
      <c r="U128" s="168">
        <v>45009.742230609292</v>
      </c>
      <c r="V128" s="168">
        <v>0</v>
      </c>
      <c r="W128" s="169">
        <v>1775082.6428909581</v>
      </c>
      <c r="X128" s="170"/>
      <c r="Y128" s="163">
        <v>147006.15</v>
      </c>
      <c r="Z128" s="171">
        <v>14615.125757008151</v>
      </c>
      <c r="AA128" s="169">
        <v>161621.27575700814</v>
      </c>
      <c r="AB128" s="170"/>
      <c r="AC128" s="163">
        <v>13144.297591265096</v>
      </c>
      <c r="AD128" s="167"/>
      <c r="AE128" s="164">
        <v>0</v>
      </c>
      <c r="AF128" s="167"/>
      <c r="AG128" s="164"/>
      <c r="AH128" s="169">
        <v>13144.297591265096</v>
      </c>
      <c r="AI128" s="170"/>
      <c r="AJ128" s="172">
        <v>1949848.2162392314</v>
      </c>
      <c r="AK128" s="170"/>
      <c r="AL128" s="173">
        <v>163504.26540284359</v>
      </c>
      <c r="AM128" s="170"/>
      <c r="AN128" s="174">
        <v>301266.61901992647</v>
      </c>
      <c r="AO128" s="170"/>
      <c r="AP128" s="175">
        <v>1936703.9186479663</v>
      </c>
      <c r="AQ128" s="167"/>
      <c r="AR128" s="170">
        <v>13144.297591265096</v>
      </c>
      <c r="AS128" s="167"/>
      <c r="AT128" s="170">
        <v>163504.26540284359</v>
      </c>
      <c r="AU128" s="175">
        <v>0</v>
      </c>
      <c r="AV128" s="170">
        <v>0</v>
      </c>
      <c r="AW128" s="170">
        <v>0</v>
      </c>
      <c r="AX128" s="170">
        <v>0</v>
      </c>
      <c r="AY128" s="176">
        <v>0</v>
      </c>
      <c r="AZ128" s="177">
        <v>0</v>
      </c>
      <c r="BA128" s="178">
        <v>2113352.4816420749</v>
      </c>
      <c r="BB128" s="179">
        <v>-1.1641532182693481E-10</v>
      </c>
      <c r="BD128" s="128">
        <v>2113352.4816420749</v>
      </c>
      <c r="BG128" s="180">
        <v>2113352.4816420749</v>
      </c>
      <c r="BI128" s="182">
        <v>0</v>
      </c>
      <c r="BL128" s="128">
        <v>1775082.6428909581</v>
      </c>
      <c r="BN128" s="183">
        <v>0</v>
      </c>
      <c r="BO128" s="184">
        <v>0</v>
      </c>
      <c r="BQ128" s="128">
        <v>380</v>
      </c>
      <c r="BR128" s="185">
        <v>3805208</v>
      </c>
      <c r="BS128" s="128">
        <v>8769.6</v>
      </c>
      <c r="BT128" s="128">
        <v>0</v>
      </c>
      <c r="BU128" s="181">
        <v>0</v>
      </c>
      <c r="BW128" s="181">
        <v>0</v>
      </c>
      <c r="BY128" s="181">
        <v>3871.2387508763759</v>
      </c>
      <c r="BZ128" s="330">
        <v>3871.2387508313536</v>
      </c>
      <c r="CA128" s="331">
        <v>4.502226147451438E-8</v>
      </c>
      <c r="CC128" s="181">
        <v>419</v>
      </c>
      <c r="CG128" s="181">
        <v>45009.742230609292</v>
      </c>
      <c r="CH128" s="330">
        <v>45009.74221136963</v>
      </c>
      <c r="CI128" s="332">
        <v>1.9239661924075335E-5</v>
      </c>
      <c r="CK128" s="181">
        <v>0</v>
      </c>
      <c r="CL128" s="330">
        <v>0</v>
      </c>
      <c r="CM128" s="332">
        <v>0</v>
      </c>
      <c r="CO128" s="181">
        <v>1775082.6428909581</v>
      </c>
      <c r="CP128" s="330">
        <v>1775082.6428717466</v>
      </c>
      <c r="CQ128" s="332">
        <v>1.9211554899811745E-5</v>
      </c>
      <c r="CS128" s="181">
        <v>1775082.6428909581</v>
      </c>
      <c r="CT128" s="330">
        <v>1775082.6428717466</v>
      </c>
      <c r="CU128" s="332">
        <v>1.9211554899811745E-5</v>
      </c>
      <c r="CW128" s="181">
        <v>0</v>
      </c>
      <c r="CX128" s="330">
        <v>0</v>
      </c>
      <c r="CY128" s="332">
        <v>0</v>
      </c>
      <c r="DA128" s="181">
        <v>291569.342474506</v>
      </c>
      <c r="DB128" s="330">
        <v>291569.34247451235</v>
      </c>
      <c r="DC128" s="332">
        <v>-6.3446350395679474E-9</v>
      </c>
      <c r="DE128" s="333">
        <v>4.856512141280353E-2</v>
      </c>
      <c r="DF128" s="333">
        <v>0</v>
      </c>
    </row>
    <row r="129" spans="1:110" x14ac:dyDescent="0.2">
      <c r="A129" s="159" t="s">
        <v>326</v>
      </c>
      <c r="B129" s="159" t="s">
        <v>188</v>
      </c>
      <c r="C129" s="160">
        <v>3367</v>
      </c>
      <c r="D129" s="161" t="s">
        <v>189</v>
      </c>
      <c r="E129" s="162"/>
      <c r="F129" s="163">
        <v>594351.0814502748</v>
      </c>
      <c r="G129" s="164">
        <v>3939.5674280179601</v>
      </c>
      <c r="H129" s="164">
        <v>1791.6741818165854</v>
      </c>
      <c r="I129" s="164">
        <v>10650.507636361303</v>
      </c>
      <c r="J129" s="164">
        <v>0</v>
      </c>
      <c r="K129" s="164">
        <v>57130.64887547386</v>
      </c>
      <c r="L129" s="164">
        <v>3730.6526748583906</v>
      </c>
      <c r="M129" s="186">
        <v>114418.30399999999</v>
      </c>
      <c r="N129" s="164">
        <v>0</v>
      </c>
      <c r="O129" s="165">
        <v>3633.4</v>
      </c>
      <c r="P129" s="166"/>
      <c r="Q129" s="167"/>
      <c r="R129" s="164">
        <v>-6642.2772153762944</v>
      </c>
      <c r="S129" s="164"/>
      <c r="T129" s="164">
        <v>0</v>
      </c>
      <c r="U129" s="168">
        <v>33380.637600649148</v>
      </c>
      <c r="V129" s="168">
        <v>0</v>
      </c>
      <c r="W129" s="169">
        <v>816384.19663207582</v>
      </c>
      <c r="X129" s="170"/>
      <c r="Y129" s="163">
        <v>0</v>
      </c>
      <c r="Z129" s="171">
        <v>0</v>
      </c>
      <c r="AA129" s="169">
        <v>0</v>
      </c>
      <c r="AB129" s="170"/>
      <c r="AC129" s="163">
        <v>13595.876196278799</v>
      </c>
      <c r="AD129" s="167"/>
      <c r="AE129" s="164">
        <v>10512.474897518739</v>
      </c>
      <c r="AF129" s="167"/>
      <c r="AG129" s="164"/>
      <c r="AH129" s="169">
        <v>24108.351093797537</v>
      </c>
      <c r="AI129" s="170"/>
      <c r="AJ129" s="172">
        <v>840492.5477258733</v>
      </c>
      <c r="AK129" s="170"/>
      <c r="AL129" s="173">
        <v>14896.153846153848</v>
      </c>
      <c r="AM129" s="170"/>
      <c r="AN129" s="174">
        <v>105468.90806916909</v>
      </c>
      <c r="AO129" s="170"/>
      <c r="AP129" s="175">
        <v>833538.94874497084</v>
      </c>
      <c r="AQ129" s="167"/>
      <c r="AR129" s="170">
        <v>13595.876196278799</v>
      </c>
      <c r="AS129" s="167"/>
      <c r="AT129" s="170">
        <v>14896.153846153848</v>
      </c>
      <c r="AU129" s="175">
        <v>3654.9414893755579</v>
      </c>
      <c r="AV129" s="170">
        <v>1218.3138297918526</v>
      </c>
      <c r="AW129" s="170">
        <v>171.21319869150904</v>
      </c>
      <c r="AX129" s="170">
        <v>1520.0534568419573</v>
      </c>
      <c r="AY129" s="176">
        <v>0</v>
      </c>
      <c r="AZ129" s="177">
        <v>40.776148085458701</v>
      </c>
      <c r="BA129" s="178">
        <v>855425.68066461722</v>
      </c>
      <c r="BB129" s="179">
        <v>36.97909259007065</v>
      </c>
      <c r="BD129" s="128">
        <v>862030.97878740355</v>
      </c>
      <c r="BG129" s="180">
        <v>862030.97878740355</v>
      </c>
      <c r="BI129" s="182">
        <v>0</v>
      </c>
      <c r="BL129" s="128">
        <v>823026.47384745209</v>
      </c>
      <c r="BN129" s="183">
        <v>8764.970852120272</v>
      </c>
      <c r="BO129" s="184">
        <v>-2122.6936367439775</v>
      </c>
      <c r="BQ129" s="128">
        <v>380</v>
      </c>
      <c r="BR129" s="185">
        <v>3803367</v>
      </c>
      <c r="BS129" s="128">
        <v>3633.4</v>
      </c>
      <c r="BT129" s="128">
        <v>0</v>
      </c>
      <c r="BU129" s="181">
        <v>0</v>
      </c>
      <c r="BW129" s="181">
        <v>0</v>
      </c>
      <c r="BY129" s="181">
        <v>3328.0653752089061</v>
      </c>
      <c r="BZ129" s="330">
        <v>3328.0653751196169</v>
      </c>
      <c r="CA129" s="331">
        <v>8.9289187599206343E-8</v>
      </c>
      <c r="CC129" s="181">
        <v>208</v>
      </c>
      <c r="CG129" s="181">
        <v>33380.637600649148</v>
      </c>
      <c r="CH129" s="330">
        <v>33380.637581732895</v>
      </c>
      <c r="CI129" s="332">
        <v>1.8916252884082496E-5</v>
      </c>
      <c r="CK129" s="181">
        <v>0</v>
      </c>
      <c r="CL129" s="330">
        <v>0</v>
      </c>
      <c r="CM129" s="332">
        <v>0</v>
      </c>
      <c r="CO129" s="181">
        <v>816384.19663207582</v>
      </c>
      <c r="CP129" s="330">
        <v>816384.19661316194</v>
      </c>
      <c r="CQ129" s="332">
        <v>1.8913880921900272E-5</v>
      </c>
      <c r="CS129" s="181">
        <v>823026.47384745209</v>
      </c>
      <c r="CT129" s="330">
        <v>823026.4738285382</v>
      </c>
      <c r="CU129" s="332">
        <v>1.8913880921900272E-5</v>
      </c>
      <c r="CW129" s="181">
        <v>0</v>
      </c>
      <c r="CX129" s="330">
        <v>0</v>
      </c>
      <c r="CY129" s="332">
        <v>0</v>
      </c>
      <c r="DA129" s="181">
        <v>105468.90806916909</v>
      </c>
      <c r="DB129" s="330">
        <v>105468.9080691696</v>
      </c>
      <c r="DC129" s="332">
        <v>-5.0931703299283981E-10</v>
      </c>
      <c r="DE129" s="333">
        <v>4.4247787610619468E-2</v>
      </c>
      <c r="DF129" s="333">
        <v>0</v>
      </c>
    </row>
    <row r="130" spans="1:110" x14ac:dyDescent="0.2">
      <c r="A130" s="159" t="s">
        <v>326</v>
      </c>
      <c r="B130" s="159" t="s">
        <v>190</v>
      </c>
      <c r="C130" s="160">
        <v>3338</v>
      </c>
      <c r="D130" s="161" t="s">
        <v>191</v>
      </c>
      <c r="E130" s="162"/>
      <c r="F130" s="163">
        <v>871524.42231891246</v>
      </c>
      <c r="G130" s="164">
        <v>62119.028363614867</v>
      </c>
      <c r="H130" s="164">
        <v>33514.558795956778</v>
      </c>
      <c r="I130" s="164">
        <v>108720.82064211674</v>
      </c>
      <c r="J130" s="164">
        <v>0</v>
      </c>
      <c r="K130" s="164">
        <v>137078.8911392455</v>
      </c>
      <c r="L130" s="164">
        <v>56710.809729700253</v>
      </c>
      <c r="M130" s="186">
        <v>114418.30399999999</v>
      </c>
      <c r="N130" s="164">
        <v>0</v>
      </c>
      <c r="O130" s="165">
        <v>4689.05</v>
      </c>
      <c r="P130" s="166"/>
      <c r="Q130" s="167"/>
      <c r="R130" s="164">
        <v>-10323.043269407281</v>
      </c>
      <c r="S130" s="164"/>
      <c r="T130" s="164">
        <v>0</v>
      </c>
      <c r="U130" s="168">
        <v>13371.601456165081</v>
      </c>
      <c r="V130" s="168">
        <v>0</v>
      </c>
      <c r="W130" s="169">
        <v>1391824.4431763047</v>
      </c>
      <c r="X130" s="170"/>
      <c r="Y130" s="163">
        <v>57570.600000000006</v>
      </c>
      <c r="Z130" s="171">
        <v>8455.1391907336802</v>
      </c>
      <c r="AA130" s="169">
        <v>66025.739190733686</v>
      </c>
      <c r="AB130" s="170"/>
      <c r="AC130" s="163">
        <v>10595.757991684448</v>
      </c>
      <c r="AD130" s="167"/>
      <c r="AE130" s="164">
        <v>0</v>
      </c>
      <c r="AF130" s="167"/>
      <c r="AG130" s="164"/>
      <c r="AH130" s="169">
        <v>10595.757991684448</v>
      </c>
      <c r="AI130" s="170"/>
      <c r="AJ130" s="172">
        <v>1468445.9403587228</v>
      </c>
      <c r="AK130" s="170"/>
      <c r="AL130" s="173">
        <v>135960</v>
      </c>
      <c r="AM130" s="170"/>
      <c r="AN130" s="174">
        <v>252955.04964572677</v>
      </c>
      <c r="AO130" s="170"/>
      <c r="AP130" s="175">
        <v>1468173.2256364457</v>
      </c>
      <c r="AQ130" s="167"/>
      <c r="AR130" s="170">
        <v>10595.757991684448</v>
      </c>
      <c r="AS130" s="167"/>
      <c r="AT130" s="170">
        <v>135960</v>
      </c>
      <c r="AU130" s="175">
        <v>5359.4093954785831</v>
      </c>
      <c r="AV130" s="170">
        <v>1786.4697984928612</v>
      </c>
      <c r="AW130" s="170">
        <v>251.0578153889916</v>
      </c>
      <c r="AX130" s="170">
        <v>2228.9245400807545</v>
      </c>
      <c r="AY130" s="176">
        <v>0</v>
      </c>
      <c r="AZ130" s="177">
        <v>642.95756977408473</v>
      </c>
      <c r="BA130" s="178">
        <v>1604460.1645089148</v>
      </c>
      <c r="BB130" s="179">
        <v>54.224150191992521</v>
      </c>
      <c r="BD130" s="128">
        <v>1614728.9836281301</v>
      </c>
      <c r="BG130" s="180">
        <v>1614728.9836281301</v>
      </c>
      <c r="BI130" s="182">
        <v>0</v>
      </c>
      <c r="BL130" s="128">
        <v>1402147.4864457119</v>
      </c>
      <c r="BN130" s="183">
        <v>13111.053725543663</v>
      </c>
      <c r="BO130" s="184">
        <v>-2788.0104561363823</v>
      </c>
      <c r="BQ130" s="128">
        <v>380</v>
      </c>
      <c r="BR130" s="185">
        <v>3803338</v>
      </c>
      <c r="BS130" s="128">
        <v>4689.05</v>
      </c>
      <c r="BT130" s="128">
        <v>0</v>
      </c>
      <c r="BU130" s="181">
        <v>0</v>
      </c>
      <c r="BW130" s="181">
        <v>0</v>
      </c>
      <c r="BY130" s="181">
        <v>4130.6843664948929</v>
      </c>
      <c r="BZ130" s="330">
        <v>4130.6843665551833</v>
      </c>
      <c r="CA130" s="331">
        <v>-6.0290403780527413E-8</v>
      </c>
      <c r="CC130" s="181">
        <v>305</v>
      </c>
      <c r="CG130" s="181">
        <v>13371.601456165081</v>
      </c>
      <c r="CH130" s="330">
        <v>13371.601474868383</v>
      </c>
      <c r="CI130" s="332">
        <v>-1.8703301975619979E-5</v>
      </c>
      <c r="CK130" s="181">
        <v>0</v>
      </c>
      <c r="CL130" s="330">
        <v>0</v>
      </c>
      <c r="CM130" s="332">
        <v>0</v>
      </c>
      <c r="CO130" s="181">
        <v>1391824.4431763047</v>
      </c>
      <c r="CP130" s="330">
        <v>1391824.4431950315</v>
      </c>
      <c r="CQ130" s="332">
        <v>-1.8726801499724388E-5</v>
      </c>
      <c r="CS130" s="181">
        <v>1402147.4864457119</v>
      </c>
      <c r="CT130" s="330">
        <v>1402147.4864644387</v>
      </c>
      <c r="CU130" s="332">
        <v>-1.8726801499724388E-5</v>
      </c>
      <c r="CW130" s="181">
        <v>0</v>
      </c>
      <c r="CX130" s="330">
        <v>0</v>
      </c>
      <c r="CY130" s="332">
        <v>0</v>
      </c>
      <c r="DA130" s="181">
        <v>248993.50529428275</v>
      </c>
      <c r="DB130" s="330">
        <v>248993.5052942881</v>
      </c>
      <c r="DC130" s="332">
        <v>-5.3551048040390015E-9</v>
      </c>
      <c r="DE130" s="333">
        <v>4.4585987261146494E-2</v>
      </c>
      <c r="DF130" s="333">
        <v>0</v>
      </c>
    </row>
    <row r="131" spans="1:110" x14ac:dyDescent="0.2">
      <c r="A131" s="187" t="s">
        <v>328</v>
      </c>
      <c r="B131" s="187"/>
      <c r="C131" s="160">
        <v>3370</v>
      </c>
      <c r="D131" s="161" t="s">
        <v>192</v>
      </c>
      <c r="E131" s="162"/>
      <c r="F131" s="163">
        <v>714364.2805892725</v>
      </c>
      <c r="G131" s="164">
        <v>34324.557198431699</v>
      </c>
      <c r="H131" s="164">
        <v>16139.877049166022</v>
      </c>
      <c r="I131" s="164">
        <v>59461.356557364132</v>
      </c>
      <c r="J131" s="164">
        <v>0</v>
      </c>
      <c r="K131" s="164">
        <v>82358.536082477294</v>
      </c>
      <c r="L131" s="164">
        <v>8738.8351758748504</v>
      </c>
      <c r="M131" s="186">
        <v>114418.30399999999</v>
      </c>
      <c r="N131" s="164">
        <v>0</v>
      </c>
      <c r="O131" s="165">
        <v>4026.2000000000003</v>
      </c>
      <c r="P131" s="166"/>
      <c r="Q131" s="167"/>
      <c r="R131" s="164">
        <v>0</v>
      </c>
      <c r="S131" s="164"/>
      <c r="T131" s="164">
        <v>0</v>
      </c>
      <c r="U131" s="168">
        <v>62429.833485152223</v>
      </c>
      <c r="V131" s="168">
        <v>0</v>
      </c>
      <c r="W131" s="169">
        <v>1096261.7801377387</v>
      </c>
      <c r="X131" s="170"/>
      <c r="Y131" s="163">
        <v>114839.52</v>
      </c>
      <c r="Z131" s="171">
        <v>9427.6405178321293</v>
      </c>
      <c r="AA131" s="169">
        <v>124267.16051783213</v>
      </c>
      <c r="AB131" s="170"/>
      <c r="AC131" s="163">
        <v>10596.132592924849</v>
      </c>
      <c r="AD131" s="167"/>
      <c r="AE131" s="164">
        <v>0</v>
      </c>
      <c r="AF131" s="167"/>
      <c r="AG131" s="164"/>
      <c r="AH131" s="169">
        <v>10596.132592924849</v>
      </c>
      <c r="AI131" s="170"/>
      <c r="AJ131" s="172">
        <v>1231125.0732484956</v>
      </c>
      <c r="AK131" s="170"/>
      <c r="AL131" s="173">
        <v>76487.272727272735</v>
      </c>
      <c r="AM131" s="170"/>
      <c r="AN131" s="174">
        <v>168445.81919933594</v>
      </c>
      <c r="AO131" s="170"/>
      <c r="AP131" s="175">
        <v>1252436.7117756177</v>
      </c>
      <c r="AQ131" s="167"/>
      <c r="AR131" s="170">
        <v>10596.132592924849</v>
      </c>
      <c r="AS131" s="167"/>
      <c r="AT131" s="170">
        <v>76487.272727272735</v>
      </c>
      <c r="AU131" s="175">
        <v>0</v>
      </c>
      <c r="AV131" s="170">
        <v>0</v>
      </c>
      <c r="AW131" s="170">
        <v>0</v>
      </c>
      <c r="AX131" s="170">
        <v>0</v>
      </c>
      <c r="AY131" s="176">
        <v>0</v>
      </c>
      <c r="AZ131" s="177">
        <v>0</v>
      </c>
      <c r="BA131" s="178">
        <v>1339520.1170958153</v>
      </c>
      <c r="BB131" s="179">
        <v>-5.8207660913467407E-11</v>
      </c>
      <c r="BD131" s="128">
        <v>1339520.1170958153</v>
      </c>
      <c r="BG131" s="180">
        <v>1339520.1170958153</v>
      </c>
      <c r="BI131" s="182">
        <v>0</v>
      </c>
      <c r="BL131" s="128">
        <v>1096261.7801377387</v>
      </c>
      <c r="BN131" s="183">
        <v>0</v>
      </c>
      <c r="BO131" s="184">
        <v>0</v>
      </c>
      <c r="BQ131" s="128">
        <v>380</v>
      </c>
      <c r="BR131" s="185">
        <v>3803370</v>
      </c>
      <c r="BS131" s="128">
        <v>4026.2000000000003</v>
      </c>
      <c r="BT131" s="128">
        <v>0</v>
      </c>
      <c r="BU131" s="181">
        <v>0</v>
      </c>
      <c r="BW131" s="181">
        <v>0</v>
      </c>
      <c r="BY131" s="181">
        <v>3840.6020272495634</v>
      </c>
      <c r="BZ131" s="330">
        <v>3840.6020274590164</v>
      </c>
      <c r="CA131" s="331">
        <v>-2.0945299183949828E-7</v>
      </c>
      <c r="CC131" s="181">
        <v>250</v>
      </c>
      <c r="CG131" s="181">
        <v>62429.833485152223</v>
      </c>
      <c r="CH131" s="330">
        <v>62429.833538466111</v>
      </c>
      <c r="CI131" s="332">
        <v>-5.3313888201955706E-5</v>
      </c>
      <c r="CK131" s="181">
        <v>0</v>
      </c>
      <c r="CL131" s="330">
        <v>0</v>
      </c>
      <c r="CM131" s="332">
        <v>0</v>
      </c>
      <c r="CO131" s="181">
        <v>1096261.7801377387</v>
      </c>
      <c r="CP131" s="330">
        <v>1096261.7801910655</v>
      </c>
      <c r="CQ131" s="332">
        <v>-5.3326832130551338E-5</v>
      </c>
      <c r="CS131" s="181">
        <v>1096261.7801377387</v>
      </c>
      <c r="CT131" s="330">
        <v>1096261.7801910655</v>
      </c>
      <c r="CU131" s="332">
        <v>-5.3326832130551338E-5</v>
      </c>
      <c r="CW131" s="181">
        <v>0</v>
      </c>
      <c r="CX131" s="330">
        <v>0</v>
      </c>
      <c r="CY131" s="332">
        <v>0</v>
      </c>
      <c r="DA131" s="181">
        <v>160989.78956826602</v>
      </c>
      <c r="DB131" s="330">
        <v>160989.78956826893</v>
      </c>
      <c r="DC131" s="332">
        <v>-2.9103830456733704E-9</v>
      </c>
      <c r="DE131" s="333">
        <v>3.1746031746031744E-2</v>
      </c>
      <c r="DF131" s="333">
        <v>0</v>
      </c>
    </row>
    <row r="132" spans="1:110" x14ac:dyDescent="0.2">
      <c r="A132" s="159" t="s">
        <v>326</v>
      </c>
      <c r="B132" s="159" t="s">
        <v>193</v>
      </c>
      <c r="C132" s="160">
        <v>3021</v>
      </c>
      <c r="D132" s="161" t="s">
        <v>194</v>
      </c>
      <c r="E132" s="162"/>
      <c r="F132" s="163">
        <v>588636.1672055606</v>
      </c>
      <c r="G132" s="164">
        <v>27050.451781808821</v>
      </c>
      <c r="H132" s="164">
        <v>12130.91259812005</v>
      </c>
      <c r="I132" s="164">
        <v>49452.724254194858</v>
      </c>
      <c r="J132" s="164">
        <v>0</v>
      </c>
      <c r="K132" s="164">
        <v>75621.08048813841</v>
      </c>
      <c r="L132" s="164">
        <v>7228.0415475372192</v>
      </c>
      <c r="M132" s="186">
        <v>114418.30399999999</v>
      </c>
      <c r="N132" s="164">
        <v>0</v>
      </c>
      <c r="O132" s="165">
        <v>14730</v>
      </c>
      <c r="P132" s="166"/>
      <c r="Q132" s="167"/>
      <c r="R132" s="164">
        <v>-6818.0084306625085</v>
      </c>
      <c r="S132" s="164"/>
      <c r="T132" s="164">
        <v>0</v>
      </c>
      <c r="U132" s="168">
        <v>34989.310773783829</v>
      </c>
      <c r="V132" s="168">
        <v>0</v>
      </c>
      <c r="W132" s="169">
        <v>917438.98421848123</v>
      </c>
      <c r="X132" s="170"/>
      <c r="Y132" s="163">
        <v>0</v>
      </c>
      <c r="Z132" s="171">
        <v>0</v>
      </c>
      <c r="AA132" s="169">
        <v>0</v>
      </c>
      <c r="AB132" s="170"/>
      <c r="AC132" s="163">
        <v>2999.6253987595987</v>
      </c>
      <c r="AD132" s="167"/>
      <c r="AE132" s="164">
        <v>0</v>
      </c>
      <c r="AF132" s="167"/>
      <c r="AG132" s="164"/>
      <c r="AH132" s="169">
        <v>2999.6253987595987</v>
      </c>
      <c r="AI132" s="170"/>
      <c r="AJ132" s="172">
        <v>920438.60961724084</v>
      </c>
      <c r="AK132" s="170"/>
      <c r="AL132" s="173">
        <v>65365.302325581397</v>
      </c>
      <c r="AM132" s="170"/>
      <c r="AN132" s="174">
        <v>139961.4661914336</v>
      </c>
      <c r="AO132" s="170"/>
      <c r="AP132" s="175">
        <v>924256.99264914379</v>
      </c>
      <c r="AQ132" s="167"/>
      <c r="AR132" s="170">
        <v>2999.6253987595987</v>
      </c>
      <c r="AS132" s="167"/>
      <c r="AT132" s="170">
        <v>65365.302325581397</v>
      </c>
      <c r="AU132" s="175">
        <v>3619.7978212084854</v>
      </c>
      <c r="AV132" s="170">
        <v>1206.5992737361619</v>
      </c>
      <c r="AW132" s="170">
        <v>169.5669179348599</v>
      </c>
      <c r="AX132" s="170">
        <v>1505.4375582184769</v>
      </c>
      <c r="AY132" s="176">
        <v>0</v>
      </c>
      <c r="AZ132" s="177">
        <v>279.98333517254582</v>
      </c>
      <c r="BA132" s="178">
        <v>985840.5354672143</v>
      </c>
      <c r="BB132" s="179">
        <v>36.623524392060062</v>
      </c>
      <c r="BD132" s="128">
        <v>992621.92037348484</v>
      </c>
      <c r="BG132" s="180">
        <v>992621.92037348484</v>
      </c>
      <c r="BI132" s="182">
        <v>0</v>
      </c>
      <c r="BL132" s="128">
        <v>924256.99264914379</v>
      </c>
      <c r="BN132" s="183">
        <v>9223.5632412940486</v>
      </c>
      <c r="BO132" s="184">
        <v>-2405.55481063154</v>
      </c>
      <c r="BQ132" s="128">
        <v>380</v>
      </c>
      <c r="BR132" s="185">
        <v>3803021</v>
      </c>
      <c r="BS132" s="128">
        <v>14730</v>
      </c>
      <c r="BT132" s="128">
        <v>0</v>
      </c>
      <c r="BU132" s="181">
        <v>0</v>
      </c>
      <c r="BW132" s="181">
        <v>0</v>
      </c>
      <c r="BY132" s="181">
        <v>3790.0146462809726</v>
      </c>
      <c r="BZ132" s="330">
        <v>3790.0146462616826</v>
      </c>
      <c r="CA132" s="331">
        <v>1.9289927877252921E-8</v>
      </c>
      <c r="CC132" s="181">
        <v>206</v>
      </c>
      <c r="CG132" s="181">
        <v>34989.310773783829</v>
      </c>
      <c r="CH132" s="330">
        <v>34989.310769726239</v>
      </c>
      <c r="CI132" s="332">
        <v>4.0575905586592853E-6</v>
      </c>
      <c r="CK132" s="181">
        <v>0</v>
      </c>
      <c r="CL132" s="330">
        <v>0</v>
      </c>
      <c r="CM132" s="332">
        <v>0</v>
      </c>
      <c r="CO132" s="181">
        <v>917438.98421848123</v>
      </c>
      <c r="CP132" s="330">
        <v>917438.9842144344</v>
      </c>
      <c r="CQ132" s="332">
        <v>4.046829417347908E-6</v>
      </c>
      <c r="CS132" s="181">
        <v>924256.99264914379</v>
      </c>
      <c r="CT132" s="330">
        <v>924256.99264509697</v>
      </c>
      <c r="CU132" s="332">
        <v>4.046829417347908E-6</v>
      </c>
      <c r="CW132" s="181">
        <v>0</v>
      </c>
      <c r="CX132" s="330">
        <v>0</v>
      </c>
      <c r="CY132" s="332">
        <v>0</v>
      </c>
      <c r="DA132" s="181">
        <v>139961.4661914336</v>
      </c>
      <c r="DB132" s="330">
        <v>139961.46619143605</v>
      </c>
      <c r="DC132" s="332">
        <v>-2.4447217583656311E-9</v>
      </c>
      <c r="DE132" s="333">
        <v>3.0434782608695653E-2</v>
      </c>
      <c r="DF132" s="333">
        <v>0</v>
      </c>
    </row>
    <row r="133" spans="1:110" x14ac:dyDescent="0.2">
      <c r="A133" s="159" t="s">
        <v>326</v>
      </c>
      <c r="B133" s="159" t="s">
        <v>195</v>
      </c>
      <c r="C133" s="160">
        <v>3347</v>
      </c>
      <c r="D133" s="161" t="s">
        <v>196</v>
      </c>
      <c r="E133" s="162"/>
      <c r="F133" s="163">
        <v>565776.51022670383</v>
      </c>
      <c r="G133" s="164">
        <v>47607.615999983529</v>
      </c>
      <c r="H133" s="164">
        <v>21404.894823510429</v>
      </c>
      <c r="I133" s="164">
        <v>54041.292282341165</v>
      </c>
      <c r="J133" s="164">
        <v>0</v>
      </c>
      <c r="K133" s="164">
        <v>85722.164965164484</v>
      </c>
      <c r="L133" s="164">
        <v>45405.835199976384</v>
      </c>
      <c r="M133" s="186">
        <v>114418.30399999999</v>
      </c>
      <c r="N133" s="164">
        <v>0</v>
      </c>
      <c r="O133" s="165">
        <v>2847.8</v>
      </c>
      <c r="P133" s="166"/>
      <c r="Q133" s="167"/>
      <c r="R133" s="164">
        <v>-6776.8796736461154</v>
      </c>
      <c r="S133" s="164"/>
      <c r="T133" s="164">
        <v>0</v>
      </c>
      <c r="U133" s="168">
        <v>42168.338270476088</v>
      </c>
      <c r="V133" s="168">
        <v>0</v>
      </c>
      <c r="W133" s="169">
        <v>972615.87609450985</v>
      </c>
      <c r="X133" s="170"/>
      <c r="Y133" s="163">
        <v>82522.05</v>
      </c>
      <c r="Z133" s="171">
        <v>10633.747359656816</v>
      </c>
      <c r="AA133" s="169">
        <v>93155.797359656819</v>
      </c>
      <c r="AB133" s="170"/>
      <c r="AC133" s="163">
        <v>2999.6253987595987</v>
      </c>
      <c r="AD133" s="167"/>
      <c r="AE133" s="164">
        <v>0</v>
      </c>
      <c r="AF133" s="167"/>
      <c r="AG133" s="164"/>
      <c r="AH133" s="169">
        <v>2999.6253987595987</v>
      </c>
      <c r="AI133" s="170"/>
      <c r="AJ133" s="172">
        <v>1068771.2988529264</v>
      </c>
      <c r="AK133" s="170"/>
      <c r="AL133" s="173">
        <v>101817.31343283583</v>
      </c>
      <c r="AM133" s="170"/>
      <c r="AN133" s="174">
        <v>161851.05743130067</v>
      </c>
      <c r="AO133" s="170"/>
      <c r="AP133" s="175">
        <v>1072548.5531278127</v>
      </c>
      <c r="AQ133" s="167"/>
      <c r="AR133" s="170">
        <v>2999.6253987595987</v>
      </c>
      <c r="AS133" s="167"/>
      <c r="AT133" s="170">
        <v>101817.31343283583</v>
      </c>
      <c r="AU133" s="175">
        <v>3479.2231485401953</v>
      </c>
      <c r="AV133" s="170">
        <v>1159.7410495133984</v>
      </c>
      <c r="AW133" s="170">
        <v>162.9817949082634</v>
      </c>
      <c r="AX133" s="170">
        <v>1446.9739637245555</v>
      </c>
      <c r="AY133" s="176">
        <v>0</v>
      </c>
      <c r="AZ133" s="177">
        <v>492.75846535964695</v>
      </c>
      <c r="BA133" s="178">
        <v>1170623.8135373618</v>
      </c>
      <c r="BB133" s="179">
        <v>35.201251599617535</v>
      </c>
      <c r="BD133" s="128">
        <v>1177365.4919594079</v>
      </c>
      <c r="BG133" s="180">
        <v>1177365.4919594079</v>
      </c>
      <c r="BI133" s="182">
        <v>0</v>
      </c>
      <c r="BL133" s="128">
        <v>979392.75576815591</v>
      </c>
      <c r="BN133" s="183">
        <v>9022.9811028986642</v>
      </c>
      <c r="BO133" s="184">
        <v>-2246.1014292525488</v>
      </c>
      <c r="BQ133" s="128">
        <v>380</v>
      </c>
      <c r="BR133" s="185">
        <v>3803347</v>
      </c>
      <c r="BS133" s="128">
        <v>2847.8</v>
      </c>
      <c r="BT133" s="128">
        <v>0</v>
      </c>
      <c r="BU133" s="181">
        <v>0</v>
      </c>
      <c r="BW133" s="181">
        <v>0</v>
      </c>
      <c r="BY133" s="181">
        <v>4275.5057039769054</v>
      </c>
      <c r="BZ133" s="330">
        <v>4275.5057034313722</v>
      </c>
      <c r="CA133" s="331">
        <v>5.4553311201743782E-7</v>
      </c>
      <c r="CC133" s="181">
        <v>198</v>
      </c>
      <c r="CG133" s="181">
        <v>42168.338270476088</v>
      </c>
      <c r="CH133" s="330">
        <v>42168.338160461237</v>
      </c>
      <c r="CI133" s="332">
        <v>1.1001485108863562E-4</v>
      </c>
      <c r="CK133" s="181">
        <v>0</v>
      </c>
      <c r="CL133" s="330">
        <v>0</v>
      </c>
      <c r="CM133" s="332">
        <v>0</v>
      </c>
      <c r="CO133" s="181">
        <v>972615.87609450985</v>
      </c>
      <c r="CP133" s="330">
        <v>972615.87598450691</v>
      </c>
      <c r="CQ133" s="332">
        <v>1.1000293307006359E-4</v>
      </c>
      <c r="CS133" s="181">
        <v>979392.75576815591</v>
      </c>
      <c r="CT133" s="330">
        <v>979392.75565815298</v>
      </c>
      <c r="CU133" s="332">
        <v>1.1000293307006359E-4</v>
      </c>
      <c r="CW133" s="181">
        <v>0</v>
      </c>
      <c r="CX133" s="330">
        <v>0</v>
      </c>
      <c r="CY133" s="332">
        <v>0</v>
      </c>
      <c r="DA133" s="181">
        <v>156261.70958972126</v>
      </c>
      <c r="DB133" s="330">
        <v>156261.70958972391</v>
      </c>
      <c r="DC133" s="332">
        <v>-2.648448571562767E-9</v>
      </c>
      <c r="DE133" s="333">
        <v>4.7619047619047616E-2</v>
      </c>
      <c r="DF133" s="333">
        <v>0</v>
      </c>
    </row>
    <row r="134" spans="1:110" x14ac:dyDescent="0.2">
      <c r="A134" s="159" t="s">
        <v>326</v>
      </c>
      <c r="B134" s="159" t="s">
        <v>197</v>
      </c>
      <c r="C134" s="160">
        <v>3355</v>
      </c>
      <c r="D134" s="161" t="s">
        <v>198</v>
      </c>
      <c r="E134" s="162"/>
      <c r="F134" s="163">
        <v>582921.25296084641</v>
      </c>
      <c r="G134" s="164">
        <v>29103.523743386155</v>
      </c>
      <c r="H134" s="164">
        <v>12069.536450693513</v>
      </c>
      <c r="I134" s="164">
        <v>75075.390422518874</v>
      </c>
      <c r="J134" s="164">
        <v>0</v>
      </c>
      <c r="K134" s="164">
        <v>116718.32908800428</v>
      </c>
      <c r="L134" s="164">
        <v>23263.065757364962</v>
      </c>
      <c r="M134" s="186">
        <v>114418.30399999999</v>
      </c>
      <c r="N134" s="164">
        <v>0</v>
      </c>
      <c r="O134" s="165">
        <v>3608.8500000000004</v>
      </c>
      <c r="P134" s="166"/>
      <c r="Q134" s="167"/>
      <c r="R134" s="164">
        <v>-6775.7826006259302</v>
      </c>
      <c r="S134" s="164"/>
      <c r="T134" s="164">
        <v>0</v>
      </c>
      <c r="U134" s="168">
        <v>12761.317195554031</v>
      </c>
      <c r="V134" s="168">
        <v>0</v>
      </c>
      <c r="W134" s="169">
        <v>963163.78701774229</v>
      </c>
      <c r="X134" s="170"/>
      <c r="Y134" s="163">
        <v>70392</v>
      </c>
      <c r="Z134" s="171">
        <v>8273.3067652633763</v>
      </c>
      <c r="AA134" s="169">
        <v>78665.306765263376</v>
      </c>
      <c r="AB134" s="170"/>
      <c r="AC134" s="163">
        <v>17756.031310297149</v>
      </c>
      <c r="AD134" s="167"/>
      <c r="AE134" s="164">
        <v>0</v>
      </c>
      <c r="AF134" s="167"/>
      <c r="AG134" s="164"/>
      <c r="AH134" s="169">
        <v>17756.031310297149</v>
      </c>
      <c r="AI134" s="170"/>
      <c r="AJ134" s="172">
        <v>1059585.1250933027</v>
      </c>
      <c r="AK134" s="170"/>
      <c r="AL134" s="173">
        <v>70629.473684210519</v>
      </c>
      <c r="AM134" s="170"/>
      <c r="AN134" s="174">
        <v>191561.13686999978</v>
      </c>
      <c r="AO134" s="170"/>
      <c r="AP134" s="175">
        <v>1048604.8763836315</v>
      </c>
      <c r="AQ134" s="167"/>
      <c r="AR134" s="170">
        <v>17756.031310297149</v>
      </c>
      <c r="AS134" s="167"/>
      <c r="AT134" s="170">
        <v>70629.473684210519</v>
      </c>
      <c r="AU134" s="175">
        <v>3584.6541530414124</v>
      </c>
      <c r="AV134" s="170">
        <v>1194.8847176804709</v>
      </c>
      <c r="AW134" s="170">
        <v>167.9206371782108</v>
      </c>
      <c r="AX134" s="170">
        <v>1490.8216595949966</v>
      </c>
      <c r="AY134" s="176">
        <v>0</v>
      </c>
      <c r="AZ134" s="177">
        <v>301.23347693684076</v>
      </c>
      <c r="BA134" s="178">
        <v>1130250.8667337073</v>
      </c>
      <c r="BB134" s="179">
        <v>36.267956194045837</v>
      </c>
      <c r="BD134" s="128">
        <v>1136990.3813781391</v>
      </c>
      <c r="BG134" s="180">
        <v>1136990.3813781391</v>
      </c>
      <c r="BI134" s="182">
        <v>0</v>
      </c>
      <c r="BL134" s="128">
        <v>969939.56961836817</v>
      </c>
      <c r="BN134" s="183">
        <v>9205.4883356401078</v>
      </c>
      <c r="BO134" s="184">
        <v>-2429.7057350141777</v>
      </c>
      <c r="BQ134" s="128">
        <v>380</v>
      </c>
      <c r="BR134" s="185">
        <v>3803355</v>
      </c>
      <c r="BS134" s="128">
        <v>3608.8500000000004</v>
      </c>
      <c r="BT134" s="128">
        <v>0</v>
      </c>
      <c r="BU134" s="181">
        <v>0</v>
      </c>
      <c r="BW134" s="181">
        <v>0</v>
      </c>
      <c r="BY134" s="181">
        <v>4100.5903898578326</v>
      </c>
      <c r="BZ134" s="330">
        <v>4100.5903896713617</v>
      </c>
      <c r="CA134" s="331">
        <v>1.8647097022039816E-7</v>
      </c>
      <c r="CC134" s="181">
        <v>204</v>
      </c>
      <c r="CG134" s="181">
        <v>12761.317195554031</v>
      </c>
      <c r="CH134" s="330">
        <v>12761.317156797651</v>
      </c>
      <c r="CI134" s="332">
        <v>3.8756379581172951E-5</v>
      </c>
      <c r="CK134" s="181">
        <v>0</v>
      </c>
      <c r="CL134" s="330">
        <v>0</v>
      </c>
      <c r="CM134" s="332">
        <v>0</v>
      </c>
      <c r="CO134" s="181">
        <v>963163.78701774229</v>
      </c>
      <c r="CP134" s="330">
        <v>963163.7869790023</v>
      </c>
      <c r="CQ134" s="332">
        <v>3.8739992305636406E-5</v>
      </c>
      <c r="CS134" s="181">
        <v>969939.56961836817</v>
      </c>
      <c r="CT134" s="330">
        <v>969939.56957962818</v>
      </c>
      <c r="CU134" s="332">
        <v>3.8739992305636406E-5</v>
      </c>
      <c r="CW134" s="181">
        <v>0</v>
      </c>
      <c r="CX134" s="330">
        <v>0</v>
      </c>
      <c r="CY134" s="332">
        <v>0</v>
      </c>
      <c r="DA134" s="181">
        <v>186841.21846408397</v>
      </c>
      <c r="DB134" s="330">
        <v>186841.21846408764</v>
      </c>
      <c r="DC134" s="332">
        <v>-3.6670826375484467E-9</v>
      </c>
      <c r="DE134" s="333">
        <v>2.2123893805309734E-2</v>
      </c>
      <c r="DF134" s="333">
        <v>0</v>
      </c>
    </row>
    <row r="135" spans="1:110" x14ac:dyDescent="0.2">
      <c r="A135" s="159" t="s">
        <v>326</v>
      </c>
      <c r="B135" s="159" t="s">
        <v>199</v>
      </c>
      <c r="C135" s="160">
        <v>3013</v>
      </c>
      <c r="D135" s="161" t="s">
        <v>200</v>
      </c>
      <c r="E135" s="162"/>
      <c r="F135" s="163">
        <v>1197274.5342676209</v>
      </c>
      <c r="G135" s="164">
        <v>80119.935783023117</v>
      </c>
      <c r="H135" s="164">
        <v>44747.836474536438</v>
      </c>
      <c r="I135" s="164">
        <v>111823.93012878919</v>
      </c>
      <c r="J135" s="164">
        <v>0</v>
      </c>
      <c r="K135" s="164">
        <v>158411.22137037609</v>
      </c>
      <c r="L135" s="164">
        <v>61655.238259967868</v>
      </c>
      <c r="M135" s="186">
        <v>114418.30399999999</v>
      </c>
      <c r="N135" s="164">
        <v>0</v>
      </c>
      <c r="O135" s="165">
        <v>43344</v>
      </c>
      <c r="P135" s="166"/>
      <c r="Q135" s="167"/>
      <c r="R135" s="164">
        <v>-14127.490479834118</v>
      </c>
      <c r="S135" s="164"/>
      <c r="T135" s="164">
        <v>0</v>
      </c>
      <c r="U135" s="168">
        <v>29860.107367783552</v>
      </c>
      <c r="V135" s="168">
        <v>0</v>
      </c>
      <c r="W135" s="169">
        <v>1827527.6171722631</v>
      </c>
      <c r="X135" s="170"/>
      <c r="Y135" s="163">
        <v>111998.7</v>
      </c>
      <c r="Z135" s="171">
        <v>10513.216260509449</v>
      </c>
      <c r="AA135" s="169">
        <v>122511.91626050945</v>
      </c>
      <c r="AB135" s="170"/>
      <c r="AC135" s="163">
        <v>12193.132592924847</v>
      </c>
      <c r="AD135" s="167"/>
      <c r="AE135" s="164">
        <v>0</v>
      </c>
      <c r="AF135" s="167"/>
      <c r="AG135" s="164"/>
      <c r="AH135" s="169">
        <v>12193.132592924847</v>
      </c>
      <c r="AI135" s="170"/>
      <c r="AJ135" s="172">
        <v>1962232.6660256975</v>
      </c>
      <c r="AK135" s="170"/>
      <c r="AL135" s="173">
        <v>166909.51456310679</v>
      </c>
      <c r="AM135" s="170"/>
      <c r="AN135" s="174">
        <v>309578.47292959923</v>
      </c>
      <c r="AO135" s="170"/>
      <c r="AP135" s="175">
        <v>1964167.0239126068</v>
      </c>
      <c r="AQ135" s="167"/>
      <c r="AR135" s="170">
        <v>12193.132592924847</v>
      </c>
      <c r="AS135" s="167"/>
      <c r="AT135" s="170">
        <v>166909.51456310679</v>
      </c>
      <c r="AU135" s="175">
        <v>7362.5984810017253</v>
      </c>
      <c r="AV135" s="170">
        <v>2454.1994936672418</v>
      </c>
      <c r="AW135" s="170">
        <v>344.89581851799176</v>
      </c>
      <c r="AX135" s="170">
        <v>3062.0307616191353</v>
      </c>
      <c r="AY135" s="176">
        <v>0</v>
      </c>
      <c r="AZ135" s="177">
        <v>829.27438755113462</v>
      </c>
      <c r="BA135" s="178">
        <v>2129216.6721262815</v>
      </c>
      <c r="BB135" s="179">
        <v>74.491537477268139</v>
      </c>
      <c r="BD135" s="128">
        <v>2143269.6710686386</v>
      </c>
      <c r="BG135" s="180">
        <v>2143269.6710686386</v>
      </c>
      <c r="BI135" s="182">
        <v>0</v>
      </c>
      <c r="BL135" s="128">
        <v>1841655.1076520972</v>
      </c>
      <c r="BN135" s="183">
        <v>18056.688564347889</v>
      </c>
      <c r="BO135" s="184">
        <v>-3929.1980845137714</v>
      </c>
      <c r="BQ135" s="128">
        <v>380</v>
      </c>
      <c r="BR135" s="185">
        <v>3803013</v>
      </c>
      <c r="BS135" s="128">
        <v>43344</v>
      </c>
      <c r="BT135" s="128">
        <v>0</v>
      </c>
      <c r="BU135" s="181">
        <v>0</v>
      </c>
      <c r="BW135" s="181">
        <v>0</v>
      </c>
      <c r="BY135" s="181">
        <v>3946.2266695009844</v>
      </c>
      <c r="BZ135" s="330">
        <v>3946.2266694915252</v>
      </c>
      <c r="CA135" s="331">
        <v>9.4591996457893401E-9</v>
      </c>
      <c r="CC135" s="181">
        <v>419</v>
      </c>
      <c r="CG135" s="181">
        <v>29860.107367783552</v>
      </c>
      <c r="CH135" s="330">
        <v>29860.107363723066</v>
      </c>
      <c r="CI135" s="332">
        <v>4.0604863897897303E-6</v>
      </c>
      <c r="CK135" s="181">
        <v>0</v>
      </c>
      <c r="CL135" s="330">
        <v>0</v>
      </c>
      <c r="CM135" s="332">
        <v>0</v>
      </c>
      <c r="CO135" s="181">
        <v>1827527.6171722631</v>
      </c>
      <c r="CP135" s="330">
        <v>1827527.6171682267</v>
      </c>
      <c r="CQ135" s="332">
        <v>4.0363520383834839E-6</v>
      </c>
      <c r="CS135" s="181">
        <v>1841655.1076520972</v>
      </c>
      <c r="CT135" s="330">
        <v>1841655.1076480609</v>
      </c>
      <c r="CU135" s="332">
        <v>4.0363520383834839E-6</v>
      </c>
      <c r="CW135" s="181">
        <v>0</v>
      </c>
      <c r="CX135" s="330">
        <v>0</v>
      </c>
      <c r="CY135" s="332">
        <v>0</v>
      </c>
      <c r="DA135" s="181">
        <v>302227.75795396866</v>
      </c>
      <c r="DB135" s="330">
        <v>302227.75795397419</v>
      </c>
      <c r="DC135" s="332">
        <v>-5.5297277867794037E-9</v>
      </c>
      <c r="DE135" s="333">
        <v>4.7511312217194568E-2</v>
      </c>
      <c r="DF135" s="333">
        <v>0</v>
      </c>
    </row>
    <row r="136" spans="1:110" x14ac:dyDescent="0.2">
      <c r="A136" s="187" t="s">
        <v>328</v>
      </c>
      <c r="B136" s="187"/>
      <c r="C136" s="188">
        <v>2010</v>
      </c>
      <c r="D136" s="161" t="s">
        <v>201</v>
      </c>
      <c r="E136" s="162"/>
      <c r="F136" s="163">
        <v>1002967.4499473387</v>
      </c>
      <c r="G136" s="164">
        <v>77212.797753733728</v>
      </c>
      <c r="H136" s="164">
        <v>35961.850536553371</v>
      </c>
      <c r="I136" s="164">
        <v>137844.24667314062</v>
      </c>
      <c r="J136" s="164">
        <v>28060.037414401333</v>
      </c>
      <c r="K136" s="164">
        <v>190240.1862106077</v>
      </c>
      <c r="L136" s="164">
        <v>72061.9661365184</v>
      </c>
      <c r="M136" s="186">
        <v>114418.30399999999</v>
      </c>
      <c r="N136" s="164">
        <v>0</v>
      </c>
      <c r="O136" s="165">
        <v>6098.4000000000005</v>
      </c>
      <c r="P136" s="166"/>
      <c r="Q136" s="167"/>
      <c r="R136" s="164">
        <v>0</v>
      </c>
      <c r="S136" s="164"/>
      <c r="T136" s="164">
        <v>0</v>
      </c>
      <c r="U136" s="168">
        <v>27410.841716914438</v>
      </c>
      <c r="V136" s="168">
        <v>0</v>
      </c>
      <c r="W136" s="169">
        <v>1692276.0803892082</v>
      </c>
      <c r="X136" s="170"/>
      <c r="Y136" s="163">
        <v>103953.90000000001</v>
      </c>
      <c r="Z136" s="171">
        <v>15983.393410273668</v>
      </c>
      <c r="AA136" s="169">
        <v>195621.29341027368</v>
      </c>
      <c r="AB136" s="170"/>
      <c r="AC136" s="163">
        <v>23319.250797519202</v>
      </c>
      <c r="AD136" s="167"/>
      <c r="AE136" s="164">
        <v>0</v>
      </c>
      <c r="AF136" s="167"/>
      <c r="AG136" s="164"/>
      <c r="AH136" s="169">
        <v>23319.250797519202</v>
      </c>
      <c r="AI136" s="170"/>
      <c r="AJ136" s="172">
        <v>1911216.6245970011</v>
      </c>
      <c r="AK136" s="170"/>
      <c r="AL136" s="173">
        <v>181571.35135135136</v>
      </c>
      <c r="AM136" s="170"/>
      <c r="AN136" s="174">
        <v>334347.41932551173</v>
      </c>
      <c r="AO136" s="170"/>
      <c r="AP136" s="175">
        <v>1887897.3737994819</v>
      </c>
      <c r="AQ136" s="167"/>
      <c r="AR136" s="170">
        <v>23319.250797519202</v>
      </c>
      <c r="AS136" s="167"/>
      <c r="AT136" s="170">
        <v>181571.35135135136</v>
      </c>
      <c r="AU136" s="175">
        <v>0</v>
      </c>
      <c r="AV136" s="170">
        <v>0</v>
      </c>
      <c r="AW136" s="170">
        <v>0</v>
      </c>
      <c r="AX136" s="170">
        <v>0</v>
      </c>
      <c r="AY136" s="176">
        <v>0</v>
      </c>
      <c r="AZ136" s="177">
        <v>0</v>
      </c>
      <c r="BA136" s="178">
        <v>2092787.9759483524</v>
      </c>
      <c r="BB136" s="179">
        <v>-1.1641532182693481E-10</v>
      </c>
      <c r="BD136" s="128">
        <v>2092787.9759483524</v>
      </c>
      <c r="BG136" s="180">
        <v>2092787.9759483524</v>
      </c>
      <c r="BI136" s="182">
        <v>75684</v>
      </c>
      <c r="BL136" s="128">
        <v>1692276.0803892082</v>
      </c>
      <c r="BN136" s="183">
        <v>0</v>
      </c>
      <c r="BO136" s="184">
        <v>0</v>
      </c>
      <c r="BQ136" s="128">
        <v>380</v>
      </c>
      <c r="BR136" s="185">
        <v>3802010</v>
      </c>
      <c r="BS136" s="128">
        <v>6098.4000000000005</v>
      </c>
      <c r="BT136" s="128">
        <v>0</v>
      </c>
      <c r="BU136" s="181">
        <v>0</v>
      </c>
      <c r="BW136" s="181">
        <v>0</v>
      </c>
      <c r="BY136" s="181">
        <v>4397.0413798898226</v>
      </c>
      <c r="BZ136" s="330">
        <v>4397.0413796747971</v>
      </c>
      <c r="CA136" s="331">
        <v>2.1502546587726101E-7</v>
      </c>
      <c r="CC136" s="181">
        <v>351</v>
      </c>
      <c r="CG136" s="181">
        <v>27410.841716914438</v>
      </c>
      <c r="CH136" s="330">
        <v>27410.841640021594</v>
      </c>
      <c r="CI136" s="332">
        <v>7.6892843935638666E-5</v>
      </c>
      <c r="CK136" s="181">
        <v>0</v>
      </c>
      <c r="CL136" s="330">
        <v>0</v>
      </c>
      <c r="CM136" s="332">
        <v>0</v>
      </c>
      <c r="CO136" s="181">
        <v>1692276.0803892082</v>
      </c>
      <c r="CP136" s="330">
        <v>1692276.0803123454</v>
      </c>
      <c r="CQ136" s="332">
        <v>7.6862750574946404E-5</v>
      </c>
      <c r="CS136" s="181">
        <v>1692276.0803892082</v>
      </c>
      <c r="CT136" s="330">
        <v>1692276.0803123454</v>
      </c>
      <c r="CU136" s="332">
        <v>7.6862750574946404E-5</v>
      </c>
      <c r="CW136" s="181">
        <v>28060.037414401333</v>
      </c>
      <c r="CX136" s="330">
        <v>28060.037414401333</v>
      </c>
      <c r="CY136" s="332">
        <v>0</v>
      </c>
      <c r="DA136" s="181">
        <v>322610.14172089531</v>
      </c>
      <c r="DB136" s="330">
        <v>322610.14172090206</v>
      </c>
      <c r="DC136" s="332">
        <v>-6.7520886659622192E-9</v>
      </c>
      <c r="DE136" s="333">
        <v>0.12213740458015267</v>
      </c>
      <c r="DF136" s="333">
        <v>0</v>
      </c>
    </row>
    <row r="137" spans="1:110" x14ac:dyDescent="0.2">
      <c r="A137" s="159" t="s">
        <v>326</v>
      </c>
      <c r="B137" s="159" t="s">
        <v>202</v>
      </c>
      <c r="C137" s="160">
        <v>3301</v>
      </c>
      <c r="D137" s="161" t="s">
        <v>203</v>
      </c>
      <c r="E137" s="162"/>
      <c r="F137" s="163">
        <v>602923.45281734597</v>
      </c>
      <c r="G137" s="164">
        <v>23294.880430761168</v>
      </c>
      <c r="H137" s="164">
        <v>17517.850951440771</v>
      </c>
      <c r="I137" s="164">
        <v>41925.032174748172</v>
      </c>
      <c r="J137" s="164">
        <v>0</v>
      </c>
      <c r="K137" s="164">
        <v>66783.140736002431</v>
      </c>
      <c r="L137" s="164">
        <v>3207.4733409074183</v>
      </c>
      <c r="M137" s="186">
        <v>114418.30399999999</v>
      </c>
      <c r="N137" s="164">
        <v>0</v>
      </c>
      <c r="O137" s="165">
        <v>2356.8000000000002</v>
      </c>
      <c r="P137" s="166"/>
      <c r="Q137" s="167"/>
      <c r="R137" s="164">
        <v>-6937.8266473805115</v>
      </c>
      <c r="S137" s="164"/>
      <c r="T137" s="164">
        <v>0</v>
      </c>
      <c r="U137" s="168">
        <v>37648.720458265743</v>
      </c>
      <c r="V137" s="168">
        <v>0</v>
      </c>
      <c r="W137" s="169">
        <v>903137.82826209115</v>
      </c>
      <c r="X137" s="170"/>
      <c r="Y137" s="163">
        <v>0</v>
      </c>
      <c r="Z137" s="171">
        <v>0</v>
      </c>
      <c r="AA137" s="169">
        <v>0</v>
      </c>
      <c r="AB137" s="170"/>
      <c r="AC137" s="163">
        <v>4596.5071941652495</v>
      </c>
      <c r="AD137" s="167"/>
      <c r="AE137" s="164">
        <v>0</v>
      </c>
      <c r="AF137" s="167"/>
      <c r="AG137" s="164"/>
      <c r="AH137" s="169">
        <v>4596.5071941652495</v>
      </c>
      <c r="AI137" s="170"/>
      <c r="AJ137" s="172">
        <v>907734.33545625641</v>
      </c>
      <c r="AK137" s="170"/>
      <c r="AL137" s="173">
        <v>68816.453201970435</v>
      </c>
      <c r="AM137" s="170"/>
      <c r="AN137" s="174">
        <v>130882.92757909457</v>
      </c>
      <c r="AO137" s="170"/>
      <c r="AP137" s="175">
        <v>910075.65490947163</v>
      </c>
      <c r="AQ137" s="167"/>
      <c r="AR137" s="170">
        <v>4596.5071941652495</v>
      </c>
      <c r="AS137" s="167"/>
      <c r="AT137" s="170">
        <v>68816.453201970435</v>
      </c>
      <c r="AU137" s="175">
        <v>3707.6569916261674</v>
      </c>
      <c r="AV137" s="170">
        <v>1235.8856638753891</v>
      </c>
      <c r="AW137" s="170">
        <v>173.68261982648272</v>
      </c>
      <c r="AX137" s="170">
        <v>1541.9773047771778</v>
      </c>
      <c r="AY137" s="176">
        <v>0</v>
      </c>
      <c r="AZ137" s="177">
        <v>241.1116223883657</v>
      </c>
      <c r="BA137" s="178">
        <v>976588.30110311368</v>
      </c>
      <c r="BB137" s="179">
        <v>37.512444886844605</v>
      </c>
      <c r="BD137" s="128">
        <v>983488.61530560732</v>
      </c>
      <c r="BG137" s="180">
        <v>983488.61530560732</v>
      </c>
      <c r="BI137" s="182">
        <v>0</v>
      </c>
      <c r="BL137" s="128">
        <v>910075.65490947163</v>
      </c>
      <c r="BN137" s="183">
        <v>8834.1718804773591</v>
      </c>
      <c r="BO137" s="184">
        <v>-1896.3452330968476</v>
      </c>
      <c r="BQ137" s="128">
        <v>380</v>
      </c>
      <c r="BR137" s="185">
        <v>3803301</v>
      </c>
      <c r="BS137" s="128">
        <v>2356.8000000000002</v>
      </c>
      <c r="BT137" s="128">
        <v>0</v>
      </c>
      <c r="BU137" s="181">
        <v>0</v>
      </c>
      <c r="BW137" s="181">
        <v>0</v>
      </c>
      <c r="BY137" s="181">
        <v>3691.7893271364783</v>
      </c>
      <c r="BZ137" s="330">
        <v>3691.7893271844655</v>
      </c>
      <c r="CA137" s="331">
        <v>-4.7987214202294126E-8</v>
      </c>
      <c r="CC137" s="181">
        <v>211</v>
      </c>
      <c r="CG137" s="181">
        <v>37648.720458265743</v>
      </c>
      <c r="CH137" s="330">
        <v>37648.720468568259</v>
      </c>
      <c r="CI137" s="332">
        <v>-1.0302515875082463E-5</v>
      </c>
      <c r="CK137" s="181">
        <v>0</v>
      </c>
      <c r="CL137" s="330">
        <v>0</v>
      </c>
      <c r="CM137" s="332">
        <v>0</v>
      </c>
      <c r="CO137" s="181">
        <v>903137.82826209115</v>
      </c>
      <c r="CP137" s="330">
        <v>903137.82827240275</v>
      </c>
      <c r="CQ137" s="332">
        <v>-1.0311603546142578E-5</v>
      </c>
      <c r="CS137" s="181">
        <v>910075.65490947163</v>
      </c>
      <c r="CT137" s="330">
        <v>910075.65491978324</v>
      </c>
      <c r="CU137" s="332">
        <v>-1.0311603546142578E-5</v>
      </c>
      <c r="CW137" s="181">
        <v>0</v>
      </c>
      <c r="CX137" s="330">
        <v>0</v>
      </c>
      <c r="CY137" s="332">
        <v>0</v>
      </c>
      <c r="DA137" s="181">
        <v>130882.92757909457</v>
      </c>
      <c r="DB137" s="330">
        <v>130882.92757909661</v>
      </c>
      <c r="DC137" s="332">
        <v>-2.0372681319713593E-9</v>
      </c>
      <c r="DE137" s="333">
        <v>3.1531531531531529E-2</v>
      </c>
      <c r="DF137" s="333">
        <v>0</v>
      </c>
    </row>
    <row r="138" spans="1:110" x14ac:dyDescent="0.2">
      <c r="A138" s="187" t="s">
        <v>328</v>
      </c>
      <c r="B138" s="187"/>
      <c r="C138" s="188">
        <v>2022</v>
      </c>
      <c r="D138" s="187" t="s">
        <v>204</v>
      </c>
      <c r="E138" s="162"/>
      <c r="F138" s="163">
        <v>560061.59598198964</v>
      </c>
      <c r="G138" s="164">
        <v>29742.689103437984</v>
      </c>
      <c r="H138" s="164">
        <v>10247.093818172696</v>
      </c>
      <c r="I138" s="164">
        <v>54141.287482816479</v>
      </c>
      <c r="J138" s="164">
        <v>0</v>
      </c>
      <c r="K138" s="164">
        <v>102465.47160736576</v>
      </c>
      <c r="L138" s="164">
        <v>50266.384530151277</v>
      </c>
      <c r="M138" s="186">
        <v>114418.30399999999</v>
      </c>
      <c r="N138" s="164">
        <v>0</v>
      </c>
      <c r="O138" s="165">
        <v>5544</v>
      </c>
      <c r="P138" s="166"/>
      <c r="Q138" s="167"/>
      <c r="R138" s="164">
        <v>0</v>
      </c>
      <c r="S138" s="164"/>
      <c r="T138" s="164">
        <v>0</v>
      </c>
      <c r="U138" s="168">
        <v>0</v>
      </c>
      <c r="V138" s="168">
        <v>0</v>
      </c>
      <c r="W138" s="169">
        <v>926886.82652393379</v>
      </c>
      <c r="X138" s="170"/>
      <c r="Y138" s="163">
        <v>53945.212871287134</v>
      </c>
      <c r="Z138" s="171">
        <v>6468.7033542880599</v>
      </c>
      <c r="AA138" s="169">
        <v>60413.916225575194</v>
      </c>
      <c r="AB138" s="170"/>
      <c r="AC138" s="163">
        <v>6347.0000000000009</v>
      </c>
      <c r="AD138" s="167"/>
      <c r="AE138" s="164">
        <v>0</v>
      </c>
      <c r="AF138" s="167"/>
      <c r="AG138" s="164"/>
      <c r="AH138" s="169">
        <v>6347.0000000000009</v>
      </c>
      <c r="AI138" s="170"/>
      <c r="AJ138" s="172">
        <v>993647.74274950894</v>
      </c>
      <c r="AK138" s="170"/>
      <c r="AL138" s="173">
        <v>54831.979695431473</v>
      </c>
      <c r="AM138" s="170"/>
      <c r="AN138" s="174">
        <v>169524.38222411185</v>
      </c>
      <c r="AO138" s="170"/>
      <c r="AP138" s="175">
        <v>987300.74274950894</v>
      </c>
      <c r="AQ138" s="167"/>
      <c r="AR138" s="170">
        <v>6347.0000000000009</v>
      </c>
      <c r="AS138" s="167"/>
      <c r="AT138" s="170">
        <v>54831.979695431473</v>
      </c>
      <c r="AU138" s="175">
        <v>0</v>
      </c>
      <c r="AV138" s="170">
        <v>0</v>
      </c>
      <c r="AW138" s="170">
        <v>0</v>
      </c>
      <c r="AX138" s="170">
        <v>0</v>
      </c>
      <c r="AY138" s="176">
        <v>0</v>
      </c>
      <c r="AZ138" s="177">
        <v>0</v>
      </c>
      <c r="BA138" s="178">
        <v>1048479.7224449404</v>
      </c>
      <c r="BB138" s="179">
        <v>-5.0931703299283981E-11</v>
      </c>
      <c r="BD138" s="128">
        <v>1048479.7224449404</v>
      </c>
      <c r="BG138" s="180">
        <v>1048479.7224449404</v>
      </c>
      <c r="BI138" s="182">
        <v>0</v>
      </c>
      <c r="BL138" s="128">
        <v>926886.82652393379</v>
      </c>
      <c r="BN138" s="183">
        <v>0</v>
      </c>
      <c r="BO138" s="184">
        <v>0</v>
      </c>
      <c r="BQ138" s="128">
        <v>380</v>
      </c>
      <c r="BR138" s="185">
        <v>3802022</v>
      </c>
      <c r="BS138" s="128">
        <v>5544</v>
      </c>
      <c r="BT138" s="128">
        <v>0</v>
      </c>
      <c r="BU138" s="181">
        <v>0</v>
      </c>
      <c r="BW138" s="181">
        <v>0</v>
      </c>
      <c r="BY138" s="181">
        <v>4009.5724573840375</v>
      </c>
      <c r="BZ138" s="330">
        <v>4009.5724575757577</v>
      </c>
      <c r="CA138" s="331">
        <v>-1.9172011889168061E-7</v>
      </c>
      <c r="CC138" s="181">
        <v>196</v>
      </c>
      <c r="CG138" s="181">
        <v>0</v>
      </c>
      <c r="CH138" s="330">
        <v>0</v>
      </c>
      <c r="CI138" s="332">
        <v>0</v>
      </c>
      <c r="CK138" s="181">
        <v>0</v>
      </c>
      <c r="CL138" s="330">
        <v>0</v>
      </c>
      <c r="CM138" s="332">
        <v>0</v>
      </c>
      <c r="CO138" s="181">
        <v>926886.82652393379</v>
      </c>
      <c r="CP138" s="330">
        <v>926886.82652394567</v>
      </c>
      <c r="CQ138" s="332">
        <v>-1.1874362826347351E-8</v>
      </c>
      <c r="CS138" s="181">
        <v>926886.82652393379</v>
      </c>
      <c r="CT138" s="330">
        <v>926886.82652394567</v>
      </c>
      <c r="CU138" s="332">
        <v>-1.1874362826347351E-8</v>
      </c>
      <c r="CW138" s="181">
        <v>0</v>
      </c>
      <c r="CX138" s="330">
        <v>0</v>
      </c>
      <c r="CY138" s="332">
        <v>0</v>
      </c>
      <c r="DA138" s="181">
        <v>165899.54725057734</v>
      </c>
      <c r="DB138" s="330">
        <v>165899.54725057998</v>
      </c>
      <c r="DC138" s="332">
        <v>-2.648448571562767E-9</v>
      </c>
      <c r="DE138" s="333">
        <v>2.358490566037736E-2</v>
      </c>
      <c r="DF138" s="333">
        <v>0</v>
      </c>
    </row>
    <row r="139" spans="1:110" x14ac:dyDescent="0.2">
      <c r="A139" s="159" t="s">
        <v>326</v>
      </c>
      <c r="B139" s="159" t="s">
        <v>205</v>
      </c>
      <c r="C139" s="160">
        <v>3313</v>
      </c>
      <c r="D139" s="161" t="s">
        <v>206</v>
      </c>
      <c r="E139" s="162"/>
      <c r="F139" s="163">
        <v>1165842.5059216928</v>
      </c>
      <c r="G139" s="164">
        <v>84307.079207737828</v>
      </c>
      <c r="H139" s="164">
        <v>40564.208950082655</v>
      </c>
      <c r="I139" s="164">
        <v>121779.86170828708</v>
      </c>
      <c r="J139" s="164">
        <v>11258.337174462275</v>
      </c>
      <c r="K139" s="164">
        <v>232672.54472862382</v>
      </c>
      <c r="L139" s="164">
        <v>80431.814399958079</v>
      </c>
      <c r="M139" s="186">
        <v>114418.30399999999</v>
      </c>
      <c r="N139" s="164">
        <v>8855.3373359195066</v>
      </c>
      <c r="O139" s="165">
        <v>6652.8</v>
      </c>
      <c r="P139" s="166"/>
      <c r="Q139" s="167"/>
      <c r="R139" s="164">
        <v>-13821.711296714097</v>
      </c>
      <c r="S139" s="164"/>
      <c r="T139" s="164">
        <v>0</v>
      </c>
      <c r="U139" s="168">
        <v>0</v>
      </c>
      <c r="V139" s="168">
        <v>0</v>
      </c>
      <c r="W139" s="169">
        <v>1852961.0821300503</v>
      </c>
      <c r="X139" s="170"/>
      <c r="Y139" s="163">
        <v>123437.4</v>
      </c>
      <c r="Z139" s="171">
        <v>16730.083939560369</v>
      </c>
      <c r="AA139" s="169">
        <v>140167.48393956036</v>
      </c>
      <c r="AB139" s="170"/>
      <c r="AC139" s="163">
        <v>7596.6253987595992</v>
      </c>
      <c r="AD139" s="167"/>
      <c r="AE139" s="164">
        <v>0</v>
      </c>
      <c r="AF139" s="167"/>
      <c r="AG139" s="164"/>
      <c r="AH139" s="169">
        <v>7596.6253987595992</v>
      </c>
      <c r="AI139" s="170"/>
      <c r="AJ139" s="172">
        <v>2000725.1914683701</v>
      </c>
      <c r="AK139" s="170"/>
      <c r="AL139" s="173">
        <v>197266.20525059666</v>
      </c>
      <c r="AM139" s="170"/>
      <c r="AN139" s="174">
        <v>384774.93624164246</v>
      </c>
      <c r="AO139" s="170"/>
      <c r="AP139" s="175">
        <v>2006950.2773663248</v>
      </c>
      <c r="AQ139" s="167"/>
      <c r="AR139" s="170">
        <v>7596.6253987595992</v>
      </c>
      <c r="AS139" s="167"/>
      <c r="AT139" s="170">
        <v>197266.20525059666</v>
      </c>
      <c r="AU139" s="175">
        <v>7169.3083060828249</v>
      </c>
      <c r="AV139" s="170">
        <v>2389.7694353609418</v>
      </c>
      <c r="AW139" s="170">
        <v>335.84127435642159</v>
      </c>
      <c r="AX139" s="170">
        <v>2981.6433191899932</v>
      </c>
      <c r="AY139" s="176">
        <v>0</v>
      </c>
      <c r="AZ139" s="177">
        <v>872.6130493359185</v>
      </c>
      <c r="BA139" s="178">
        <v>2198063.9326313552</v>
      </c>
      <c r="BB139" s="179">
        <v>72.53591238844092</v>
      </c>
      <c r="BD139" s="128">
        <v>2211813.1080156812</v>
      </c>
      <c r="BG139" s="180">
        <v>2211813.1080156812</v>
      </c>
      <c r="BI139" s="182">
        <v>0</v>
      </c>
      <c r="BL139" s="128">
        <v>1866782.7934267644</v>
      </c>
      <c r="BN139" s="183">
        <v>18473.639087436888</v>
      </c>
      <c r="BO139" s="184">
        <v>-4651.9277907227915</v>
      </c>
      <c r="BQ139" s="128">
        <v>380</v>
      </c>
      <c r="BR139" s="185">
        <v>3803313</v>
      </c>
      <c r="BS139" s="128">
        <v>6652.8</v>
      </c>
      <c r="BT139" s="128">
        <v>8855.3373359195066</v>
      </c>
      <c r="BU139" s="181">
        <v>8855.3373359195066</v>
      </c>
      <c r="BW139" s="181">
        <v>8514.7474383841418</v>
      </c>
      <c r="BY139" s="181">
        <v>4079.5402573805213</v>
      </c>
      <c r="BZ139" s="330">
        <v>4079.540257391011</v>
      </c>
      <c r="CA139" s="331">
        <v>-1.0489657142898068E-8</v>
      </c>
      <c r="CC139" s="181">
        <v>408</v>
      </c>
      <c r="CG139" s="181">
        <v>0</v>
      </c>
      <c r="CH139" s="330">
        <v>0</v>
      </c>
      <c r="CI139" s="332">
        <v>0</v>
      </c>
      <c r="CK139" s="181">
        <v>0</v>
      </c>
      <c r="CL139" s="330">
        <v>0</v>
      </c>
      <c r="CM139" s="332">
        <v>0</v>
      </c>
      <c r="CO139" s="181">
        <v>1852961.0821300503</v>
      </c>
      <c r="CP139" s="330">
        <v>1852961.0821300764</v>
      </c>
      <c r="CQ139" s="332">
        <v>-2.6077032089233398E-8</v>
      </c>
      <c r="CS139" s="181">
        <v>1866782.7934267644</v>
      </c>
      <c r="CT139" s="330">
        <v>1866782.7934267905</v>
      </c>
      <c r="CU139" s="332">
        <v>-2.6077032089233398E-8</v>
      </c>
      <c r="CW139" s="181">
        <v>11258.337174462275</v>
      </c>
      <c r="CX139" s="330">
        <v>11258.337174462275</v>
      </c>
      <c r="CY139" s="332">
        <v>0</v>
      </c>
      <c r="DA139" s="181">
        <v>376364.88720526884</v>
      </c>
      <c r="DB139" s="330">
        <v>376364.88720527478</v>
      </c>
      <c r="DC139" s="332">
        <v>-5.9371814131736755E-9</v>
      </c>
      <c r="DE139" s="333">
        <v>8.1447963800904979E-2</v>
      </c>
      <c r="DF139" s="333">
        <v>0</v>
      </c>
    </row>
    <row r="140" spans="1:110" x14ac:dyDescent="0.2">
      <c r="A140" s="187" t="s">
        <v>328</v>
      </c>
      <c r="B140" s="187"/>
      <c r="C140" s="160">
        <v>3371</v>
      </c>
      <c r="D140" s="161" t="s">
        <v>207</v>
      </c>
      <c r="E140" s="162"/>
      <c r="F140" s="163">
        <v>594351.0814502748</v>
      </c>
      <c r="G140" s="164">
        <v>8918.5559272696446</v>
      </c>
      <c r="H140" s="164">
        <v>7166.6967272663596</v>
      </c>
      <c r="I140" s="164">
        <v>16931.321018178132</v>
      </c>
      <c r="J140" s="164">
        <v>0</v>
      </c>
      <c r="K140" s="164">
        <v>52572.478047459488</v>
      </c>
      <c r="L140" s="164">
        <v>5627.4170966262818</v>
      </c>
      <c r="M140" s="186">
        <v>114418.30399999999</v>
      </c>
      <c r="N140" s="164">
        <v>0</v>
      </c>
      <c r="O140" s="165">
        <v>4050.75</v>
      </c>
      <c r="P140" s="166"/>
      <c r="Q140" s="167"/>
      <c r="R140" s="164">
        <v>0</v>
      </c>
      <c r="S140" s="164"/>
      <c r="T140" s="164">
        <v>0</v>
      </c>
      <c r="U140" s="168">
        <v>32114.731059699436</v>
      </c>
      <c r="V140" s="168">
        <v>0</v>
      </c>
      <c r="W140" s="169">
        <v>836151.33532677405</v>
      </c>
      <c r="X140" s="170"/>
      <c r="Y140" s="163">
        <v>84137.294999999998</v>
      </c>
      <c r="Z140" s="171">
        <v>4573.6707061848429</v>
      </c>
      <c r="AA140" s="169">
        <v>88710.965706184841</v>
      </c>
      <c r="AB140" s="170"/>
      <c r="AC140" s="163">
        <v>27464.570909877792</v>
      </c>
      <c r="AD140" s="167"/>
      <c r="AE140" s="164">
        <v>9290.7686130868497</v>
      </c>
      <c r="AF140" s="167"/>
      <c r="AG140" s="164"/>
      <c r="AH140" s="169">
        <v>36755.339522964641</v>
      </c>
      <c r="AI140" s="170"/>
      <c r="AJ140" s="172">
        <v>961617.64055592357</v>
      </c>
      <c r="AK140" s="170"/>
      <c r="AL140" s="173">
        <v>33426.31578947368</v>
      </c>
      <c r="AM140" s="170"/>
      <c r="AN140" s="174">
        <v>110033.18096481563</v>
      </c>
      <c r="AO140" s="170"/>
      <c r="AP140" s="175">
        <v>934153.0696460458</v>
      </c>
      <c r="AQ140" s="167"/>
      <c r="AR140" s="170">
        <v>27464.570909877792</v>
      </c>
      <c r="AS140" s="167"/>
      <c r="AT140" s="170">
        <v>33426.31578947368</v>
      </c>
      <c r="AU140" s="175">
        <v>0</v>
      </c>
      <c r="AV140" s="170">
        <v>0</v>
      </c>
      <c r="AW140" s="170">
        <v>0</v>
      </c>
      <c r="AX140" s="170">
        <v>0</v>
      </c>
      <c r="AY140" s="176">
        <v>0</v>
      </c>
      <c r="AZ140" s="177">
        <v>0</v>
      </c>
      <c r="BA140" s="178">
        <v>995043.95634539728</v>
      </c>
      <c r="BB140" s="179">
        <v>2.9103830456733704E-11</v>
      </c>
      <c r="BD140" s="128">
        <v>995043.95634539728</v>
      </c>
      <c r="BG140" s="180">
        <v>995043.95634539728</v>
      </c>
      <c r="BI140" s="182">
        <v>0</v>
      </c>
      <c r="BL140" s="128">
        <v>836151.33532677405</v>
      </c>
      <c r="BN140" s="183">
        <v>0</v>
      </c>
      <c r="BO140" s="184">
        <v>0</v>
      </c>
      <c r="BQ140" s="128">
        <v>380</v>
      </c>
      <c r="BR140" s="185">
        <v>3803371</v>
      </c>
      <c r="BS140" s="128">
        <v>4050.75</v>
      </c>
      <c r="BT140" s="128">
        <v>0</v>
      </c>
      <c r="BU140" s="181">
        <v>0</v>
      </c>
      <c r="BW140" s="181">
        <v>0</v>
      </c>
      <c r="BY140" s="181">
        <v>3388.0553645932819</v>
      </c>
      <c r="BZ140" s="330">
        <v>3388.0553645933014</v>
      </c>
      <c r="CA140" s="331">
        <v>-1.9554136088117957E-11</v>
      </c>
      <c r="CC140" s="181">
        <v>208</v>
      </c>
      <c r="CG140" s="181">
        <v>32114.731059699436</v>
      </c>
      <c r="CH140" s="330">
        <v>32114.731059699774</v>
      </c>
      <c r="CI140" s="332">
        <v>-3.383320290595293E-10</v>
      </c>
      <c r="CK140" s="181">
        <v>0</v>
      </c>
      <c r="CL140" s="330">
        <v>0</v>
      </c>
      <c r="CM140" s="332">
        <v>0</v>
      </c>
      <c r="CO140" s="181">
        <v>836151.33532677405</v>
      </c>
      <c r="CP140" s="330">
        <v>836151.33532677824</v>
      </c>
      <c r="CQ140" s="332">
        <v>-4.1909515857696533E-9</v>
      </c>
      <c r="CS140" s="181">
        <v>836151.33532677405</v>
      </c>
      <c r="CT140" s="330">
        <v>836151.33532677824</v>
      </c>
      <c r="CU140" s="332">
        <v>-4.1909515857696533E-9</v>
      </c>
      <c r="CW140" s="181">
        <v>0</v>
      </c>
      <c r="CX140" s="330">
        <v>0</v>
      </c>
      <c r="CY140" s="332">
        <v>0</v>
      </c>
      <c r="DA140" s="181">
        <v>104710.52302244454</v>
      </c>
      <c r="DB140" s="330">
        <v>104710.52302244536</v>
      </c>
      <c r="DC140" s="332">
        <v>-8.149072527885437E-10</v>
      </c>
      <c r="DE140" s="333">
        <v>8.8105726872246704E-3</v>
      </c>
      <c r="DF140" s="333">
        <v>0</v>
      </c>
    </row>
    <row r="141" spans="1:110" x14ac:dyDescent="0.2">
      <c r="A141" s="159" t="s">
        <v>326</v>
      </c>
      <c r="B141" s="159" t="s">
        <v>208</v>
      </c>
      <c r="C141" s="160">
        <v>3349</v>
      </c>
      <c r="D141" s="161" t="s">
        <v>209</v>
      </c>
      <c r="E141" s="162"/>
      <c r="F141" s="163">
        <v>442905.85396534897</v>
      </c>
      <c r="G141" s="164">
        <v>33352.228158180551</v>
      </c>
      <c r="H141" s="164">
        <v>15817.937441846434</v>
      </c>
      <c r="I141" s="164">
        <v>46723.753674408457</v>
      </c>
      <c r="J141" s="164">
        <v>0</v>
      </c>
      <c r="K141" s="164">
        <v>81939.219288891865</v>
      </c>
      <c r="L141" s="164">
        <v>27275.000885891863</v>
      </c>
      <c r="M141" s="186">
        <v>114418.30399999999</v>
      </c>
      <c r="N141" s="164">
        <v>0</v>
      </c>
      <c r="O141" s="165">
        <v>3363.3500000000004</v>
      </c>
      <c r="P141" s="166"/>
      <c r="Q141" s="167"/>
      <c r="R141" s="164">
        <v>-5264.5971349326401</v>
      </c>
      <c r="S141" s="164"/>
      <c r="T141" s="164">
        <v>0</v>
      </c>
      <c r="U141" s="168">
        <v>0</v>
      </c>
      <c r="V141" s="168">
        <v>0</v>
      </c>
      <c r="W141" s="169">
        <v>760531.05027963547</v>
      </c>
      <c r="X141" s="170"/>
      <c r="Y141" s="163">
        <v>0</v>
      </c>
      <c r="Z141" s="171">
        <v>0</v>
      </c>
      <c r="AA141" s="169">
        <v>0</v>
      </c>
      <c r="AB141" s="170"/>
      <c r="AC141" s="163">
        <v>0</v>
      </c>
      <c r="AD141" s="167"/>
      <c r="AE141" s="164">
        <v>1552.51501575255</v>
      </c>
      <c r="AF141" s="167"/>
      <c r="AG141" s="164"/>
      <c r="AH141" s="169">
        <v>1552.51501575255</v>
      </c>
      <c r="AI141" s="170"/>
      <c r="AJ141" s="172">
        <v>762083.56529538799</v>
      </c>
      <c r="AK141" s="170"/>
      <c r="AL141" s="173">
        <v>78751.186440677964</v>
      </c>
      <c r="AM141" s="170"/>
      <c r="AN141" s="174">
        <v>137030.94905429363</v>
      </c>
      <c r="AO141" s="170"/>
      <c r="AP141" s="175">
        <v>767348.16243032063</v>
      </c>
      <c r="AQ141" s="167"/>
      <c r="AR141" s="170">
        <v>0</v>
      </c>
      <c r="AS141" s="167"/>
      <c r="AT141" s="170">
        <v>78751.186440677964</v>
      </c>
      <c r="AU141" s="175">
        <v>2723.6342829481323</v>
      </c>
      <c r="AV141" s="170">
        <v>907.8780943160441</v>
      </c>
      <c r="AW141" s="170">
        <v>127.58675864030721</v>
      </c>
      <c r="AX141" s="170">
        <v>1132.7321433197278</v>
      </c>
      <c r="AY141" s="176">
        <v>0</v>
      </c>
      <c r="AZ141" s="177">
        <v>345.20932036495037</v>
      </c>
      <c r="BA141" s="178">
        <v>840862.30827140948</v>
      </c>
      <c r="BB141" s="179">
        <v>27.556535343523137</v>
      </c>
      <c r="BD141" s="128">
        <v>846099.3488709986</v>
      </c>
      <c r="BG141" s="180">
        <v>846099.3488709986</v>
      </c>
      <c r="BI141" s="182">
        <v>0</v>
      </c>
      <c r="BL141" s="128">
        <v>765795.64741456811</v>
      </c>
      <c r="BN141" s="183">
        <v>7562.6296975978439</v>
      </c>
      <c r="BO141" s="184">
        <v>-2298.0325626652038</v>
      </c>
      <c r="BQ141" s="128">
        <v>380</v>
      </c>
      <c r="BR141" s="185">
        <v>3803349</v>
      </c>
      <c r="BS141" s="128">
        <v>3363.3500000000004</v>
      </c>
      <c r="BT141" s="128">
        <v>0</v>
      </c>
      <c r="BU141" s="181">
        <v>0</v>
      </c>
      <c r="BW141" s="181">
        <v>0</v>
      </c>
      <c r="BY141" s="181">
        <v>4091.5251608000312</v>
      </c>
      <c r="BZ141" s="330">
        <v>4091.5251604651166</v>
      </c>
      <c r="CA141" s="331">
        <v>3.3491460271761753E-7</v>
      </c>
      <c r="CC141" s="181">
        <v>155</v>
      </c>
      <c r="CG141" s="181">
        <v>0</v>
      </c>
      <c r="CH141" s="330">
        <v>0</v>
      </c>
      <c r="CI141" s="332">
        <v>0</v>
      </c>
      <c r="CK141" s="181">
        <v>0</v>
      </c>
      <c r="CL141" s="330">
        <v>0</v>
      </c>
      <c r="CM141" s="332">
        <v>0</v>
      </c>
      <c r="CO141" s="181">
        <v>760531.05027963547</v>
      </c>
      <c r="CP141" s="330">
        <v>760531.0502796456</v>
      </c>
      <c r="CQ141" s="332">
        <v>-1.0128132998943329E-8</v>
      </c>
      <c r="CS141" s="181">
        <v>765795.64741456811</v>
      </c>
      <c r="CT141" s="330">
        <v>765795.64741457824</v>
      </c>
      <c r="CU141" s="332">
        <v>-1.0128132998943329E-8</v>
      </c>
      <c r="CW141" s="181">
        <v>0</v>
      </c>
      <c r="CX141" s="330">
        <v>0</v>
      </c>
      <c r="CY141" s="332">
        <v>0</v>
      </c>
      <c r="DA141" s="181">
        <v>137030.94905429363</v>
      </c>
      <c r="DB141" s="330">
        <v>137030.9490542959</v>
      </c>
      <c r="DC141" s="332">
        <v>-2.2700987756252289E-9</v>
      </c>
      <c r="DE141" s="333">
        <v>5.4644808743169397E-2</v>
      </c>
      <c r="DF141" s="333">
        <v>0</v>
      </c>
    </row>
    <row r="142" spans="1:110" x14ac:dyDescent="0.2">
      <c r="A142" s="187" t="s">
        <v>328</v>
      </c>
      <c r="B142" s="187"/>
      <c r="C142" s="160">
        <v>3350</v>
      </c>
      <c r="D142" s="161" t="s">
        <v>210</v>
      </c>
      <c r="E142" s="162"/>
      <c r="F142" s="163">
        <v>1188702.1629005496</v>
      </c>
      <c r="G142" s="164">
        <v>46265.008872711267</v>
      </c>
      <c r="H142" s="164">
        <v>16280.865391289874</v>
      </c>
      <c r="I142" s="164">
        <v>81092.779532349421</v>
      </c>
      <c r="J142" s="164">
        <v>0</v>
      </c>
      <c r="K142" s="164">
        <v>134970.55735172902</v>
      </c>
      <c r="L142" s="164">
        <v>11981.066805659479</v>
      </c>
      <c r="M142" s="186">
        <v>114418.30399999999</v>
      </c>
      <c r="N142" s="164">
        <v>0</v>
      </c>
      <c r="O142" s="165">
        <v>5140.8</v>
      </c>
      <c r="P142" s="166"/>
      <c r="Q142" s="167"/>
      <c r="R142" s="164">
        <v>0</v>
      </c>
      <c r="S142" s="164"/>
      <c r="T142" s="164">
        <v>0</v>
      </c>
      <c r="U142" s="168">
        <v>14200.616353545571</v>
      </c>
      <c r="V142" s="168">
        <v>0</v>
      </c>
      <c r="W142" s="169">
        <v>1613052.1612078345</v>
      </c>
      <c r="X142" s="170"/>
      <c r="Y142" s="163">
        <v>128619.59200000002</v>
      </c>
      <c r="Z142" s="171">
        <v>9383.4119122284319</v>
      </c>
      <c r="AA142" s="169">
        <v>138003.00391222845</v>
      </c>
      <c r="AB142" s="170"/>
      <c r="AC142" s="163">
        <v>17756.524116131895</v>
      </c>
      <c r="AD142" s="167"/>
      <c r="AE142" s="164">
        <v>0</v>
      </c>
      <c r="AF142" s="167"/>
      <c r="AG142" s="164"/>
      <c r="AH142" s="169">
        <v>17756.524116131895</v>
      </c>
      <c r="AI142" s="170"/>
      <c r="AJ142" s="172">
        <v>1768811.6892361948</v>
      </c>
      <c r="AK142" s="170"/>
      <c r="AL142" s="173">
        <v>100988.11594202899</v>
      </c>
      <c r="AM142" s="170"/>
      <c r="AN142" s="174">
        <v>265140.27432544972</v>
      </c>
      <c r="AO142" s="170"/>
      <c r="AP142" s="175">
        <v>1751055.1651200629</v>
      </c>
      <c r="AQ142" s="167"/>
      <c r="AR142" s="170">
        <v>17756.524116131895</v>
      </c>
      <c r="AS142" s="167"/>
      <c r="AT142" s="170">
        <v>100988.11594202899</v>
      </c>
      <c r="AU142" s="175">
        <v>0</v>
      </c>
      <c r="AV142" s="170">
        <v>0</v>
      </c>
      <c r="AW142" s="170">
        <v>0</v>
      </c>
      <c r="AX142" s="170">
        <v>0</v>
      </c>
      <c r="AY142" s="176">
        <v>0</v>
      </c>
      <c r="AZ142" s="177">
        <v>0</v>
      </c>
      <c r="BA142" s="178">
        <v>1869799.8051782239</v>
      </c>
      <c r="BB142" s="179">
        <v>5.8207660913467407E-11</v>
      </c>
      <c r="BD142" s="128">
        <v>1869799.8051782239</v>
      </c>
      <c r="BG142" s="180">
        <v>1869799.8051782239</v>
      </c>
      <c r="BI142" s="182">
        <v>0</v>
      </c>
      <c r="BL142" s="128">
        <v>1613052.1612078345</v>
      </c>
      <c r="BN142" s="183">
        <v>0</v>
      </c>
      <c r="BO142" s="184">
        <v>0</v>
      </c>
      <c r="BQ142" s="128">
        <v>380</v>
      </c>
      <c r="BR142" s="185">
        <v>3803350</v>
      </c>
      <c r="BS142" s="128">
        <v>5140.8</v>
      </c>
      <c r="BT142" s="128">
        <v>0</v>
      </c>
      <c r="BU142" s="181">
        <v>0</v>
      </c>
      <c r="BW142" s="181">
        <v>0</v>
      </c>
      <c r="BY142" s="181">
        <v>3525.2627075461378</v>
      </c>
      <c r="BZ142" s="330">
        <v>3525.2627074879224</v>
      </c>
      <c r="CA142" s="331">
        <v>5.8215391618432477E-8</v>
      </c>
      <c r="CC142" s="181">
        <v>416</v>
      </c>
      <c r="CG142" s="181">
        <v>14200.616353545571</v>
      </c>
      <c r="CH142" s="330">
        <v>14200.61632886491</v>
      </c>
      <c r="CI142" s="332">
        <v>2.4680661226739176E-5</v>
      </c>
      <c r="CK142" s="181">
        <v>0</v>
      </c>
      <c r="CL142" s="330">
        <v>0</v>
      </c>
      <c r="CM142" s="332">
        <v>0</v>
      </c>
      <c r="CO142" s="181">
        <v>1613052.1612078345</v>
      </c>
      <c r="CP142" s="330">
        <v>1613052.1611831712</v>
      </c>
      <c r="CQ142" s="332">
        <v>2.4663284420967102E-5</v>
      </c>
      <c r="CS142" s="181">
        <v>1613052.1612078345</v>
      </c>
      <c r="CT142" s="330">
        <v>1613052.1611831712</v>
      </c>
      <c r="CU142" s="332">
        <v>2.4663284420967102E-5</v>
      </c>
      <c r="CW142" s="181">
        <v>0</v>
      </c>
      <c r="CX142" s="330">
        <v>0</v>
      </c>
      <c r="CY142" s="332">
        <v>0</v>
      </c>
      <c r="DA142" s="181">
        <v>256860.09409071601</v>
      </c>
      <c r="DB142" s="330">
        <v>256860.09409071994</v>
      </c>
      <c r="DC142" s="332">
        <v>-3.92901711165905E-9</v>
      </c>
      <c r="DE142" s="333">
        <v>2.4663677130044841E-2</v>
      </c>
      <c r="DF142" s="333">
        <v>0</v>
      </c>
    </row>
    <row r="143" spans="1:110" x14ac:dyDescent="0.2">
      <c r="A143" s="159" t="s">
        <v>326</v>
      </c>
      <c r="B143" s="159" t="s">
        <v>211</v>
      </c>
      <c r="C143" s="160">
        <v>2134</v>
      </c>
      <c r="D143" s="161" t="s">
        <v>212</v>
      </c>
      <c r="E143" s="162"/>
      <c r="F143" s="163">
        <v>282888.25511335192</v>
      </c>
      <c r="G143" s="164">
        <v>3577.3464774181166</v>
      </c>
      <c r="H143" s="164">
        <v>2756.1110103068295</v>
      </c>
      <c r="I143" s="164">
        <v>5838.8722144317298</v>
      </c>
      <c r="J143" s="164">
        <v>0</v>
      </c>
      <c r="K143" s="164">
        <v>17135.928810000634</v>
      </c>
      <c r="L143" s="164">
        <v>0</v>
      </c>
      <c r="M143" s="186">
        <v>114418.30399999999</v>
      </c>
      <c r="N143" s="164">
        <v>0</v>
      </c>
      <c r="O143" s="165">
        <v>14607.25</v>
      </c>
      <c r="P143" s="166"/>
      <c r="Q143" s="167"/>
      <c r="R143" s="164">
        <v>-3179.0876159615304</v>
      </c>
      <c r="S143" s="164"/>
      <c r="T143" s="164">
        <v>0</v>
      </c>
      <c r="U143" s="168">
        <v>57968.47811642068</v>
      </c>
      <c r="V143" s="168">
        <v>0</v>
      </c>
      <c r="W143" s="169">
        <v>496011.45812596835</v>
      </c>
      <c r="X143" s="170"/>
      <c r="Y143" s="163">
        <v>45920.305000000008</v>
      </c>
      <c r="Z143" s="171">
        <v>1678.5411484052966</v>
      </c>
      <c r="AA143" s="169">
        <v>47598.846148405304</v>
      </c>
      <c r="AB143" s="170"/>
      <c r="AC143" s="163">
        <v>10440</v>
      </c>
      <c r="AD143" s="167"/>
      <c r="AE143" s="164">
        <v>19085.156275406931</v>
      </c>
      <c r="AF143" s="167"/>
      <c r="AG143" s="164"/>
      <c r="AH143" s="169">
        <v>29525.156275406931</v>
      </c>
      <c r="AI143" s="170"/>
      <c r="AJ143" s="172">
        <v>573135.46054978063</v>
      </c>
      <c r="AK143" s="170"/>
      <c r="AL143" s="173">
        <v>7920</v>
      </c>
      <c r="AM143" s="170"/>
      <c r="AN143" s="174">
        <v>44004.005965395125</v>
      </c>
      <c r="AO143" s="170"/>
      <c r="AP143" s="175">
        <v>565874.54816574219</v>
      </c>
      <c r="AQ143" s="167"/>
      <c r="AR143" s="170">
        <v>10440</v>
      </c>
      <c r="AS143" s="167"/>
      <c r="AT143" s="170">
        <v>7920</v>
      </c>
      <c r="AU143" s="175">
        <v>1739.6115742700977</v>
      </c>
      <c r="AV143" s="170">
        <v>579.87052475669918</v>
      </c>
      <c r="AW143" s="170">
        <v>81.490897454131698</v>
      </c>
      <c r="AX143" s="170">
        <v>723.48698186227773</v>
      </c>
      <c r="AY143" s="176">
        <v>0</v>
      </c>
      <c r="AZ143" s="177">
        <v>37.027011818296046</v>
      </c>
      <c r="BA143" s="178">
        <v>581073.06117558072</v>
      </c>
      <c r="BB143" s="179">
        <v>17.600625800085254</v>
      </c>
      <c r="BD143" s="128">
        <v>584234.54816574219</v>
      </c>
      <c r="BG143" s="180">
        <v>584234.54816574219</v>
      </c>
      <c r="BI143" s="182">
        <v>0</v>
      </c>
      <c r="BL143" s="128">
        <v>499190.54574192991</v>
      </c>
      <c r="BN143" s="183">
        <v>4085.2161707629216</v>
      </c>
      <c r="BO143" s="184">
        <v>-906.12855480139115</v>
      </c>
      <c r="BQ143" s="128">
        <v>380</v>
      </c>
      <c r="BR143" s="185">
        <v>3802134</v>
      </c>
      <c r="BS143" s="128">
        <v>14607.25</v>
      </c>
      <c r="BT143" s="128">
        <v>0</v>
      </c>
      <c r="BU143" s="181">
        <v>0</v>
      </c>
      <c r="BW143" s="181">
        <v>0</v>
      </c>
      <c r="BY143" s="181">
        <v>3671.4849966865227</v>
      </c>
      <c r="BZ143" s="330">
        <v>3671.4849969072161</v>
      </c>
      <c r="CA143" s="331">
        <v>-2.206934368587099E-7</v>
      </c>
      <c r="CC143" s="181">
        <v>99</v>
      </c>
      <c r="CG143" s="181">
        <v>57968.47811642068</v>
      </c>
      <c r="CH143" s="330">
        <v>57968.478138670049</v>
      </c>
      <c r="CI143" s="332">
        <v>-2.2249369067139924E-5</v>
      </c>
      <c r="CK143" s="181">
        <v>0</v>
      </c>
      <c r="CL143" s="330">
        <v>0</v>
      </c>
      <c r="CM143" s="332">
        <v>0</v>
      </c>
      <c r="CO143" s="181">
        <v>496011.45812596835</v>
      </c>
      <c r="CP143" s="330">
        <v>496011.45814821898</v>
      </c>
      <c r="CQ143" s="332">
        <v>-2.2250635083764791E-5</v>
      </c>
      <c r="CS143" s="181">
        <v>499190.54574192991</v>
      </c>
      <c r="CT143" s="330">
        <v>499190.54576418054</v>
      </c>
      <c r="CU143" s="332">
        <v>-2.2250635083764791E-5</v>
      </c>
      <c r="CW143" s="181">
        <v>0</v>
      </c>
      <c r="CX143" s="330">
        <v>0</v>
      </c>
      <c r="CY143" s="332">
        <v>0</v>
      </c>
      <c r="DA143" s="181">
        <v>41148.075196490805</v>
      </c>
      <c r="DB143" s="330">
        <v>41148.075196491089</v>
      </c>
      <c r="DC143" s="332">
        <v>-2.8376234695315361E-10</v>
      </c>
      <c r="DE143" s="333">
        <v>5.8252427184466021E-2</v>
      </c>
      <c r="DF143" s="333">
        <v>0</v>
      </c>
    </row>
    <row r="144" spans="1:110" x14ac:dyDescent="0.2">
      <c r="A144" s="159" t="s">
        <v>326</v>
      </c>
      <c r="B144" s="159" t="s">
        <v>213</v>
      </c>
      <c r="C144" s="160">
        <v>2148</v>
      </c>
      <c r="D144" s="161" t="s">
        <v>214</v>
      </c>
      <c r="E144" s="162"/>
      <c r="F144" s="163">
        <v>825805.10836119903</v>
      </c>
      <c r="G144" s="164">
        <v>22270.13983354934</v>
      </c>
      <c r="H144" s="164">
        <v>9386.5531546308266</v>
      </c>
      <c r="I144" s="164">
        <v>34501.790881092136</v>
      </c>
      <c r="J144" s="164">
        <v>0</v>
      </c>
      <c r="K144" s="164">
        <v>124599.57560000467</v>
      </c>
      <c r="L144" s="164">
        <v>23558.397646862722</v>
      </c>
      <c r="M144" s="186">
        <v>114418.30399999999</v>
      </c>
      <c r="N144" s="164">
        <v>0</v>
      </c>
      <c r="O144" s="165">
        <v>18780.75</v>
      </c>
      <c r="P144" s="166"/>
      <c r="Q144" s="167"/>
      <c r="R144" s="164">
        <v>-9402.7830596931053</v>
      </c>
      <c r="S144" s="164"/>
      <c r="T144" s="164">
        <v>0</v>
      </c>
      <c r="U144" s="168">
        <v>0</v>
      </c>
      <c r="V144" s="168">
        <v>0</v>
      </c>
      <c r="W144" s="169">
        <v>1163917.8364176454</v>
      </c>
      <c r="X144" s="170"/>
      <c r="Y144" s="163">
        <v>0</v>
      </c>
      <c r="Z144" s="171">
        <v>0</v>
      </c>
      <c r="AA144" s="169">
        <v>0</v>
      </c>
      <c r="AB144" s="170"/>
      <c r="AC144" s="163">
        <v>7596.1325929248478</v>
      </c>
      <c r="AD144" s="167"/>
      <c r="AE144" s="164">
        <v>0</v>
      </c>
      <c r="AF144" s="167"/>
      <c r="AG144" s="164"/>
      <c r="AH144" s="169">
        <v>7596.1325929248478</v>
      </c>
      <c r="AI144" s="170"/>
      <c r="AJ144" s="172">
        <v>1171513.9690105703</v>
      </c>
      <c r="AK144" s="170"/>
      <c r="AL144" s="173">
        <v>41794.054054054053</v>
      </c>
      <c r="AM144" s="170"/>
      <c r="AN144" s="174">
        <v>201653.83232026221</v>
      </c>
      <c r="AO144" s="170"/>
      <c r="AP144" s="175">
        <v>1173320.6194773386</v>
      </c>
      <c r="AQ144" s="167"/>
      <c r="AR144" s="170">
        <v>7596.1325929248478</v>
      </c>
      <c r="AS144" s="167"/>
      <c r="AT144" s="170">
        <v>41794.054054054053</v>
      </c>
      <c r="AU144" s="175">
        <v>5078.260050142002</v>
      </c>
      <c r="AV144" s="170">
        <v>1692.7533500473342</v>
      </c>
      <c r="AW144" s="170">
        <v>237.88756933579862</v>
      </c>
      <c r="AX144" s="170">
        <v>2111.9973510929117</v>
      </c>
      <c r="AY144" s="176">
        <v>0</v>
      </c>
      <c r="AZ144" s="177">
        <v>230.50513446689524</v>
      </c>
      <c r="BA144" s="178">
        <v>1213359.4026692326</v>
      </c>
      <c r="BB144" s="179">
        <v>51.379604608198861</v>
      </c>
      <c r="BD144" s="128">
        <v>1222710.8061243175</v>
      </c>
      <c r="BG144" s="180">
        <v>1222710.8061243175</v>
      </c>
      <c r="BI144" s="182">
        <v>0</v>
      </c>
      <c r="BL144" s="128">
        <v>1173320.6194773386</v>
      </c>
      <c r="BN144" s="183">
        <v>12378.91186386508</v>
      </c>
      <c r="BO144" s="184">
        <v>-2976.1288041719745</v>
      </c>
      <c r="BQ144" s="128">
        <v>380</v>
      </c>
      <c r="BR144" s="185">
        <v>3802148</v>
      </c>
      <c r="BS144" s="128">
        <v>18780.75</v>
      </c>
      <c r="BT144" s="128">
        <v>0</v>
      </c>
      <c r="BU144" s="181">
        <v>0</v>
      </c>
      <c r="BW144" s="181">
        <v>0</v>
      </c>
      <c r="BY144" s="181">
        <v>3514.6298174365779</v>
      </c>
      <c r="BZ144" s="330">
        <v>3514.629817525773</v>
      </c>
      <c r="CA144" s="331">
        <v>-8.9195054897572845E-8</v>
      </c>
      <c r="CC144" s="181">
        <v>289</v>
      </c>
      <c r="CG144" s="181">
        <v>0</v>
      </c>
      <c r="CH144" s="330">
        <v>0</v>
      </c>
      <c r="CI144" s="332">
        <v>0</v>
      </c>
      <c r="CK144" s="181">
        <v>0</v>
      </c>
      <c r="CL144" s="330">
        <v>0</v>
      </c>
      <c r="CM144" s="332">
        <v>0</v>
      </c>
      <c r="CO144" s="181">
        <v>1163917.8364176454</v>
      </c>
      <c r="CP144" s="330">
        <v>1163917.8364176531</v>
      </c>
      <c r="CQ144" s="332">
        <v>-7.6834112405776978E-9</v>
      </c>
      <c r="CS144" s="181">
        <v>1173320.6194773386</v>
      </c>
      <c r="CT144" s="330">
        <v>1173320.6194773463</v>
      </c>
      <c r="CU144" s="332">
        <v>-7.6834112405776978E-9</v>
      </c>
      <c r="CW144" s="181">
        <v>0</v>
      </c>
      <c r="CX144" s="330">
        <v>0</v>
      </c>
      <c r="CY144" s="332">
        <v>0</v>
      </c>
      <c r="DA144" s="181">
        <v>201653.83232026221</v>
      </c>
      <c r="DB144" s="330">
        <v>201653.8323202639</v>
      </c>
      <c r="DC144" s="332">
        <v>-1.6880221664905548E-9</v>
      </c>
      <c r="DE144" s="333">
        <v>2.922077922077922E-2</v>
      </c>
      <c r="DF144" s="333">
        <v>0</v>
      </c>
    </row>
    <row r="145" spans="1:110" x14ac:dyDescent="0.2">
      <c r="A145" s="159" t="s">
        <v>326</v>
      </c>
      <c r="B145" s="159" t="s">
        <v>215</v>
      </c>
      <c r="C145" s="160">
        <v>2081</v>
      </c>
      <c r="D145" s="161" t="s">
        <v>216</v>
      </c>
      <c r="E145" s="162"/>
      <c r="F145" s="163">
        <v>517199.73914663331</v>
      </c>
      <c r="G145" s="164">
        <v>13792.682666661896</v>
      </c>
      <c r="H145" s="164">
        <v>9495.690846617319</v>
      </c>
      <c r="I145" s="164">
        <v>15137.574998769713</v>
      </c>
      <c r="J145" s="164">
        <v>0</v>
      </c>
      <c r="K145" s="164">
        <v>57983.712000002117</v>
      </c>
      <c r="L145" s="164">
        <v>5825.5935999969615</v>
      </c>
      <c r="M145" s="186">
        <v>114418.30399999999</v>
      </c>
      <c r="N145" s="164">
        <v>0</v>
      </c>
      <c r="O145" s="165">
        <v>17676</v>
      </c>
      <c r="P145" s="166"/>
      <c r="Q145" s="167"/>
      <c r="R145" s="164">
        <v>-5887.3354035294187</v>
      </c>
      <c r="S145" s="164"/>
      <c r="T145" s="164">
        <v>0</v>
      </c>
      <c r="U145" s="168">
        <v>49792.606442546472</v>
      </c>
      <c r="V145" s="168">
        <v>0</v>
      </c>
      <c r="W145" s="169">
        <v>795434.5682976984</v>
      </c>
      <c r="X145" s="170"/>
      <c r="Y145" s="163">
        <v>0</v>
      </c>
      <c r="Z145" s="171">
        <v>0</v>
      </c>
      <c r="AA145" s="169">
        <v>0</v>
      </c>
      <c r="AB145" s="170"/>
      <c r="AC145" s="163">
        <v>21191.515983368896</v>
      </c>
      <c r="AD145" s="167"/>
      <c r="AE145" s="164">
        <v>22455.528226527869</v>
      </c>
      <c r="AF145" s="167"/>
      <c r="AG145" s="164"/>
      <c r="AH145" s="169">
        <v>43647.044209896761</v>
      </c>
      <c r="AI145" s="170"/>
      <c r="AJ145" s="172">
        <v>839081.61250759521</v>
      </c>
      <c r="AK145" s="170"/>
      <c r="AL145" s="173">
        <v>36918.75</v>
      </c>
      <c r="AM145" s="170"/>
      <c r="AN145" s="174">
        <v>105589.0574705851</v>
      </c>
      <c r="AO145" s="170"/>
      <c r="AP145" s="175">
        <v>879601.35177468869</v>
      </c>
      <c r="AQ145" s="167"/>
      <c r="AR145" s="170">
        <v>21191.515983368896</v>
      </c>
      <c r="AS145" s="167"/>
      <c r="AT145" s="170">
        <v>36918.75</v>
      </c>
      <c r="AU145" s="175">
        <v>3180.5019691200769</v>
      </c>
      <c r="AV145" s="170">
        <v>1060.1673230400256</v>
      </c>
      <c r="AW145" s="170">
        <v>148.98840847674583</v>
      </c>
      <c r="AX145" s="170">
        <v>1322.7388254249724</v>
      </c>
      <c r="AY145" s="176">
        <v>0</v>
      </c>
      <c r="AZ145" s="177">
        <v>142.75995555037392</v>
      </c>
      <c r="BA145" s="178">
        <v>931856.4612764453</v>
      </c>
      <c r="BB145" s="179">
        <v>32.17892191712599</v>
      </c>
      <c r="BD145" s="128">
        <v>937711.61775805755</v>
      </c>
      <c r="BG145" s="180">
        <v>937711.61775805755</v>
      </c>
      <c r="BI145" s="182">
        <v>0</v>
      </c>
      <c r="BL145" s="128">
        <v>801321.90370122786</v>
      </c>
      <c r="BN145" s="183">
        <v>6932.4469590826675</v>
      </c>
      <c r="BO145" s="184">
        <v>-1045.1115555532488</v>
      </c>
      <c r="BQ145" s="128">
        <v>380</v>
      </c>
      <c r="BR145" s="185">
        <v>3802081</v>
      </c>
      <c r="BS145" s="128">
        <v>17676</v>
      </c>
      <c r="BT145" s="128">
        <v>0</v>
      </c>
      <c r="BU145" s="181">
        <v>0</v>
      </c>
      <c r="BW145" s="181">
        <v>0</v>
      </c>
      <c r="BY145" s="181">
        <v>3630.5872482305031</v>
      </c>
      <c r="BZ145" s="330">
        <v>3630.5872478527608</v>
      </c>
      <c r="CA145" s="331">
        <v>3.7774225347675383E-7</v>
      </c>
      <c r="CC145" s="181">
        <v>181</v>
      </c>
      <c r="CG145" s="181">
        <v>49792.606442546472</v>
      </c>
      <c r="CH145" s="330">
        <v>49792.606372913877</v>
      </c>
      <c r="CI145" s="332">
        <v>6.9632595113944262E-5</v>
      </c>
      <c r="CK145" s="181">
        <v>0</v>
      </c>
      <c r="CL145" s="330">
        <v>0</v>
      </c>
      <c r="CM145" s="332">
        <v>0</v>
      </c>
      <c r="CO145" s="181">
        <v>795434.5682976984</v>
      </c>
      <c r="CP145" s="330">
        <v>795434.56822806911</v>
      </c>
      <c r="CQ145" s="332">
        <v>6.9629284553229809E-5</v>
      </c>
      <c r="CS145" s="181">
        <v>801321.90370122786</v>
      </c>
      <c r="CT145" s="330">
        <v>801321.90363159857</v>
      </c>
      <c r="CU145" s="332">
        <v>6.9629284553229809E-5</v>
      </c>
      <c r="CW145" s="181">
        <v>0</v>
      </c>
      <c r="CX145" s="330">
        <v>0</v>
      </c>
      <c r="CY145" s="332">
        <v>0</v>
      </c>
      <c r="DA145" s="181">
        <v>105589.0574705851</v>
      </c>
      <c r="DB145" s="330">
        <v>105589.05747058583</v>
      </c>
      <c r="DC145" s="332">
        <v>-7.2759576141834259E-10</v>
      </c>
      <c r="DE145" s="333">
        <v>1.1363636363636364E-2</v>
      </c>
      <c r="DF145" s="333">
        <v>0</v>
      </c>
    </row>
    <row r="146" spans="1:110" x14ac:dyDescent="0.2">
      <c r="A146" s="159" t="s">
        <v>326</v>
      </c>
      <c r="B146" s="159" t="s">
        <v>217</v>
      </c>
      <c r="C146" s="160">
        <v>2057</v>
      </c>
      <c r="D146" s="161" t="s">
        <v>218</v>
      </c>
      <c r="E146" s="162"/>
      <c r="F146" s="163">
        <v>1245851.3053476913</v>
      </c>
      <c r="G146" s="164">
        <v>87776.622658034146</v>
      </c>
      <c r="H146" s="164">
        <v>41722.095028000396</v>
      </c>
      <c r="I146" s="164">
        <v>95232.337540166191</v>
      </c>
      <c r="J146" s="164">
        <v>0</v>
      </c>
      <c r="K146" s="164">
        <v>197568.51198232773</v>
      </c>
      <c r="L146" s="164">
        <v>23960.2654616092</v>
      </c>
      <c r="M146" s="186">
        <v>114418.30399999999</v>
      </c>
      <c r="N146" s="164">
        <v>0</v>
      </c>
      <c r="O146" s="165">
        <v>54936</v>
      </c>
      <c r="P146" s="166"/>
      <c r="Q146" s="167"/>
      <c r="R146" s="164">
        <v>-14746.286107941498</v>
      </c>
      <c r="S146" s="164"/>
      <c r="T146" s="164">
        <v>0</v>
      </c>
      <c r="U146" s="168">
        <v>0</v>
      </c>
      <c r="V146" s="168">
        <v>0</v>
      </c>
      <c r="W146" s="169">
        <v>1846719.1559098875</v>
      </c>
      <c r="X146" s="170"/>
      <c r="Y146" s="163">
        <v>184653.30000000002</v>
      </c>
      <c r="Z146" s="171">
        <v>14099.902778856136</v>
      </c>
      <c r="AA146" s="169">
        <v>279207.20277885615</v>
      </c>
      <c r="AB146" s="170"/>
      <c r="AC146" s="163">
        <v>24385.654175420594</v>
      </c>
      <c r="AD146" s="167"/>
      <c r="AE146" s="164">
        <v>0</v>
      </c>
      <c r="AF146" s="164">
        <v>144000</v>
      </c>
      <c r="AG146" s="164"/>
      <c r="AH146" s="169">
        <v>168385.65417542058</v>
      </c>
      <c r="AI146" s="170"/>
      <c r="AJ146" s="172">
        <v>2294312.0128641641</v>
      </c>
      <c r="AK146" s="170"/>
      <c r="AL146" s="173">
        <v>207673.76146788991</v>
      </c>
      <c r="AM146" s="170"/>
      <c r="AN146" s="174">
        <v>359129.01803721435</v>
      </c>
      <c r="AO146" s="170"/>
      <c r="AP146" s="175">
        <v>2284672.6447966853</v>
      </c>
      <c r="AQ146" s="167"/>
      <c r="AR146" s="170">
        <v>24385.654175420594</v>
      </c>
      <c r="AS146" s="167"/>
      <c r="AT146" s="170">
        <v>207673.76146788991</v>
      </c>
      <c r="AU146" s="175">
        <v>7661.3196604218429</v>
      </c>
      <c r="AV146" s="170">
        <v>2553.7732201406143</v>
      </c>
      <c r="AW146" s="170">
        <v>358.88920494950929</v>
      </c>
      <c r="AX146" s="170">
        <v>3186.2658999187183</v>
      </c>
      <c r="AY146" s="176">
        <v>0</v>
      </c>
      <c r="AZ146" s="177">
        <v>908.52425535109103</v>
      </c>
      <c r="BA146" s="178">
        <v>2502063.2881992143</v>
      </c>
      <c r="BB146" s="179">
        <v>77.513867160276277</v>
      </c>
      <c r="BD146" s="128">
        <v>2516732.060439996</v>
      </c>
      <c r="BG146" s="180">
        <v>2516732.060439996</v>
      </c>
      <c r="BI146" s="182">
        <v>80454</v>
      </c>
      <c r="BL146" s="128">
        <v>1861465.442017829</v>
      </c>
      <c r="BN146" s="183">
        <v>18757.267619311137</v>
      </c>
      <c r="BO146" s="184">
        <v>-4010.9815113696386</v>
      </c>
      <c r="BQ146" s="128">
        <v>380</v>
      </c>
      <c r="BR146" s="185">
        <v>3802057</v>
      </c>
      <c r="BS146" s="128">
        <v>54936</v>
      </c>
      <c r="BT146" s="128">
        <v>0</v>
      </c>
      <c r="BU146" s="181">
        <v>0</v>
      </c>
      <c r="BW146" s="181">
        <v>0</v>
      </c>
      <c r="BY146" s="181">
        <v>3751.7663633041802</v>
      </c>
      <c r="BZ146" s="330">
        <v>3751.7663633177572</v>
      </c>
      <c r="CA146" s="331">
        <v>-1.3576936908066273E-8</v>
      </c>
      <c r="CC146" s="181">
        <v>436</v>
      </c>
      <c r="CG146" s="181">
        <v>0</v>
      </c>
      <c r="CH146" s="330">
        <v>0</v>
      </c>
      <c r="CI146" s="332">
        <v>0</v>
      </c>
      <c r="CK146" s="181">
        <v>0</v>
      </c>
      <c r="CL146" s="330">
        <v>0</v>
      </c>
      <c r="CM146" s="332">
        <v>0</v>
      </c>
      <c r="CO146" s="181">
        <v>1846719.1559098875</v>
      </c>
      <c r="CP146" s="330">
        <v>1846719.1559099082</v>
      </c>
      <c r="CQ146" s="332">
        <v>-2.0721927285194397E-8</v>
      </c>
      <c r="CS146" s="181">
        <v>1861465.442017829</v>
      </c>
      <c r="CT146" s="330">
        <v>1861465.4420178498</v>
      </c>
      <c r="CU146" s="332">
        <v>-2.0721927285194397E-8</v>
      </c>
      <c r="CW146" s="181">
        <v>0</v>
      </c>
      <c r="CX146" s="330">
        <v>0</v>
      </c>
      <c r="CY146" s="332">
        <v>0</v>
      </c>
      <c r="DA146" s="181">
        <v>342376.58587048296</v>
      </c>
      <c r="DB146" s="330">
        <v>342376.58587048762</v>
      </c>
      <c r="DC146" s="332">
        <v>-4.6566128730773926E-9</v>
      </c>
      <c r="DE146" s="333">
        <v>2.8384279475982533E-2</v>
      </c>
      <c r="DF146" s="333">
        <v>0</v>
      </c>
    </row>
    <row r="147" spans="1:110" x14ac:dyDescent="0.2">
      <c r="A147" s="159" t="s">
        <v>326</v>
      </c>
      <c r="B147" s="159" t="s">
        <v>219</v>
      </c>
      <c r="C147" s="160">
        <v>2058</v>
      </c>
      <c r="D147" s="161" t="s">
        <v>220</v>
      </c>
      <c r="E147" s="162"/>
      <c r="F147" s="163">
        <v>1188702.1629005496</v>
      </c>
      <c r="G147" s="164">
        <v>28427.897018171981</v>
      </c>
      <c r="H147" s="164">
        <v>12036.211199989304</v>
      </c>
      <c r="I147" s="164">
        <v>29842.869333326875</v>
      </c>
      <c r="J147" s="164">
        <v>0</v>
      </c>
      <c r="K147" s="164">
        <v>114229.71859037263</v>
      </c>
      <c r="L147" s="164">
        <v>2473.2845511098194</v>
      </c>
      <c r="M147" s="186">
        <v>114418.30399999999</v>
      </c>
      <c r="N147" s="164">
        <v>0</v>
      </c>
      <c r="O147" s="165">
        <v>34020</v>
      </c>
      <c r="P147" s="166"/>
      <c r="Q147" s="167"/>
      <c r="R147" s="164">
        <v>-13497.242596193557</v>
      </c>
      <c r="S147" s="164"/>
      <c r="T147" s="164">
        <v>69869.552406479532</v>
      </c>
      <c r="U147" s="168">
        <v>0</v>
      </c>
      <c r="V147" s="168">
        <v>0</v>
      </c>
      <c r="W147" s="169">
        <v>1580522.7574038066</v>
      </c>
      <c r="X147" s="170"/>
      <c r="Y147" s="163">
        <v>156873.60000000001</v>
      </c>
      <c r="Z147" s="171">
        <v>7443.0888695819594</v>
      </c>
      <c r="AA147" s="169">
        <v>164316.68886958197</v>
      </c>
      <c r="AB147" s="170"/>
      <c r="AC147" s="163">
        <v>6000</v>
      </c>
      <c r="AD147" s="167"/>
      <c r="AE147" s="164">
        <v>0</v>
      </c>
      <c r="AF147" s="167"/>
      <c r="AG147" s="164"/>
      <c r="AH147" s="169">
        <v>6000</v>
      </c>
      <c r="AI147" s="170"/>
      <c r="AJ147" s="172">
        <v>1750839.4462733886</v>
      </c>
      <c r="AK147" s="170"/>
      <c r="AL147" s="173">
        <v>67784.210526315801</v>
      </c>
      <c r="AM147" s="170"/>
      <c r="AN147" s="174">
        <v>229376.71023900775</v>
      </c>
      <c r="AO147" s="170"/>
      <c r="AP147" s="175">
        <v>1758336.688869582</v>
      </c>
      <c r="AQ147" s="167"/>
      <c r="AR147" s="170">
        <v>6000</v>
      </c>
      <c r="AS147" s="167"/>
      <c r="AT147" s="170">
        <v>67784.210526315801</v>
      </c>
      <c r="AU147" s="175">
        <v>7309.8829787511158</v>
      </c>
      <c r="AV147" s="170">
        <v>2436.6276595837053</v>
      </c>
      <c r="AW147" s="170">
        <v>342.42639738301807</v>
      </c>
      <c r="AX147" s="170">
        <v>3040.1069136839146</v>
      </c>
      <c r="AY147" s="176">
        <v>0</v>
      </c>
      <c r="AZ147" s="177">
        <v>294.24046161188488</v>
      </c>
      <c r="BA147" s="178">
        <v>1818697.6149848842</v>
      </c>
      <c r="BB147" s="179">
        <v>73.958185179784778</v>
      </c>
      <c r="BD147" s="128">
        <v>1832120.8993958978</v>
      </c>
      <c r="BG147" s="180">
        <v>1832120.8993958978</v>
      </c>
      <c r="BI147" s="182">
        <v>0</v>
      </c>
      <c r="BL147" s="128">
        <v>1594020</v>
      </c>
      <c r="BN147" s="183">
        <v>17828.550267354411</v>
      </c>
      <c r="BO147" s="184">
        <v>-4331.3076711608537</v>
      </c>
      <c r="BQ147" s="128">
        <v>380</v>
      </c>
      <c r="BR147" s="185">
        <v>3802058</v>
      </c>
      <c r="BS147" s="128">
        <v>34020</v>
      </c>
      <c r="BT147" s="128">
        <v>0</v>
      </c>
      <c r="BU147" s="181">
        <v>0</v>
      </c>
      <c r="BW147" s="181">
        <v>0</v>
      </c>
      <c r="BY147" s="181">
        <v>3246.6062888906126</v>
      </c>
      <c r="BZ147" s="330">
        <v>3246.6062888095239</v>
      </c>
      <c r="CA147" s="331">
        <v>8.1088728620670736E-8</v>
      </c>
      <c r="CC147" s="181">
        <v>416</v>
      </c>
      <c r="CG147" s="181">
        <v>0</v>
      </c>
      <c r="CH147" s="330">
        <v>0</v>
      </c>
      <c r="CI147" s="332">
        <v>0</v>
      </c>
      <c r="CK147" s="181">
        <v>69869.552406479532</v>
      </c>
      <c r="CL147" s="330">
        <v>69869.552406473318</v>
      </c>
      <c r="CM147" s="332">
        <v>6.2136678025126457E-9</v>
      </c>
      <c r="CO147" s="181">
        <v>1580522.7574038066</v>
      </c>
      <c r="CP147" s="330">
        <v>1580522.7574038066</v>
      </c>
      <c r="CQ147" s="332">
        <v>0</v>
      </c>
      <c r="CS147" s="181">
        <v>1594020</v>
      </c>
      <c r="CT147" s="330">
        <v>1594020</v>
      </c>
      <c r="CU147" s="332">
        <v>0</v>
      </c>
      <c r="CW147" s="181">
        <v>0</v>
      </c>
      <c r="CX147" s="330">
        <v>0</v>
      </c>
      <c r="CY147" s="332">
        <v>0</v>
      </c>
      <c r="DA147" s="181">
        <v>219517.70890683282</v>
      </c>
      <c r="DB147" s="330">
        <v>219517.70890683425</v>
      </c>
      <c r="DC147" s="332">
        <v>-1.4260876923799515E-9</v>
      </c>
      <c r="DE147" s="333">
        <v>1.7777777777777778E-2</v>
      </c>
      <c r="DF147" s="333">
        <v>0</v>
      </c>
    </row>
    <row r="148" spans="1:110" x14ac:dyDescent="0.2">
      <c r="A148" s="187" t="s">
        <v>328</v>
      </c>
      <c r="B148" s="187"/>
      <c r="C148" s="188">
        <v>3368</v>
      </c>
      <c r="D148" s="161" t="s">
        <v>221</v>
      </c>
      <c r="E148" s="162"/>
      <c r="F148" s="163">
        <v>528629.56763606169</v>
      </c>
      <c r="G148" s="164">
        <v>4709.8443636347347</v>
      </c>
      <c r="H148" s="164">
        <v>881.09333333255177</v>
      </c>
      <c r="I148" s="164">
        <v>367.12222222214217</v>
      </c>
      <c r="J148" s="164">
        <v>0</v>
      </c>
      <c r="K148" s="164">
        <v>45855.920679246919</v>
      </c>
      <c r="L148" s="164">
        <v>3556.5569820340693</v>
      </c>
      <c r="M148" s="186">
        <v>114418.30399999999</v>
      </c>
      <c r="N148" s="164">
        <v>0</v>
      </c>
      <c r="O148" s="165">
        <v>2332.25</v>
      </c>
      <c r="P148" s="166"/>
      <c r="Q148" s="167"/>
      <c r="R148" s="164">
        <v>0</v>
      </c>
      <c r="S148" s="164"/>
      <c r="T148" s="164">
        <v>0</v>
      </c>
      <c r="U148" s="168">
        <v>25631.325576414238</v>
      </c>
      <c r="V148" s="168">
        <v>0</v>
      </c>
      <c r="W148" s="169">
        <v>726381.98479294637</v>
      </c>
      <c r="X148" s="170"/>
      <c r="Y148" s="163">
        <v>0</v>
      </c>
      <c r="Z148" s="171">
        <v>0</v>
      </c>
      <c r="AA148" s="169">
        <v>0</v>
      </c>
      <c r="AB148" s="170"/>
      <c r="AC148" s="163">
        <v>7160.2733186127007</v>
      </c>
      <c r="AD148" s="167"/>
      <c r="AE148" s="164">
        <v>19256.008705332701</v>
      </c>
      <c r="AF148" s="167"/>
      <c r="AG148" s="164"/>
      <c r="AH148" s="169">
        <v>26416.282023945401</v>
      </c>
      <c r="AI148" s="170"/>
      <c r="AJ148" s="172">
        <v>752798.26681689173</v>
      </c>
      <c r="AK148" s="170"/>
      <c r="AL148" s="173">
        <v>13388</v>
      </c>
      <c r="AM148" s="170"/>
      <c r="AN148" s="174">
        <v>86918.896664438857</v>
      </c>
      <c r="AO148" s="170"/>
      <c r="AP148" s="175">
        <v>745637.99349827901</v>
      </c>
      <c r="AQ148" s="167"/>
      <c r="AR148" s="170">
        <v>7160.2733186127007</v>
      </c>
      <c r="AS148" s="167"/>
      <c r="AT148" s="170">
        <v>13388</v>
      </c>
      <c r="AU148" s="175">
        <v>0</v>
      </c>
      <c r="AV148" s="170">
        <v>0</v>
      </c>
      <c r="AW148" s="170">
        <v>0</v>
      </c>
      <c r="AX148" s="170">
        <v>0</v>
      </c>
      <c r="AY148" s="176">
        <v>0</v>
      </c>
      <c r="AZ148" s="177">
        <v>0</v>
      </c>
      <c r="BA148" s="178">
        <v>766186.26681689173</v>
      </c>
      <c r="BB148" s="179">
        <v>0</v>
      </c>
      <c r="BD148" s="128">
        <v>766186.26681689173</v>
      </c>
      <c r="BG148" s="180">
        <v>766186.26681689173</v>
      </c>
      <c r="BI148" s="182">
        <v>0</v>
      </c>
      <c r="BL148" s="128">
        <v>726381.98479294637</v>
      </c>
      <c r="BN148" s="183">
        <v>0</v>
      </c>
      <c r="BO148" s="184">
        <v>0</v>
      </c>
      <c r="BQ148" s="128">
        <v>380</v>
      </c>
      <c r="BR148" s="185">
        <v>3803368</v>
      </c>
      <c r="BS148" s="128">
        <v>2332.25</v>
      </c>
      <c r="BT148" s="128">
        <v>0</v>
      </c>
      <c r="BU148" s="181">
        <v>0</v>
      </c>
      <c r="BW148" s="181">
        <v>0</v>
      </c>
      <c r="BY148" s="181">
        <v>3235.7669199854904</v>
      </c>
      <c r="BZ148" s="330">
        <v>3235.7669201058202</v>
      </c>
      <c r="CA148" s="331">
        <v>-1.203297870233655E-7</v>
      </c>
      <c r="CC148" s="181">
        <v>185</v>
      </c>
      <c r="CG148" s="181">
        <v>25631.325576414238</v>
      </c>
      <c r="CH148" s="330">
        <v>25631.325599084721</v>
      </c>
      <c r="CI148" s="332">
        <v>-2.2670483303954825E-5</v>
      </c>
      <c r="CK148" s="181">
        <v>0</v>
      </c>
      <c r="CL148" s="330">
        <v>0</v>
      </c>
      <c r="CM148" s="332">
        <v>0</v>
      </c>
      <c r="CO148" s="181">
        <v>726381.98479294637</v>
      </c>
      <c r="CP148" s="330">
        <v>726381.98481561698</v>
      </c>
      <c r="CQ148" s="332">
        <v>-2.2670603357255459E-5</v>
      </c>
      <c r="CS148" s="181">
        <v>726381.98479294637</v>
      </c>
      <c r="CT148" s="330">
        <v>726381.98481561698</v>
      </c>
      <c r="CU148" s="332">
        <v>-2.2670603357255459E-5</v>
      </c>
      <c r="CW148" s="181">
        <v>0</v>
      </c>
      <c r="CX148" s="330">
        <v>0</v>
      </c>
      <c r="CY148" s="332">
        <v>0</v>
      </c>
      <c r="DA148" s="181">
        <v>86918.896664438857</v>
      </c>
      <c r="DB148" s="330">
        <v>86918.896664438871</v>
      </c>
      <c r="DC148" s="332">
        <v>0</v>
      </c>
      <c r="DE148" s="333">
        <v>5.6410256410256411E-2</v>
      </c>
      <c r="DF148" s="333">
        <v>0</v>
      </c>
    </row>
    <row r="149" spans="1:110" x14ac:dyDescent="0.2">
      <c r="A149" s="187" t="s">
        <v>328</v>
      </c>
      <c r="B149" s="187"/>
      <c r="C149" s="188">
        <v>2060</v>
      </c>
      <c r="D149" s="161" t="s">
        <v>222</v>
      </c>
      <c r="E149" s="162"/>
      <c r="F149" s="163">
        <v>1594461.0742752564</v>
      </c>
      <c r="G149" s="164">
        <v>100530.4823039652</v>
      </c>
      <c r="H149" s="164">
        <v>52114.95602142049</v>
      </c>
      <c r="I149" s="164">
        <v>192246.28221248038</v>
      </c>
      <c r="J149" s="164">
        <v>13729.480525631378</v>
      </c>
      <c r="K149" s="164">
        <v>254531.34350000953</v>
      </c>
      <c r="L149" s="164">
        <v>102978.86173708935</v>
      </c>
      <c r="M149" s="186">
        <v>114418.30399999999</v>
      </c>
      <c r="N149" s="164">
        <v>0</v>
      </c>
      <c r="O149" s="165">
        <v>13708.800000000001</v>
      </c>
      <c r="P149" s="166"/>
      <c r="Q149" s="167"/>
      <c r="R149" s="164">
        <v>0</v>
      </c>
      <c r="S149" s="164"/>
      <c r="T149" s="164">
        <v>0</v>
      </c>
      <c r="U149" s="168">
        <v>0</v>
      </c>
      <c r="V149" s="168">
        <v>0</v>
      </c>
      <c r="W149" s="169">
        <v>2438719.5845758524</v>
      </c>
      <c r="X149" s="170"/>
      <c r="Y149" s="163">
        <v>154976.27673267326</v>
      </c>
      <c r="Z149" s="171">
        <v>21875.554809880705</v>
      </c>
      <c r="AA149" s="169">
        <v>176851.83154255396</v>
      </c>
      <c r="AB149" s="170"/>
      <c r="AC149" s="163">
        <v>22160.000000000004</v>
      </c>
      <c r="AD149" s="167"/>
      <c r="AE149" s="164">
        <v>0</v>
      </c>
      <c r="AF149" s="167"/>
      <c r="AG149" s="164"/>
      <c r="AH149" s="169">
        <v>22160.000000000004</v>
      </c>
      <c r="AI149" s="170"/>
      <c r="AJ149" s="172">
        <v>2637731.4161184062</v>
      </c>
      <c r="AK149" s="170"/>
      <c r="AL149" s="173">
        <v>233095.91623036645</v>
      </c>
      <c r="AM149" s="170"/>
      <c r="AN149" s="174">
        <v>463245.17965165008</v>
      </c>
      <c r="AO149" s="170"/>
      <c r="AP149" s="175">
        <v>2615571.4161184062</v>
      </c>
      <c r="AQ149" s="167"/>
      <c r="AR149" s="170">
        <v>22160.000000000004</v>
      </c>
      <c r="AS149" s="167"/>
      <c r="AT149" s="170">
        <v>233095.91623036645</v>
      </c>
      <c r="AU149" s="175">
        <v>0</v>
      </c>
      <c r="AV149" s="170">
        <v>0</v>
      </c>
      <c r="AW149" s="170">
        <v>0</v>
      </c>
      <c r="AX149" s="170">
        <v>0</v>
      </c>
      <c r="AY149" s="176">
        <v>0</v>
      </c>
      <c r="AZ149" s="177">
        <v>0</v>
      </c>
      <c r="BA149" s="178">
        <v>2870827.3323487728</v>
      </c>
      <c r="BB149" s="179">
        <v>1.1641532182693481E-10</v>
      </c>
      <c r="BD149" s="128">
        <v>2870827.3323487728</v>
      </c>
      <c r="BG149" s="180">
        <v>2870827.3323487728</v>
      </c>
      <c r="BI149" s="182">
        <v>0</v>
      </c>
      <c r="BL149" s="128">
        <v>2438719.5845758524</v>
      </c>
      <c r="BN149" s="183">
        <v>0</v>
      </c>
      <c r="BO149" s="184">
        <v>0</v>
      </c>
      <c r="BQ149" s="128">
        <v>380</v>
      </c>
      <c r="BR149" s="334">
        <v>3802042</v>
      </c>
      <c r="BS149" s="128">
        <v>13708.800000000001</v>
      </c>
      <c r="BT149" s="128">
        <v>0</v>
      </c>
      <c r="BU149" s="181">
        <v>0</v>
      </c>
      <c r="BW149" s="181">
        <v>0</v>
      </c>
      <c r="BY149" s="181">
        <v>4046.0178024543611</v>
      </c>
      <c r="BZ149" s="330">
        <v>4046.0178025044729</v>
      </c>
      <c r="CA149" s="331">
        <v>-5.0111793825635687E-8</v>
      </c>
      <c r="CC149" s="181">
        <v>558</v>
      </c>
      <c r="CG149" s="181">
        <v>0</v>
      </c>
      <c r="CH149" s="330">
        <v>0</v>
      </c>
      <c r="CI149" s="332">
        <v>0</v>
      </c>
      <c r="CK149" s="181">
        <v>0</v>
      </c>
      <c r="CL149" s="330">
        <v>0</v>
      </c>
      <c r="CM149" s="332">
        <v>0</v>
      </c>
      <c r="CO149" s="181">
        <v>2438719.5845758524</v>
      </c>
      <c r="CP149" s="330">
        <v>2438719.5845758943</v>
      </c>
      <c r="CQ149" s="332">
        <v>-4.1909515857696533E-8</v>
      </c>
      <c r="CS149" s="181">
        <v>2438719.5845758524</v>
      </c>
      <c r="CT149" s="330">
        <v>2438719.5845758943</v>
      </c>
      <c r="CU149" s="332">
        <v>-4.1909515857696533E-8</v>
      </c>
      <c r="CW149" s="181">
        <v>13729.480525631378</v>
      </c>
      <c r="CX149" s="330">
        <v>13729.480525631378</v>
      </c>
      <c r="CY149" s="332">
        <v>0</v>
      </c>
      <c r="DA149" s="181">
        <v>452634.06975909683</v>
      </c>
      <c r="DB149" s="330">
        <v>452634.06975910626</v>
      </c>
      <c r="DC149" s="332">
        <v>-9.42964106798172E-9</v>
      </c>
      <c r="DE149" s="333">
        <v>7.9124579124579125E-2</v>
      </c>
      <c r="DF149" s="333">
        <v>0</v>
      </c>
    </row>
    <row r="150" spans="1:110" x14ac:dyDescent="0.2">
      <c r="A150" s="187" t="s">
        <v>328</v>
      </c>
      <c r="B150" s="187"/>
      <c r="C150" s="160">
        <v>2061</v>
      </c>
      <c r="D150" s="161" t="s">
        <v>223</v>
      </c>
      <c r="E150" s="162"/>
      <c r="F150" s="163">
        <v>1537311.9318281144</v>
      </c>
      <c r="G150" s="164">
        <v>71695.331486871743</v>
      </c>
      <c r="H150" s="164">
        <v>32111.588645132721</v>
      </c>
      <c r="I150" s="164">
        <v>108750.28256628446</v>
      </c>
      <c r="J150" s="164">
        <v>0</v>
      </c>
      <c r="K150" s="164">
        <v>196172.5651618329</v>
      </c>
      <c r="L150" s="164">
        <v>6436.2532130047839</v>
      </c>
      <c r="M150" s="186">
        <v>114418.30399999999</v>
      </c>
      <c r="N150" s="164">
        <v>0</v>
      </c>
      <c r="O150" s="165">
        <v>11793.6</v>
      </c>
      <c r="P150" s="166"/>
      <c r="Q150" s="167"/>
      <c r="R150" s="164">
        <v>0</v>
      </c>
      <c r="S150" s="164"/>
      <c r="T150" s="164">
        <v>0</v>
      </c>
      <c r="U150" s="168">
        <v>0</v>
      </c>
      <c r="V150" s="168">
        <v>0</v>
      </c>
      <c r="W150" s="169">
        <v>2078689.856901241</v>
      </c>
      <c r="X150" s="170"/>
      <c r="Y150" s="163">
        <v>137390.1</v>
      </c>
      <c r="Z150" s="171">
        <v>8007.2089992472611</v>
      </c>
      <c r="AA150" s="169">
        <v>145397.30899924727</v>
      </c>
      <c r="AB150" s="170"/>
      <c r="AC150" s="163">
        <v>10596.50719416525</v>
      </c>
      <c r="AD150" s="167"/>
      <c r="AE150" s="164">
        <v>0</v>
      </c>
      <c r="AF150" s="167"/>
      <c r="AG150" s="164"/>
      <c r="AH150" s="169">
        <v>10596.50719416525</v>
      </c>
      <c r="AI150" s="170"/>
      <c r="AJ150" s="172">
        <v>2234683.6730946535</v>
      </c>
      <c r="AK150" s="170"/>
      <c r="AL150" s="173">
        <v>162890.18050541516</v>
      </c>
      <c r="AM150" s="170"/>
      <c r="AN150" s="174">
        <v>368692.21775775205</v>
      </c>
      <c r="AO150" s="170"/>
      <c r="AP150" s="175">
        <v>2224087.1659004884</v>
      </c>
      <c r="AQ150" s="167"/>
      <c r="AR150" s="170">
        <v>10596.50719416525</v>
      </c>
      <c r="AS150" s="167"/>
      <c r="AT150" s="170">
        <v>162890.18050541516</v>
      </c>
      <c r="AU150" s="175">
        <v>0</v>
      </c>
      <c r="AV150" s="170">
        <v>0</v>
      </c>
      <c r="AW150" s="170">
        <v>0</v>
      </c>
      <c r="AX150" s="170">
        <v>0</v>
      </c>
      <c r="AY150" s="176">
        <v>0</v>
      </c>
      <c r="AZ150" s="177">
        <v>0</v>
      </c>
      <c r="BA150" s="178">
        <v>2397573.8536000685</v>
      </c>
      <c r="BB150" s="179">
        <v>-2.0372681319713593E-10</v>
      </c>
      <c r="BD150" s="128">
        <v>2397573.8536000685</v>
      </c>
      <c r="BG150" s="180">
        <v>2397573.8536000685</v>
      </c>
      <c r="BI150" s="182">
        <v>0</v>
      </c>
      <c r="BL150" s="128">
        <v>2078689.856901241</v>
      </c>
      <c r="BN150" s="183">
        <v>0</v>
      </c>
      <c r="BO150" s="184">
        <v>0</v>
      </c>
      <c r="BQ150" s="128">
        <v>380</v>
      </c>
      <c r="BR150" s="185">
        <v>3802061</v>
      </c>
      <c r="BS150" s="128">
        <v>11793.6</v>
      </c>
      <c r="BT150" s="128">
        <v>0</v>
      </c>
      <c r="BU150" s="181">
        <v>0</v>
      </c>
      <c r="BW150" s="181">
        <v>0</v>
      </c>
      <c r="BY150" s="181">
        <v>3520.9405503794987</v>
      </c>
      <c r="BZ150" s="330">
        <v>3520.9405503584226</v>
      </c>
      <c r="CA150" s="331">
        <v>2.1076175471534953E-8</v>
      </c>
      <c r="CC150" s="181">
        <v>538</v>
      </c>
      <c r="CG150" s="181">
        <v>0</v>
      </c>
      <c r="CH150" s="330">
        <v>0</v>
      </c>
      <c r="CI150" s="332">
        <v>0</v>
      </c>
      <c r="CK150" s="181">
        <v>0</v>
      </c>
      <c r="CL150" s="330">
        <v>0</v>
      </c>
      <c r="CM150" s="332">
        <v>0</v>
      </c>
      <c r="CO150" s="181">
        <v>2078689.856901241</v>
      </c>
      <c r="CP150" s="330">
        <v>2078689.8569012647</v>
      </c>
      <c r="CQ150" s="332">
        <v>-2.3748725652694702E-8</v>
      </c>
      <c r="CS150" s="181">
        <v>2078689.856901241</v>
      </c>
      <c r="CT150" s="330">
        <v>2078689.8569012647</v>
      </c>
      <c r="CU150" s="332">
        <v>-2.3748725652694702E-8</v>
      </c>
      <c r="CW150" s="181">
        <v>0</v>
      </c>
      <c r="CX150" s="330">
        <v>0</v>
      </c>
      <c r="CY150" s="332">
        <v>0</v>
      </c>
      <c r="DA150" s="181">
        <v>359968.37921779719</v>
      </c>
      <c r="DB150" s="330">
        <v>359968.37921780243</v>
      </c>
      <c r="DC150" s="332">
        <v>-5.2386894822120667E-9</v>
      </c>
      <c r="DE150" s="333">
        <v>5.5743243243243243E-2</v>
      </c>
      <c r="DF150" s="333">
        <v>0</v>
      </c>
    </row>
    <row r="151" spans="1:110" x14ac:dyDescent="0.2">
      <c r="A151" s="159" t="s">
        <v>326</v>
      </c>
      <c r="B151" s="159" t="s">
        <v>224</v>
      </c>
      <c r="C151" s="160">
        <v>2200</v>
      </c>
      <c r="D151" s="161" t="s">
        <v>225</v>
      </c>
      <c r="E151" s="162"/>
      <c r="F151" s="163">
        <v>582921.25296084641</v>
      </c>
      <c r="G151" s="164">
        <v>33279.110213580716</v>
      </c>
      <c r="H151" s="164">
        <v>22730.820815513816</v>
      </c>
      <c r="I151" s="164">
        <v>44941.655533970792</v>
      </c>
      <c r="J151" s="164">
        <v>0</v>
      </c>
      <c r="K151" s="164">
        <v>80709.482880002892</v>
      </c>
      <c r="L151" s="164">
        <v>5550.379444064899</v>
      </c>
      <c r="M151" s="186">
        <v>114418.30399999999</v>
      </c>
      <c r="N151" s="164">
        <v>0</v>
      </c>
      <c r="O151" s="165">
        <v>12029.5</v>
      </c>
      <c r="P151" s="166"/>
      <c r="Q151" s="167"/>
      <c r="R151" s="164">
        <v>-6819.0016431637941</v>
      </c>
      <c r="S151" s="164"/>
      <c r="T151" s="164">
        <v>0</v>
      </c>
      <c r="U151" s="168">
        <v>13712.132494349848</v>
      </c>
      <c r="V151" s="168">
        <v>0</v>
      </c>
      <c r="W151" s="169">
        <v>903473.63669916557</v>
      </c>
      <c r="X151" s="170"/>
      <c r="Y151" s="163">
        <v>0</v>
      </c>
      <c r="Z151" s="171">
        <v>0</v>
      </c>
      <c r="AA151" s="169">
        <v>0</v>
      </c>
      <c r="AB151" s="170"/>
      <c r="AC151" s="163">
        <v>3000</v>
      </c>
      <c r="AD151" s="167"/>
      <c r="AE151" s="164">
        <v>0</v>
      </c>
      <c r="AF151" s="167"/>
      <c r="AG151" s="164"/>
      <c r="AH151" s="169">
        <v>3000</v>
      </c>
      <c r="AI151" s="170"/>
      <c r="AJ151" s="172">
        <v>906473.63669916557</v>
      </c>
      <c r="AK151" s="170"/>
      <c r="AL151" s="173">
        <v>93634.455445544547</v>
      </c>
      <c r="AM151" s="170"/>
      <c r="AN151" s="174">
        <v>147492.38264070003</v>
      </c>
      <c r="AO151" s="170"/>
      <c r="AP151" s="175">
        <v>910292.63834232942</v>
      </c>
      <c r="AQ151" s="167"/>
      <c r="AR151" s="170">
        <v>3000</v>
      </c>
      <c r="AS151" s="167"/>
      <c r="AT151" s="170">
        <v>93634.455445544547</v>
      </c>
      <c r="AU151" s="175">
        <v>3584.6541530414124</v>
      </c>
      <c r="AV151" s="170">
        <v>1194.8847176804709</v>
      </c>
      <c r="AW151" s="170">
        <v>167.9206371782108</v>
      </c>
      <c r="AX151" s="170">
        <v>1490.8216595949966</v>
      </c>
      <c r="AY151" s="176">
        <v>0</v>
      </c>
      <c r="AZ151" s="177">
        <v>344.45251947470462</v>
      </c>
      <c r="BA151" s="178">
        <v>1000144.3601009041</v>
      </c>
      <c r="BB151" s="179">
        <v>36.267956194016733</v>
      </c>
      <c r="BD151" s="128">
        <v>1006927.093787874</v>
      </c>
      <c r="BG151" s="180">
        <v>1006927.093787874</v>
      </c>
      <c r="BI151" s="182">
        <v>0</v>
      </c>
      <c r="BL151" s="128">
        <v>910292.63834232942</v>
      </c>
      <c r="BN151" s="183">
        <v>8946.6033086029711</v>
      </c>
      <c r="BO151" s="184">
        <v>-2127.6016654391769</v>
      </c>
      <c r="BQ151" s="128">
        <v>380</v>
      </c>
      <c r="BR151" s="185">
        <v>3802200</v>
      </c>
      <c r="BS151" s="128">
        <v>12029.5</v>
      </c>
      <c r="BT151" s="128">
        <v>0</v>
      </c>
      <c r="BU151" s="181">
        <v>0</v>
      </c>
      <c r="BW151" s="181">
        <v>0</v>
      </c>
      <c r="BY151" s="181">
        <v>3772.9542801777175</v>
      </c>
      <c r="BZ151" s="330">
        <v>3772.9542805825245</v>
      </c>
      <c r="CA151" s="331">
        <v>-4.0480699681211263E-7</v>
      </c>
      <c r="CC151" s="181">
        <v>204</v>
      </c>
      <c r="CG151" s="181">
        <v>13712.132494349848</v>
      </c>
      <c r="CH151" s="330">
        <v>13712.132578440192</v>
      </c>
      <c r="CI151" s="332">
        <v>-8.4090344898868352E-5</v>
      </c>
      <c r="CK151" s="181">
        <v>0</v>
      </c>
      <c r="CL151" s="330">
        <v>0</v>
      </c>
      <c r="CM151" s="332">
        <v>0</v>
      </c>
      <c r="CO151" s="181">
        <v>903473.63669916557</v>
      </c>
      <c r="CP151" s="330">
        <v>903473.63678326574</v>
      </c>
      <c r="CQ151" s="332">
        <v>-8.4100174717605114E-5</v>
      </c>
      <c r="CS151" s="181">
        <v>910292.63834232942</v>
      </c>
      <c r="CT151" s="330">
        <v>910292.63842642959</v>
      </c>
      <c r="CU151" s="332">
        <v>-8.4100174717605114E-5</v>
      </c>
      <c r="CW151" s="181">
        <v>0</v>
      </c>
      <c r="CX151" s="330">
        <v>0</v>
      </c>
      <c r="CY151" s="332">
        <v>0</v>
      </c>
      <c r="DA151" s="181">
        <v>147492.38264070003</v>
      </c>
      <c r="DB151" s="330">
        <v>147492.38264070218</v>
      </c>
      <c r="DC151" s="332">
        <v>-2.1536834537982941E-9</v>
      </c>
      <c r="DE151" s="333">
        <v>5.3333333333333337E-2</v>
      </c>
      <c r="DF151" s="333">
        <v>0</v>
      </c>
    </row>
    <row r="152" spans="1:110" x14ac:dyDescent="0.2">
      <c r="A152" s="159" t="s">
        <v>326</v>
      </c>
      <c r="B152" s="159" t="s">
        <v>226</v>
      </c>
      <c r="C152" s="160">
        <v>3362</v>
      </c>
      <c r="D152" s="161" t="s">
        <v>227</v>
      </c>
      <c r="E152" s="162"/>
      <c r="F152" s="163">
        <v>785800.7086481998</v>
      </c>
      <c r="G152" s="164">
        <v>43478.426906891866</v>
      </c>
      <c r="H152" s="164">
        <v>23279.586206875883</v>
      </c>
      <c r="I152" s="164">
        <v>26495.617931028719</v>
      </c>
      <c r="J152" s="164">
        <v>0</v>
      </c>
      <c r="K152" s="164">
        <v>79986.042952032396</v>
      </c>
      <c r="L152" s="164">
        <v>12862.634615377909</v>
      </c>
      <c r="M152" s="186">
        <v>114418.30399999999</v>
      </c>
      <c r="N152" s="164">
        <v>0</v>
      </c>
      <c r="O152" s="165">
        <v>6602.4000000000005</v>
      </c>
      <c r="P152" s="166"/>
      <c r="Q152" s="167"/>
      <c r="R152" s="164">
        <v>-9177.9657774353891</v>
      </c>
      <c r="S152" s="164"/>
      <c r="T152" s="164">
        <v>0</v>
      </c>
      <c r="U152" s="168">
        <v>14279.997600660543</v>
      </c>
      <c r="V152" s="168">
        <v>0</v>
      </c>
      <c r="W152" s="169">
        <v>1098025.7530836314</v>
      </c>
      <c r="X152" s="170"/>
      <c r="Y152" s="163">
        <v>46999.23000000001</v>
      </c>
      <c r="Z152" s="171">
        <v>2318.5612821533723</v>
      </c>
      <c r="AA152" s="169">
        <v>49317.791282153383</v>
      </c>
      <c r="AB152" s="170"/>
      <c r="AC152" s="163">
        <v>10145.50719416525</v>
      </c>
      <c r="AD152" s="167"/>
      <c r="AE152" s="164">
        <v>1431.4214644645135</v>
      </c>
      <c r="AF152" s="167"/>
      <c r="AG152" s="164"/>
      <c r="AH152" s="169">
        <v>11576.928658629764</v>
      </c>
      <c r="AI152" s="170"/>
      <c r="AJ152" s="172">
        <v>1158920.4730244146</v>
      </c>
      <c r="AK152" s="170"/>
      <c r="AL152" s="173">
        <v>117301.2658227848</v>
      </c>
      <c r="AM152" s="170"/>
      <c r="AN152" s="174">
        <v>163300.38978415658</v>
      </c>
      <c r="AO152" s="170"/>
      <c r="AP152" s="175">
        <v>1169478.7649410181</v>
      </c>
      <c r="AQ152" s="167"/>
      <c r="AR152" s="170">
        <v>10145.50719416525</v>
      </c>
      <c r="AS152" s="167"/>
      <c r="AT152" s="170">
        <v>117301.2658227848</v>
      </c>
      <c r="AU152" s="175">
        <v>4832.254372972493</v>
      </c>
      <c r="AV152" s="170">
        <v>1610.7514576574979</v>
      </c>
      <c r="AW152" s="170">
        <v>226.36360403925474</v>
      </c>
      <c r="AX152" s="170">
        <v>2009.6860607285494</v>
      </c>
      <c r="AY152" s="176">
        <v>0</v>
      </c>
      <c r="AZ152" s="177">
        <v>450.01965481529322</v>
      </c>
      <c r="BA152" s="178">
        <v>1287796.462807755</v>
      </c>
      <c r="BB152" s="179">
        <v>48.890627222222975</v>
      </c>
      <c r="BD152" s="128">
        <v>1296925.537957968</v>
      </c>
      <c r="BG152" s="180">
        <v>1296925.537957968</v>
      </c>
      <c r="BI152" s="182">
        <v>0</v>
      </c>
      <c r="BL152" s="128">
        <v>1107203.7188610667</v>
      </c>
      <c r="BN152" s="183">
        <v>13837.59970911092</v>
      </c>
      <c r="BO152" s="184">
        <v>-4659.6339316755311</v>
      </c>
      <c r="BQ152" s="128">
        <v>380</v>
      </c>
      <c r="BR152" s="185">
        <v>3803362</v>
      </c>
      <c r="BS152" s="128">
        <v>6602.4000000000005</v>
      </c>
      <c r="BT152" s="128">
        <v>0</v>
      </c>
      <c r="BU152" s="181">
        <v>0</v>
      </c>
      <c r="BW152" s="181">
        <v>0</v>
      </c>
      <c r="BY152" s="181">
        <v>3521.3276257268694</v>
      </c>
      <c r="BZ152" s="330">
        <v>3521.3276257053294</v>
      </c>
      <c r="CA152" s="331">
        <v>2.1540017769439146E-8</v>
      </c>
      <c r="CC152" s="181">
        <v>275</v>
      </c>
      <c r="CG152" s="181">
        <v>14279.997600660543</v>
      </c>
      <c r="CH152" s="330">
        <v>14279.997594622166</v>
      </c>
      <c r="CI152" s="332">
        <v>6.0383772506611422E-6</v>
      </c>
      <c r="CK152" s="181">
        <v>0</v>
      </c>
      <c r="CL152" s="330">
        <v>0</v>
      </c>
      <c r="CM152" s="332">
        <v>0</v>
      </c>
      <c r="CO152" s="181">
        <v>1098025.7530836314</v>
      </c>
      <c r="CP152" s="330">
        <v>1098025.7530775992</v>
      </c>
      <c r="CQ152" s="332">
        <v>6.0321763157844543E-6</v>
      </c>
      <c r="CS152" s="181">
        <v>1107203.7188610667</v>
      </c>
      <c r="CT152" s="330">
        <v>1107203.7188550346</v>
      </c>
      <c r="CU152" s="332">
        <v>6.0321763157844543E-6</v>
      </c>
      <c r="CW152" s="181">
        <v>0</v>
      </c>
      <c r="CX152" s="330">
        <v>0</v>
      </c>
      <c r="CY152" s="332">
        <v>0</v>
      </c>
      <c r="DA152" s="181">
        <v>160341.32230722738</v>
      </c>
      <c r="DB152" s="330">
        <v>160341.32230722866</v>
      </c>
      <c r="DC152" s="332">
        <v>-1.280568540096283E-9</v>
      </c>
      <c r="DE152" s="333">
        <v>4.2042042042042045E-2</v>
      </c>
      <c r="DF152" s="333">
        <v>0</v>
      </c>
    </row>
    <row r="153" spans="1:110" x14ac:dyDescent="0.2">
      <c r="A153" s="187" t="s">
        <v>328</v>
      </c>
      <c r="B153" s="187"/>
      <c r="C153" s="160">
        <v>2135</v>
      </c>
      <c r="D153" s="161" t="s">
        <v>228</v>
      </c>
      <c r="E153" s="162"/>
      <c r="F153" s="163">
        <v>831520.02260591323</v>
      </c>
      <c r="G153" s="164">
        <v>33338.060509079376</v>
      </c>
      <c r="H153" s="164">
        <v>14757.290366184046</v>
      </c>
      <c r="I153" s="164">
        <v>64547.773174633854</v>
      </c>
      <c r="J153" s="164">
        <v>0</v>
      </c>
      <c r="K153" s="164">
        <v>143272.51993600521</v>
      </c>
      <c r="L153" s="164">
        <v>74271.672361467616</v>
      </c>
      <c r="M153" s="186">
        <v>114418.30399999999</v>
      </c>
      <c r="N153" s="164">
        <v>0</v>
      </c>
      <c r="O153" s="165">
        <v>7812</v>
      </c>
      <c r="P153" s="166"/>
      <c r="Q153" s="167"/>
      <c r="R153" s="164">
        <v>0</v>
      </c>
      <c r="S153" s="164"/>
      <c r="T153" s="164">
        <v>0</v>
      </c>
      <c r="U153" s="168">
        <v>1213.3269212658051</v>
      </c>
      <c r="V153" s="168">
        <v>0</v>
      </c>
      <c r="W153" s="169">
        <v>1285150.969874549</v>
      </c>
      <c r="X153" s="170"/>
      <c r="Y153" s="163">
        <v>88568.22</v>
      </c>
      <c r="Z153" s="171">
        <v>9767.9848196876264</v>
      </c>
      <c r="AA153" s="169">
        <v>98336.204819687628</v>
      </c>
      <c r="AB153" s="170"/>
      <c r="AC153" s="163">
        <v>10160.273318612701</v>
      </c>
      <c r="AD153" s="167"/>
      <c r="AE153" s="164">
        <v>0</v>
      </c>
      <c r="AF153" s="167"/>
      <c r="AG153" s="164"/>
      <c r="AH153" s="169">
        <v>10160.273318612701</v>
      </c>
      <c r="AI153" s="170"/>
      <c r="AJ153" s="172">
        <v>1393647.4480128493</v>
      </c>
      <c r="AK153" s="170"/>
      <c r="AL153" s="173">
        <v>78952.5</v>
      </c>
      <c r="AM153" s="170"/>
      <c r="AN153" s="174">
        <v>237195.132397971</v>
      </c>
      <c r="AO153" s="170"/>
      <c r="AP153" s="175">
        <v>1415562.6240314504</v>
      </c>
      <c r="AQ153" s="167"/>
      <c r="AR153" s="170">
        <v>10160.273318612701</v>
      </c>
      <c r="AS153" s="167"/>
      <c r="AT153" s="170">
        <v>78952.5</v>
      </c>
      <c r="AU153" s="175">
        <v>0</v>
      </c>
      <c r="AV153" s="170">
        <v>0</v>
      </c>
      <c r="AW153" s="170">
        <v>0</v>
      </c>
      <c r="AX153" s="170">
        <v>0</v>
      </c>
      <c r="AY153" s="176">
        <v>0</v>
      </c>
      <c r="AZ153" s="177">
        <v>0</v>
      </c>
      <c r="BA153" s="178">
        <v>1504675.3973500631</v>
      </c>
      <c r="BB153" s="179">
        <v>0</v>
      </c>
      <c r="BD153" s="128">
        <v>1504675.3973500631</v>
      </c>
      <c r="BG153" s="180">
        <v>1504675.3973500631</v>
      </c>
      <c r="BI153" s="182">
        <v>0</v>
      </c>
      <c r="BL153" s="128">
        <v>1285150.969874549</v>
      </c>
      <c r="BN153" s="183">
        <v>0</v>
      </c>
      <c r="BO153" s="184">
        <v>0</v>
      </c>
      <c r="BQ153" s="128">
        <v>380</v>
      </c>
      <c r="BR153" s="185">
        <v>3802135</v>
      </c>
      <c r="BS153" s="128">
        <v>7812</v>
      </c>
      <c r="BT153" s="128">
        <v>0</v>
      </c>
      <c r="BU153" s="181">
        <v>0</v>
      </c>
      <c r="BW153" s="181">
        <v>0</v>
      </c>
      <c r="BY153" s="181">
        <v>3924.0877337220195</v>
      </c>
      <c r="BZ153" s="330">
        <v>3924.087733450704</v>
      </c>
      <c r="CA153" s="331">
        <v>2.713154572120402E-7</v>
      </c>
      <c r="CC153" s="181">
        <v>291</v>
      </c>
      <c r="CG153" s="181">
        <v>1213.3269212658051</v>
      </c>
      <c r="CH153" s="330">
        <v>1213.3268408460144</v>
      </c>
      <c r="CI153" s="332">
        <v>8.0419790720043238E-5</v>
      </c>
      <c r="CK153" s="181">
        <v>0</v>
      </c>
      <c r="CL153" s="330">
        <v>0</v>
      </c>
      <c r="CM153" s="332">
        <v>0</v>
      </c>
      <c r="CO153" s="181">
        <v>1285150.969874549</v>
      </c>
      <c r="CP153" s="330">
        <v>1285150.9697941435</v>
      </c>
      <c r="CQ153" s="332">
        <v>8.0405501648783684E-5</v>
      </c>
      <c r="CS153" s="181">
        <v>1285150.969874549</v>
      </c>
      <c r="CT153" s="330">
        <v>1285150.9697941435</v>
      </c>
      <c r="CU153" s="332">
        <v>8.0405501648783684E-5</v>
      </c>
      <c r="CW153" s="181">
        <v>0</v>
      </c>
      <c r="CX153" s="330">
        <v>0</v>
      </c>
      <c r="CY153" s="332">
        <v>0</v>
      </c>
      <c r="DA153" s="181">
        <v>231294.96010878973</v>
      </c>
      <c r="DB153" s="330">
        <v>231294.9601087929</v>
      </c>
      <c r="DC153" s="332">
        <v>-3.1723175197839737E-9</v>
      </c>
      <c r="DE153" s="333">
        <v>1.9292604501607719E-2</v>
      </c>
      <c r="DF153" s="333">
        <v>0</v>
      </c>
    </row>
    <row r="154" spans="1:110" x14ac:dyDescent="0.2">
      <c r="A154" s="159" t="s">
        <v>326</v>
      </c>
      <c r="B154" s="159" t="s">
        <v>229</v>
      </c>
      <c r="C154" s="160">
        <v>2071</v>
      </c>
      <c r="D154" s="161" t="s">
        <v>230</v>
      </c>
      <c r="E154" s="162"/>
      <c r="F154" s="163">
        <v>1222991.6483688345</v>
      </c>
      <c r="G154" s="164">
        <v>58385.733665553562</v>
      </c>
      <c r="H154" s="164">
        <v>29774.318163907934</v>
      </c>
      <c r="I154" s="164">
        <v>47518.608786874873</v>
      </c>
      <c r="J154" s="164">
        <v>0</v>
      </c>
      <c r="K154" s="164">
        <v>187196.25945922488</v>
      </c>
      <c r="L154" s="164">
        <v>44426.724625113377</v>
      </c>
      <c r="M154" s="186">
        <v>114418.30399999999</v>
      </c>
      <c r="N154" s="164">
        <v>0</v>
      </c>
      <c r="O154" s="165">
        <v>39564</v>
      </c>
      <c r="P154" s="166"/>
      <c r="Q154" s="167"/>
      <c r="R154" s="164">
        <v>-14188.174394925103</v>
      </c>
      <c r="S154" s="164"/>
      <c r="T154" s="164">
        <v>0</v>
      </c>
      <c r="U154" s="168">
        <v>0</v>
      </c>
      <c r="V154" s="168">
        <v>0</v>
      </c>
      <c r="W154" s="169">
        <v>1730087.4226745842</v>
      </c>
      <c r="X154" s="170"/>
      <c r="Y154" s="163">
        <v>181887.90000000002</v>
      </c>
      <c r="Z154" s="171">
        <v>12348.198913128988</v>
      </c>
      <c r="AA154" s="169">
        <v>194236.09891312901</v>
      </c>
      <c r="AB154" s="170"/>
      <c r="AC154" s="163">
        <v>40583.302095273699</v>
      </c>
      <c r="AD154" s="167"/>
      <c r="AE154" s="164">
        <v>0</v>
      </c>
      <c r="AF154" s="167"/>
      <c r="AG154" s="164"/>
      <c r="AH154" s="169">
        <v>40583.302095273699</v>
      </c>
      <c r="AI154" s="170"/>
      <c r="AJ154" s="172">
        <v>1964906.8236829869</v>
      </c>
      <c r="AK154" s="170"/>
      <c r="AL154" s="173">
        <v>143200</v>
      </c>
      <c r="AM154" s="170"/>
      <c r="AN154" s="174">
        <v>321689.68971793022</v>
      </c>
      <c r="AO154" s="170"/>
      <c r="AP154" s="175">
        <v>1938511.6959826383</v>
      </c>
      <c r="AQ154" s="167"/>
      <c r="AR154" s="170">
        <v>40583.302095273699</v>
      </c>
      <c r="AS154" s="167"/>
      <c r="AT154" s="170">
        <v>143200</v>
      </c>
      <c r="AU154" s="175">
        <v>7520.7449877535528</v>
      </c>
      <c r="AV154" s="170">
        <v>2506.9149959178512</v>
      </c>
      <c r="AW154" s="170">
        <v>352.30408192291281</v>
      </c>
      <c r="AX154" s="170">
        <v>3127.8023054247969</v>
      </c>
      <c r="AY154" s="176">
        <v>0</v>
      </c>
      <c r="AZ154" s="177">
        <v>604.31642953818994</v>
      </c>
      <c r="BA154" s="178">
        <v>2108182.9152773549</v>
      </c>
      <c r="BB154" s="179">
        <v>76.091594367986545</v>
      </c>
      <c r="BD154" s="128">
        <v>2122294.9980779123</v>
      </c>
      <c r="BG154" s="180">
        <v>2122294.9980779123</v>
      </c>
      <c r="BI154" s="182">
        <v>0</v>
      </c>
      <c r="BL154" s="128">
        <v>1744275.5970695093</v>
      </c>
      <c r="BN154" s="183">
        <v>18426.576388640533</v>
      </c>
      <c r="BO154" s="184">
        <v>-4238.4019937154299</v>
      </c>
      <c r="BQ154" s="128">
        <v>380</v>
      </c>
      <c r="BR154" s="185">
        <v>3802071</v>
      </c>
      <c r="BS154" s="128">
        <v>39564</v>
      </c>
      <c r="BT154" s="128">
        <v>0</v>
      </c>
      <c r="BU154" s="181">
        <v>0</v>
      </c>
      <c r="BW154" s="181">
        <v>0</v>
      </c>
      <c r="BY154" s="181">
        <v>3562.8366670211867</v>
      </c>
      <c r="BZ154" s="330">
        <v>3562.8366669789229</v>
      </c>
      <c r="CA154" s="331">
        <v>4.2263764044037089E-8</v>
      </c>
      <c r="CC154" s="181">
        <v>428</v>
      </c>
      <c r="CG154" s="181">
        <v>0</v>
      </c>
      <c r="CH154" s="330">
        <v>0</v>
      </c>
      <c r="CI154" s="332">
        <v>0</v>
      </c>
      <c r="CK154" s="181">
        <v>0</v>
      </c>
      <c r="CL154" s="330">
        <v>0</v>
      </c>
      <c r="CM154" s="332">
        <v>0</v>
      </c>
      <c r="CO154" s="181">
        <v>1730087.4226745842</v>
      </c>
      <c r="CP154" s="330">
        <v>1730087.4226745944</v>
      </c>
      <c r="CQ154" s="332">
        <v>-1.0244548320770264E-8</v>
      </c>
      <c r="CS154" s="181">
        <v>1744275.5970695093</v>
      </c>
      <c r="CT154" s="330">
        <v>1744275.5970695196</v>
      </c>
      <c r="CU154" s="332">
        <v>-1.0244548320770264E-8</v>
      </c>
      <c r="CW154" s="181">
        <v>0</v>
      </c>
      <c r="CX154" s="330">
        <v>0</v>
      </c>
      <c r="CY154" s="332">
        <v>0</v>
      </c>
      <c r="DA154" s="181">
        <v>310035.5237831425</v>
      </c>
      <c r="DB154" s="330">
        <v>310035.52378314483</v>
      </c>
      <c r="DC154" s="332">
        <v>-2.3283064365386963E-9</v>
      </c>
      <c r="DE154" s="333">
        <v>1.5521064301552107E-2</v>
      </c>
      <c r="DF154" s="333">
        <v>0</v>
      </c>
    </row>
    <row r="155" spans="1:110" x14ac:dyDescent="0.2">
      <c r="A155" s="187" t="s">
        <v>328</v>
      </c>
      <c r="B155" s="187"/>
      <c r="C155" s="160">
        <v>2193</v>
      </c>
      <c r="D155" s="161" t="s">
        <v>231</v>
      </c>
      <c r="E155" s="162"/>
      <c r="F155" s="163">
        <v>1080118.7922509802</v>
      </c>
      <c r="G155" s="164">
        <v>77628.418559973128</v>
      </c>
      <c r="H155" s="164">
        <v>31955.111999971625</v>
      </c>
      <c r="I155" s="164">
        <v>113393.13999997526</v>
      </c>
      <c r="J155" s="164">
        <v>0</v>
      </c>
      <c r="K155" s="164">
        <v>177477.01020000674</v>
      </c>
      <c r="L155" s="164">
        <v>92270.742830163334</v>
      </c>
      <c r="M155" s="186">
        <v>114418.30399999999</v>
      </c>
      <c r="N155" s="164">
        <v>0</v>
      </c>
      <c r="O155" s="165">
        <v>7610.4000000000005</v>
      </c>
      <c r="P155" s="166"/>
      <c r="Q155" s="167"/>
      <c r="R155" s="164">
        <v>0</v>
      </c>
      <c r="S155" s="164"/>
      <c r="T155" s="164">
        <v>0</v>
      </c>
      <c r="U155" s="168">
        <v>0</v>
      </c>
      <c r="V155" s="168">
        <v>0</v>
      </c>
      <c r="W155" s="169">
        <v>1694871.91984107</v>
      </c>
      <c r="X155" s="170"/>
      <c r="Y155" s="163">
        <v>80762.250000000015</v>
      </c>
      <c r="Z155" s="171">
        <v>12037.948211994066</v>
      </c>
      <c r="AA155" s="169">
        <v>92800.19821199408</v>
      </c>
      <c r="AB155" s="170"/>
      <c r="AC155" s="163">
        <v>13144.790397099852</v>
      </c>
      <c r="AD155" s="167"/>
      <c r="AE155" s="164">
        <v>0</v>
      </c>
      <c r="AF155" s="167"/>
      <c r="AG155" s="164"/>
      <c r="AH155" s="169">
        <v>13144.790397099852</v>
      </c>
      <c r="AI155" s="170"/>
      <c r="AJ155" s="172">
        <v>1800816.9084501639</v>
      </c>
      <c r="AK155" s="170"/>
      <c r="AL155" s="173">
        <v>159285.97826086957</v>
      </c>
      <c r="AM155" s="170"/>
      <c r="AN155" s="174">
        <v>314889.82915852644</v>
      </c>
      <c r="AO155" s="170"/>
      <c r="AP155" s="175">
        <v>1787672.118053064</v>
      </c>
      <c r="AQ155" s="167"/>
      <c r="AR155" s="170">
        <v>13144.790397099852</v>
      </c>
      <c r="AS155" s="167"/>
      <c r="AT155" s="170">
        <v>159285.97826086957</v>
      </c>
      <c r="AU155" s="175">
        <v>0</v>
      </c>
      <c r="AV155" s="170">
        <v>0</v>
      </c>
      <c r="AW155" s="170">
        <v>0</v>
      </c>
      <c r="AX155" s="170">
        <v>0</v>
      </c>
      <c r="AY155" s="176">
        <v>0</v>
      </c>
      <c r="AZ155" s="177">
        <v>0</v>
      </c>
      <c r="BA155" s="178">
        <v>1960102.8867110335</v>
      </c>
      <c r="BB155" s="179">
        <v>5.8207660913467407E-11</v>
      </c>
      <c r="BD155" s="128">
        <v>1960102.8867110335</v>
      </c>
      <c r="BG155" s="180">
        <v>1960102.8867110335</v>
      </c>
      <c r="BI155" s="182">
        <v>0</v>
      </c>
      <c r="BL155" s="128">
        <v>1694871.91984107</v>
      </c>
      <c r="BN155" s="183">
        <v>0</v>
      </c>
      <c r="BO155" s="184">
        <v>0</v>
      </c>
      <c r="BQ155" s="128">
        <v>380</v>
      </c>
      <c r="BR155" s="185">
        <v>3802193</v>
      </c>
      <c r="BS155" s="128">
        <v>7610.4000000000005</v>
      </c>
      <c r="BT155" s="128">
        <v>0</v>
      </c>
      <c r="BU155" s="181">
        <v>0</v>
      </c>
      <c r="BW155" s="181">
        <v>0</v>
      </c>
      <c r="BY155" s="181">
        <v>4038.5183885185279</v>
      </c>
      <c r="BZ155" s="330">
        <v>4038.5183883597883</v>
      </c>
      <c r="CA155" s="331">
        <v>1.587395672686398E-7</v>
      </c>
      <c r="CC155" s="181">
        <v>378</v>
      </c>
      <c r="CG155" s="181">
        <v>0</v>
      </c>
      <c r="CH155" s="330">
        <v>0</v>
      </c>
      <c r="CI155" s="332">
        <v>0</v>
      </c>
      <c r="CK155" s="181">
        <v>0</v>
      </c>
      <c r="CL155" s="330">
        <v>0</v>
      </c>
      <c r="CM155" s="332">
        <v>0</v>
      </c>
      <c r="CO155" s="181">
        <v>1694871.91984107</v>
      </c>
      <c r="CP155" s="330">
        <v>1694871.9198410949</v>
      </c>
      <c r="CQ155" s="332">
        <v>-2.491287887096405E-8</v>
      </c>
      <c r="CS155" s="181">
        <v>1694871.91984107</v>
      </c>
      <c r="CT155" s="330">
        <v>1694871.9198410949</v>
      </c>
      <c r="CU155" s="332">
        <v>-2.491287887096405E-8</v>
      </c>
      <c r="CW155" s="181">
        <v>0</v>
      </c>
      <c r="CX155" s="330">
        <v>0</v>
      </c>
      <c r="CY155" s="332">
        <v>0</v>
      </c>
      <c r="DA155" s="181">
        <v>309321.81726580678</v>
      </c>
      <c r="DB155" s="330">
        <v>309321.81726581231</v>
      </c>
      <c r="DC155" s="332">
        <v>-5.5297277867794037E-9</v>
      </c>
      <c r="DE155" s="333">
        <v>5.1094890510948905E-2</v>
      </c>
      <c r="DF155" s="333">
        <v>0</v>
      </c>
    </row>
    <row r="156" spans="1:110" x14ac:dyDescent="0.2">
      <c r="A156" s="187" t="s">
        <v>328</v>
      </c>
      <c r="B156" s="187"/>
      <c r="C156" s="188">
        <v>2028</v>
      </c>
      <c r="D156" s="161" t="s">
        <v>232</v>
      </c>
      <c r="E156" s="162"/>
      <c r="F156" s="163">
        <v>1563029.0459293283</v>
      </c>
      <c r="G156" s="164">
        <v>128748.55530698803</v>
      </c>
      <c r="H156" s="164">
        <v>61760.312595100768</v>
      </c>
      <c r="I156" s="164">
        <v>151288.18837293066</v>
      </c>
      <c r="J156" s="164">
        <v>1618.8384285922514</v>
      </c>
      <c r="K156" s="164">
        <v>293960.52163439995</v>
      </c>
      <c r="L156" s="164">
        <v>110779.77372105767</v>
      </c>
      <c r="M156" s="186">
        <v>114418.30399999999</v>
      </c>
      <c r="N156" s="164">
        <v>0</v>
      </c>
      <c r="O156" s="165">
        <v>14307.754984368003</v>
      </c>
      <c r="P156" s="166"/>
      <c r="Q156" s="167"/>
      <c r="R156" s="164">
        <v>0</v>
      </c>
      <c r="S156" s="164"/>
      <c r="T156" s="164">
        <v>0</v>
      </c>
      <c r="U156" s="168">
        <v>12359.82388088014</v>
      </c>
      <c r="V156" s="168">
        <v>0</v>
      </c>
      <c r="W156" s="169">
        <v>2452271.1188536459</v>
      </c>
      <c r="X156" s="170"/>
      <c r="Y156" s="163">
        <v>122600.52602545969</v>
      </c>
      <c r="Z156" s="171">
        <v>14789.641796677926</v>
      </c>
      <c r="AA156" s="169">
        <v>137390.16782213762</v>
      </c>
      <c r="AB156" s="170"/>
      <c r="AC156" s="163">
        <v>18191.890584609297</v>
      </c>
      <c r="AD156" s="167"/>
      <c r="AE156" s="164">
        <v>0</v>
      </c>
      <c r="AF156" s="167"/>
      <c r="AG156" s="164"/>
      <c r="AH156" s="169">
        <v>18191.890584609297</v>
      </c>
      <c r="AI156" s="170"/>
      <c r="AJ156" s="172">
        <v>2607853.1772603928</v>
      </c>
      <c r="AK156" s="170"/>
      <c r="AL156" s="173">
        <v>281927.27915194345</v>
      </c>
      <c r="AM156" s="170"/>
      <c r="AN156" s="174">
        <v>497491.66028913681</v>
      </c>
      <c r="AO156" s="170"/>
      <c r="AP156" s="175">
        <v>2589661.2866757833</v>
      </c>
      <c r="AQ156" s="167"/>
      <c r="AR156" s="170">
        <v>18191.890584609297</v>
      </c>
      <c r="AS156" s="167"/>
      <c r="AT156" s="170">
        <v>281927.27915194345</v>
      </c>
      <c r="AU156" s="175">
        <v>0</v>
      </c>
      <c r="AV156" s="170">
        <v>0</v>
      </c>
      <c r="AW156" s="170">
        <v>0</v>
      </c>
      <c r="AX156" s="170">
        <v>0</v>
      </c>
      <c r="AY156" s="176">
        <v>0</v>
      </c>
      <c r="AZ156" s="177">
        <v>0</v>
      </c>
      <c r="BA156" s="178">
        <v>2889780.4564123363</v>
      </c>
      <c r="BB156" s="179">
        <v>5.8207660913467407E-11</v>
      </c>
      <c r="BD156" s="128">
        <v>2889780.4564123363</v>
      </c>
      <c r="BG156" s="180">
        <v>2889780.4564123363</v>
      </c>
      <c r="BI156" s="182">
        <v>0</v>
      </c>
      <c r="BL156" s="128">
        <v>2452271.1188536459</v>
      </c>
      <c r="BN156" s="183">
        <v>0</v>
      </c>
      <c r="BO156" s="184">
        <v>0</v>
      </c>
      <c r="BQ156" s="128">
        <v>380</v>
      </c>
      <c r="BR156" s="185">
        <v>3802028</v>
      </c>
      <c r="BS156" s="128">
        <v>14307.754984368003</v>
      </c>
      <c r="BT156" s="128">
        <v>0</v>
      </c>
      <c r="BU156" s="181">
        <v>0</v>
      </c>
      <c r="BW156" s="181">
        <v>0</v>
      </c>
      <c r="BY156" s="181">
        <v>4171.0498668544087</v>
      </c>
      <c r="BZ156" s="330">
        <v>4171.0498669550179</v>
      </c>
      <c r="CA156" s="331">
        <v>-1.0060921340482309E-7</v>
      </c>
      <c r="CC156" s="181">
        <v>547</v>
      </c>
      <c r="CG156" s="181">
        <v>12359.82388088014</v>
      </c>
      <c r="CH156" s="330">
        <v>12359.823936893106</v>
      </c>
      <c r="CI156" s="332">
        <v>-5.6012966524576768E-5</v>
      </c>
      <c r="CK156" s="181">
        <v>0</v>
      </c>
      <c r="CL156" s="330">
        <v>0</v>
      </c>
      <c r="CM156" s="332">
        <v>0</v>
      </c>
      <c r="CO156" s="181">
        <v>2452271.1188536459</v>
      </c>
      <c r="CP156" s="330">
        <v>2452271.1189096919</v>
      </c>
      <c r="CQ156" s="332">
        <v>-5.6046061217784882E-5</v>
      </c>
      <c r="CS156" s="181">
        <v>2452271.1188536459</v>
      </c>
      <c r="CT156" s="330">
        <v>2452271.1189096919</v>
      </c>
      <c r="CU156" s="332">
        <v>-5.6046061217784882E-5</v>
      </c>
      <c r="CW156" s="181">
        <v>1618.8384285922514</v>
      </c>
      <c r="CX156" s="330">
        <v>1618.8384285922514</v>
      </c>
      <c r="CY156" s="332">
        <v>0</v>
      </c>
      <c r="DA156" s="181">
        <v>489248.25021980854</v>
      </c>
      <c r="DB156" s="330">
        <v>489248.25021981588</v>
      </c>
      <c r="DC156" s="332">
        <v>-7.3341652750968933E-9</v>
      </c>
      <c r="DE156" s="333">
        <v>6.2300319488817889E-2</v>
      </c>
      <c r="DF156" s="333">
        <v>0</v>
      </c>
    </row>
    <row r="157" spans="1:110" x14ac:dyDescent="0.2">
      <c r="A157" s="187" t="s">
        <v>328</v>
      </c>
      <c r="B157" s="187"/>
      <c r="C157" s="188">
        <v>2012</v>
      </c>
      <c r="D157" s="161" t="s">
        <v>233</v>
      </c>
      <c r="E157" s="162"/>
      <c r="F157" s="163">
        <v>1305857.9049171903</v>
      </c>
      <c r="G157" s="164">
        <v>77395.306169143179</v>
      </c>
      <c r="H157" s="164">
        <v>34950.024703093935</v>
      </c>
      <c r="I157" s="164">
        <v>151950.03077184194</v>
      </c>
      <c r="J157" s="164">
        <v>49174.433145699026</v>
      </c>
      <c r="K157" s="164">
        <v>224995.57202093833</v>
      </c>
      <c r="L157" s="164">
        <v>133634.29189834304</v>
      </c>
      <c r="M157" s="186">
        <v>114418.30399999999</v>
      </c>
      <c r="N157" s="164">
        <v>0</v>
      </c>
      <c r="O157" s="165">
        <v>7912.8</v>
      </c>
      <c r="P157" s="166"/>
      <c r="Q157" s="167"/>
      <c r="R157" s="164">
        <v>0</v>
      </c>
      <c r="S157" s="164"/>
      <c r="T157" s="164">
        <v>0</v>
      </c>
      <c r="U157" s="168">
        <v>0</v>
      </c>
      <c r="V157" s="168">
        <v>0</v>
      </c>
      <c r="W157" s="169">
        <v>2100288.6676262501</v>
      </c>
      <c r="X157" s="170"/>
      <c r="Y157" s="163">
        <v>107724.90000000001</v>
      </c>
      <c r="Z157" s="171">
        <v>15491.225366251878</v>
      </c>
      <c r="AA157" s="169">
        <v>123216.12536625189</v>
      </c>
      <c r="AB157" s="170"/>
      <c r="AC157" s="163">
        <v>21385.654175420597</v>
      </c>
      <c r="AD157" s="167"/>
      <c r="AE157" s="164">
        <v>0</v>
      </c>
      <c r="AF157" s="167"/>
      <c r="AG157" s="164"/>
      <c r="AH157" s="169">
        <v>21385.654175420597</v>
      </c>
      <c r="AI157" s="170"/>
      <c r="AJ157" s="172">
        <v>2244890.4471679227</v>
      </c>
      <c r="AK157" s="170"/>
      <c r="AL157" s="173">
        <v>172778.38582677164</v>
      </c>
      <c r="AM157" s="170"/>
      <c r="AN157" s="174">
        <v>390474.95319588808</v>
      </c>
      <c r="AO157" s="170"/>
      <c r="AP157" s="175">
        <v>2223504.792992502</v>
      </c>
      <c r="AQ157" s="167"/>
      <c r="AR157" s="170">
        <v>21385.654175420597</v>
      </c>
      <c r="AS157" s="167"/>
      <c r="AT157" s="170">
        <v>172778.38582677164</v>
      </c>
      <c r="AU157" s="175">
        <v>0</v>
      </c>
      <c r="AV157" s="170">
        <v>0</v>
      </c>
      <c r="AW157" s="170">
        <v>0</v>
      </c>
      <c r="AX157" s="170">
        <v>0</v>
      </c>
      <c r="AY157" s="176">
        <v>0</v>
      </c>
      <c r="AZ157" s="177">
        <v>0</v>
      </c>
      <c r="BA157" s="178">
        <v>2417668.8329946944</v>
      </c>
      <c r="BB157" s="179">
        <v>-2.9103830456733704E-11</v>
      </c>
      <c r="BD157" s="128">
        <v>2417668.8329946944</v>
      </c>
      <c r="BG157" s="180">
        <v>2417668.8329946944</v>
      </c>
      <c r="BI157" s="182">
        <v>0</v>
      </c>
      <c r="BL157" s="128">
        <v>2100288.6676262501</v>
      </c>
      <c r="BN157" s="183">
        <v>0</v>
      </c>
      <c r="BO157" s="184">
        <v>0</v>
      </c>
      <c r="BQ157" s="128">
        <v>380</v>
      </c>
      <c r="BR157" s="185">
        <v>3802012</v>
      </c>
      <c r="BS157" s="128">
        <v>7912.8</v>
      </c>
      <c r="BT157" s="128">
        <v>0</v>
      </c>
      <c r="BU157" s="181">
        <v>0</v>
      </c>
      <c r="BW157" s="181">
        <v>0</v>
      </c>
      <c r="BY157" s="181">
        <v>4197.3311839803782</v>
      </c>
      <c r="BZ157" s="330">
        <v>4197.3311839843755</v>
      </c>
      <c r="CA157" s="331">
        <v>-3.9972292142920196E-9</v>
      </c>
      <c r="CC157" s="181">
        <v>457</v>
      </c>
      <c r="CG157" s="181">
        <v>0</v>
      </c>
      <c r="CH157" s="330">
        <v>0</v>
      </c>
      <c r="CI157" s="332">
        <v>0</v>
      </c>
      <c r="CK157" s="181">
        <v>0</v>
      </c>
      <c r="CL157" s="330">
        <v>0</v>
      </c>
      <c r="CM157" s="332">
        <v>0</v>
      </c>
      <c r="CO157" s="181">
        <v>2100288.6676262501</v>
      </c>
      <c r="CP157" s="330">
        <v>2100288.6676262827</v>
      </c>
      <c r="CQ157" s="332">
        <v>-3.2596290111541748E-8</v>
      </c>
      <c r="CS157" s="181">
        <v>2100288.6676262501</v>
      </c>
      <c r="CT157" s="330">
        <v>2100288.6676262827</v>
      </c>
      <c r="CU157" s="332">
        <v>-3.2596290111541748E-8</v>
      </c>
      <c r="CW157" s="181">
        <v>49174.433145699026</v>
      </c>
      <c r="CX157" s="330">
        <v>49174.433145699026</v>
      </c>
      <c r="CY157" s="332">
        <v>0</v>
      </c>
      <c r="DA157" s="181">
        <v>383081.98567391298</v>
      </c>
      <c r="DB157" s="330">
        <v>383081.98567392037</v>
      </c>
      <c r="DC157" s="332">
        <v>-7.3923729360103607E-9</v>
      </c>
      <c r="DE157" s="333">
        <v>0.14363636363636365</v>
      </c>
      <c r="DF157" s="333">
        <v>0</v>
      </c>
    </row>
    <row r="158" spans="1:110" x14ac:dyDescent="0.2">
      <c r="A158" s="159" t="s">
        <v>326</v>
      </c>
      <c r="B158" s="159" t="s">
        <v>234</v>
      </c>
      <c r="C158" s="160">
        <v>2074</v>
      </c>
      <c r="D158" s="161" t="s">
        <v>235</v>
      </c>
      <c r="E158" s="162"/>
      <c r="F158" s="163">
        <v>1765908.5016166817</v>
      </c>
      <c r="G158" s="164">
        <v>117042.56996919028</v>
      </c>
      <c r="H158" s="164">
        <v>58113.12436358464</v>
      </c>
      <c r="I158" s="164">
        <v>115279.87723633857</v>
      </c>
      <c r="J158" s="164">
        <v>0</v>
      </c>
      <c r="K158" s="164">
        <v>236431.5848166442</v>
      </c>
      <c r="L158" s="164">
        <v>24586.089278797608</v>
      </c>
      <c r="M158" s="186">
        <v>114418.30399999999</v>
      </c>
      <c r="N158" s="164">
        <v>27167.341852151709</v>
      </c>
      <c r="O158" s="165">
        <v>43344</v>
      </c>
      <c r="P158" s="166"/>
      <c r="Q158" s="167"/>
      <c r="R158" s="164">
        <v>-20825.514169689483</v>
      </c>
      <c r="S158" s="164"/>
      <c r="T158" s="164">
        <v>0</v>
      </c>
      <c r="U158" s="168">
        <v>0</v>
      </c>
      <c r="V158" s="168">
        <v>0</v>
      </c>
      <c r="W158" s="169">
        <v>2481465.8789636996</v>
      </c>
      <c r="X158" s="170"/>
      <c r="Y158" s="163">
        <v>137892.90000000002</v>
      </c>
      <c r="Z158" s="171">
        <v>10016.293171178055</v>
      </c>
      <c r="AA158" s="169">
        <v>147909.19317117808</v>
      </c>
      <c r="AB158" s="170"/>
      <c r="AC158" s="163">
        <v>35690.974287779209</v>
      </c>
      <c r="AD158" s="167"/>
      <c r="AE158" s="164">
        <v>0</v>
      </c>
      <c r="AF158" s="167"/>
      <c r="AG158" s="164"/>
      <c r="AH158" s="169">
        <v>35690.974287779209</v>
      </c>
      <c r="AI158" s="170"/>
      <c r="AJ158" s="172">
        <v>2665066.0464226566</v>
      </c>
      <c r="AK158" s="170"/>
      <c r="AL158" s="173">
        <v>268757.36334405141</v>
      </c>
      <c r="AM158" s="170"/>
      <c r="AN158" s="174">
        <v>444199.27787740401</v>
      </c>
      <c r="AO158" s="170"/>
      <c r="AP158" s="175">
        <v>2650200.5863045668</v>
      </c>
      <c r="AQ158" s="167"/>
      <c r="AR158" s="170">
        <v>35690.974287779209</v>
      </c>
      <c r="AS158" s="167"/>
      <c r="AT158" s="170">
        <v>268757.36334405141</v>
      </c>
      <c r="AU158" s="175">
        <v>10859.393463625456</v>
      </c>
      <c r="AV158" s="170">
        <v>3619.7978212084854</v>
      </c>
      <c r="AW158" s="170">
        <v>508.70075380457973</v>
      </c>
      <c r="AX158" s="170">
        <v>4516.3126746554308</v>
      </c>
      <c r="AY158" s="176">
        <v>0</v>
      </c>
      <c r="AZ158" s="177">
        <v>1211.4388832195937</v>
      </c>
      <c r="BA158" s="178">
        <v>2933933.2803398836</v>
      </c>
      <c r="BB158" s="179">
        <v>109.87057317560539</v>
      </c>
      <c r="BD158" s="128">
        <v>2954648.9239363973</v>
      </c>
      <c r="BG158" s="180">
        <v>2954648.9239363973</v>
      </c>
      <c r="BI158" s="182">
        <v>0</v>
      </c>
      <c r="BL158" s="128">
        <v>2502291.3931333888</v>
      </c>
      <c r="BN158" s="183">
        <v>27401.077191636861</v>
      </c>
      <c r="BO158" s="184">
        <v>-6575.5630219473787</v>
      </c>
      <c r="BQ158" s="128">
        <v>380</v>
      </c>
      <c r="BR158" s="185">
        <v>3802074</v>
      </c>
      <c r="BS158" s="128">
        <v>43344</v>
      </c>
      <c r="BT158" s="128">
        <v>27167.341852151709</v>
      </c>
      <c r="BU158" s="181">
        <v>27167.341852151709</v>
      </c>
      <c r="BW158" s="181">
        <v>26467.741820685573</v>
      </c>
      <c r="BY158" s="181">
        <v>3604.6061388718467</v>
      </c>
      <c r="BZ158" s="330">
        <v>3604.6061388824792</v>
      </c>
      <c r="CA158" s="331">
        <v>-1.0632447811076418E-8</v>
      </c>
      <c r="CC158" s="181">
        <v>618</v>
      </c>
      <c r="CG158" s="181">
        <v>0</v>
      </c>
      <c r="CH158" s="330">
        <v>0</v>
      </c>
      <c r="CI158" s="332">
        <v>0</v>
      </c>
      <c r="CK158" s="181">
        <v>0</v>
      </c>
      <c r="CL158" s="330">
        <v>0</v>
      </c>
      <c r="CM158" s="332">
        <v>0</v>
      </c>
      <c r="CO158" s="181">
        <v>2481465.8789636996</v>
      </c>
      <c r="CP158" s="330">
        <v>2481465.8789637247</v>
      </c>
      <c r="CQ158" s="332">
        <v>-2.514570951461792E-8</v>
      </c>
      <c r="CS158" s="181">
        <v>2502291.3931333888</v>
      </c>
      <c r="CT158" s="330">
        <v>2502291.393133414</v>
      </c>
      <c r="CU158" s="332">
        <v>-2.514570951461792E-8</v>
      </c>
      <c r="CW158" s="181">
        <v>0</v>
      </c>
      <c r="CX158" s="330">
        <v>0</v>
      </c>
      <c r="CY158" s="332">
        <v>0</v>
      </c>
      <c r="DA158" s="181">
        <v>435324.72628713329</v>
      </c>
      <c r="DB158" s="330">
        <v>435324.726287139</v>
      </c>
      <c r="DC158" s="332">
        <v>-5.7043507695198059E-9</v>
      </c>
      <c r="DE158" s="333">
        <v>2.3809523809523808E-2</v>
      </c>
      <c r="DF158" s="333">
        <v>0</v>
      </c>
    </row>
    <row r="159" spans="1:110" x14ac:dyDescent="0.2">
      <c r="A159" s="187" t="s">
        <v>328</v>
      </c>
      <c r="B159" s="187"/>
      <c r="C159" s="160">
        <v>2117</v>
      </c>
      <c r="D159" s="161" t="s">
        <v>236</v>
      </c>
      <c r="E159" s="162"/>
      <c r="F159" s="163">
        <v>985822.70721319609</v>
      </c>
      <c r="G159" s="164">
        <v>19936.522666659766</v>
      </c>
      <c r="H159" s="164">
        <v>11030.453114744292</v>
      </c>
      <c r="I159" s="164">
        <v>15668.900065570344</v>
      </c>
      <c r="J159" s="164">
        <v>0</v>
      </c>
      <c r="K159" s="164">
        <v>107620.25220000402</v>
      </c>
      <c r="L159" s="164">
        <v>1129.0797064214305</v>
      </c>
      <c r="M159" s="186">
        <v>114418.30399999999</v>
      </c>
      <c r="N159" s="164">
        <v>0</v>
      </c>
      <c r="O159" s="165">
        <v>5796</v>
      </c>
      <c r="P159" s="166"/>
      <c r="Q159" s="167"/>
      <c r="R159" s="164">
        <v>0</v>
      </c>
      <c r="S159" s="164"/>
      <c r="T159" s="164">
        <v>38123.781033404157</v>
      </c>
      <c r="U159" s="168">
        <v>0</v>
      </c>
      <c r="V159" s="168">
        <v>0</v>
      </c>
      <c r="W159" s="169">
        <v>1299546</v>
      </c>
      <c r="X159" s="170"/>
      <c r="Y159" s="163">
        <v>0</v>
      </c>
      <c r="Z159" s="171">
        <v>0</v>
      </c>
      <c r="AA159" s="169">
        <v>0</v>
      </c>
      <c r="AB159" s="170"/>
      <c r="AC159" s="163">
        <v>13144.297591265096</v>
      </c>
      <c r="AD159" s="167"/>
      <c r="AE159" s="164">
        <v>7655.8046336615862</v>
      </c>
      <c r="AF159" s="167"/>
      <c r="AG159" s="164"/>
      <c r="AH159" s="169">
        <v>20800.102224926683</v>
      </c>
      <c r="AI159" s="170"/>
      <c r="AJ159" s="172">
        <v>1320346.1022249267</v>
      </c>
      <c r="AK159" s="170"/>
      <c r="AL159" s="173">
        <v>65975.346260387829</v>
      </c>
      <c r="AM159" s="170"/>
      <c r="AN159" s="174">
        <v>192301.93281233619</v>
      </c>
      <c r="AO159" s="170"/>
      <c r="AP159" s="175">
        <v>1307201.8046336616</v>
      </c>
      <c r="AQ159" s="167"/>
      <c r="AR159" s="170">
        <v>13144.297591265096</v>
      </c>
      <c r="AS159" s="167"/>
      <c r="AT159" s="170">
        <v>65975.346260387829</v>
      </c>
      <c r="AU159" s="175">
        <v>0</v>
      </c>
      <c r="AV159" s="170">
        <v>0</v>
      </c>
      <c r="AW159" s="170">
        <v>0</v>
      </c>
      <c r="AX159" s="170">
        <v>0</v>
      </c>
      <c r="AY159" s="176">
        <v>0</v>
      </c>
      <c r="AZ159" s="177">
        <v>0</v>
      </c>
      <c r="BA159" s="178">
        <v>1386321.4484853146</v>
      </c>
      <c r="BB159" s="179">
        <v>8.7311491370201111E-11</v>
      </c>
      <c r="BD159" s="128">
        <v>1386321.4484853146</v>
      </c>
      <c r="BG159" s="180">
        <v>1386321.4484853146</v>
      </c>
      <c r="BI159" s="182">
        <v>0</v>
      </c>
      <c r="BL159" s="128">
        <v>1299546</v>
      </c>
      <c r="BN159" s="183">
        <v>0</v>
      </c>
      <c r="BO159" s="184">
        <v>0</v>
      </c>
      <c r="BQ159" s="128">
        <v>380</v>
      </c>
      <c r="BR159" s="185">
        <v>3802117</v>
      </c>
      <c r="BS159" s="128">
        <v>5796</v>
      </c>
      <c r="BT159" s="128">
        <v>0</v>
      </c>
      <c r="BU159" s="181">
        <v>0</v>
      </c>
      <c r="BW159" s="181">
        <v>0</v>
      </c>
      <c r="BY159" s="181">
        <v>3199.9720300975596</v>
      </c>
      <c r="BZ159" s="330">
        <v>3199.9720300546451</v>
      </c>
      <c r="CA159" s="331">
        <v>4.2914507503155619E-8</v>
      </c>
      <c r="CC159" s="181">
        <v>345</v>
      </c>
      <c r="CG159" s="181">
        <v>0</v>
      </c>
      <c r="CH159" s="330">
        <v>0</v>
      </c>
      <c r="CI159" s="332">
        <v>0</v>
      </c>
      <c r="CK159" s="181">
        <v>38123.781033404157</v>
      </c>
      <c r="CL159" s="330">
        <v>38123.781033400679</v>
      </c>
      <c r="CM159" s="332">
        <v>3.4779077395796776E-9</v>
      </c>
      <c r="CO159" s="181">
        <v>1299546</v>
      </c>
      <c r="CP159" s="330">
        <v>1299546</v>
      </c>
      <c r="CQ159" s="332">
        <v>0</v>
      </c>
      <c r="CS159" s="181">
        <v>1299546</v>
      </c>
      <c r="CT159" s="330">
        <v>1299546</v>
      </c>
      <c r="CU159" s="332">
        <v>0</v>
      </c>
      <c r="CW159" s="181">
        <v>0</v>
      </c>
      <c r="CX159" s="330">
        <v>0</v>
      </c>
      <c r="CY159" s="332">
        <v>0</v>
      </c>
      <c r="DA159" s="181">
        <v>192301.93281233619</v>
      </c>
      <c r="DB159" s="330">
        <v>192301.93281233695</v>
      </c>
      <c r="DC159" s="332">
        <v>-7.5669959187507629E-10</v>
      </c>
      <c r="DE159" s="333">
        <v>3.875968992248062E-2</v>
      </c>
      <c r="DF159" s="333">
        <v>0</v>
      </c>
    </row>
    <row r="160" spans="1:110" x14ac:dyDescent="0.2">
      <c r="A160" s="187" t="s">
        <v>328</v>
      </c>
      <c r="B160" s="187"/>
      <c r="C160" s="160">
        <v>3035</v>
      </c>
      <c r="D160" s="161" t="s">
        <v>237</v>
      </c>
      <c r="E160" s="162"/>
      <c r="F160" s="163">
        <v>308605.36921456573</v>
      </c>
      <c r="G160" s="164">
        <v>10601.283562882929</v>
      </c>
      <c r="H160" s="164">
        <v>3888.622079996544</v>
      </c>
      <c r="I160" s="164">
        <v>4974.1957439989174</v>
      </c>
      <c r="J160" s="164">
        <v>1198.7656112793047</v>
      </c>
      <c r="K160" s="164">
        <v>28058.147121952228</v>
      </c>
      <c r="L160" s="164">
        <v>0</v>
      </c>
      <c r="M160" s="186">
        <v>114418.30399999999</v>
      </c>
      <c r="N160" s="164">
        <v>0</v>
      </c>
      <c r="O160" s="165">
        <v>1988.5500000000002</v>
      </c>
      <c r="P160" s="166"/>
      <c r="Q160" s="167"/>
      <c r="R160" s="164">
        <v>0</v>
      </c>
      <c r="S160" s="164"/>
      <c r="T160" s="164">
        <v>0</v>
      </c>
      <c r="U160" s="168">
        <v>50944.980626340257</v>
      </c>
      <c r="V160" s="168">
        <v>0</v>
      </c>
      <c r="W160" s="169">
        <v>524678.21796101588</v>
      </c>
      <c r="X160" s="170"/>
      <c r="Y160" s="163">
        <v>0</v>
      </c>
      <c r="Z160" s="171">
        <v>0</v>
      </c>
      <c r="AA160" s="169">
        <v>0</v>
      </c>
      <c r="AB160" s="170"/>
      <c r="AC160" s="163">
        <v>0</v>
      </c>
      <c r="AD160" s="167"/>
      <c r="AE160" s="164">
        <v>6479.5368693736418</v>
      </c>
      <c r="AF160" s="167"/>
      <c r="AG160" s="164"/>
      <c r="AH160" s="169">
        <v>6479.5368693736418</v>
      </c>
      <c r="AI160" s="170"/>
      <c r="AJ160" s="172">
        <v>531157.75483038952</v>
      </c>
      <c r="AK160" s="170"/>
      <c r="AL160" s="173">
        <v>22270.588235294119</v>
      </c>
      <c r="AM160" s="170"/>
      <c r="AN160" s="174">
        <v>55689.674712103166</v>
      </c>
      <c r="AO160" s="170"/>
      <c r="AP160" s="175">
        <v>531157.75483038952</v>
      </c>
      <c r="AQ160" s="167"/>
      <c r="AR160" s="170">
        <v>0</v>
      </c>
      <c r="AS160" s="167"/>
      <c r="AT160" s="170">
        <v>22270.588235294119</v>
      </c>
      <c r="AU160" s="175">
        <v>0</v>
      </c>
      <c r="AV160" s="170">
        <v>0</v>
      </c>
      <c r="AW160" s="170">
        <v>0</v>
      </c>
      <c r="AX160" s="170">
        <v>0</v>
      </c>
      <c r="AY160" s="176">
        <v>0</v>
      </c>
      <c r="AZ160" s="177">
        <v>0</v>
      </c>
      <c r="BA160" s="178">
        <v>553428.34306568361</v>
      </c>
      <c r="BB160" s="179">
        <v>-2.1827872842550278E-11</v>
      </c>
      <c r="BD160" s="128">
        <v>553428.34306568361</v>
      </c>
      <c r="BG160" s="180">
        <v>553428.34306568361</v>
      </c>
      <c r="BI160" s="182">
        <v>0</v>
      </c>
      <c r="BL160" s="128">
        <v>524678.21796101588</v>
      </c>
      <c r="BN160" s="183">
        <v>0</v>
      </c>
      <c r="BO160" s="184">
        <v>0</v>
      </c>
      <c r="BQ160" s="128">
        <v>380</v>
      </c>
      <c r="BR160" s="185">
        <v>3803035</v>
      </c>
      <c r="BS160" s="128">
        <v>1988.5500000000002</v>
      </c>
      <c r="BT160" s="128">
        <v>0</v>
      </c>
      <c r="BU160" s="181">
        <v>0</v>
      </c>
      <c r="BW160" s="181">
        <v>0</v>
      </c>
      <c r="BY160" s="181">
        <v>3711.9897948217235</v>
      </c>
      <c r="BZ160" s="330">
        <v>3711.989795</v>
      </c>
      <c r="CA160" s="331">
        <v>-1.7827642295742407E-7</v>
      </c>
      <c r="CC160" s="181">
        <v>108</v>
      </c>
      <c r="CG160" s="181">
        <v>50944.980626340257</v>
      </c>
      <c r="CH160" s="330">
        <v>50944.980645947267</v>
      </c>
      <c r="CI160" s="332">
        <v>-1.9607010472100228E-5</v>
      </c>
      <c r="CK160" s="181">
        <v>0</v>
      </c>
      <c r="CL160" s="330">
        <v>0</v>
      </c>
      <c r="CM160" s="332">
        <v>0</v>
      </c>
      <c r="CO160" s="181">
        <v>524678.21796101588</v>
      </c>
      <c r="CP160" s="330">
        <v>524678.21798062394</v>
      </c>
      <c r="CQ160" s="332">
        <v>-1.9608065485954285E-5</v>
      </c>
      <c r="CS160" s="181">
        <v>524678.21796101588</v>
      </c>
      <c r="CT160" s="330">
        <v>524678.21798062394</v>
      </c>
      <c r="CU160" s="332">
        <v>-1.9608065485954285E-5</v>
      </c>
      <c r="CW160" s="181">
        <v>1198.7656112793047</v>
      </c>
      <c r="CX160" s="330">
        <v>1198.7656112793047</v>
      </c>
      <c r="CY160" s="332">
        <v>0</v>
      </c>
      <c r="DA160" s="181">
        <v>55689.674712103166</v>
      </c>
      <c r="DB160" s="330">
        <v>55689.674712103399</v>
      </c>
      <c r="DC160" s="332">
        <v>-2.3283064365386963E-10</v>
      </c>
      <c r="DE160" s="333">
        <v>6.8627450980392163E-2</v>
      </c>
      <c r="DF160" s="333">
        <v>0</v>
      </c>
    </row>
    <row r="161" spans="1:152" x14ac:dyDescent="0.2">
      <c r="A161" s="187" t="s">
        <v>328</v>
      </c>
      <c r="B161" s="187"/>
      <c r="C161" s="188">
        <v>2078</v>
      </c>
      <c r="D161" s="161" t="s">
        <v>238</v>
      </c>
      <c r="E161" s="162"/>
      <c r="F161" s="163">
        <v>1100120.9921074796</v>
      </c>
      <c r="G161" s="164">
        <v>116029.37254050038</v>
      </c>
      <c r="H161" s="164">
        <v>64810.367999942384</v>
      </c>
      <c r="I161" s="164">
        <v>127905.46159997214</v>
      </c>
      <c r="J161" s="164">
        <v>0</v>
      </c>
      <c r="K161" s="164">
        <v>169007.03680000617</v>
      </c>
      <c r="L161" s="164">
        <v>8482.6805411720507</v>
      </c>
      <c r="M161" s="186">
        <v>114418.30399999999</v>
      </c>
      <c r="N161" s="164">
        <v>0</v>
      </c>
      <c r="O161" s="165">
        <v>6955.2000000000007</v>
      </c>
      <c r="P161" s="166"/>
      <c r="Q161" s="167"/>
      <c r="R161" s="164">
        <v>0</v>
      </c>
      <c r="S161" s="164"/>
      <c r="T161" s="164">
        <v>0</v>
      </c>
      <c r="U161" s="168">
        <v>61272.783674896928</v>
      </c>
      <c r="V161" s="168">
        <v>0</v>
      </c>
      <c r="W161" s="169">
        <v>1769002.1992639697</v>
      </c>
      <c r="X161" s="170"/>
      <c r="Y161" s="163">
        <v>160686.70986604545</v>
      </c>
      <c r="Z161" s="171">
        <v>12644.129376767989</v>
      </c>
      <c r="AA161" s="169">
        <v>173330.83924281344</v>
      </c>
      <c r="AB161" s="170"/>
      <c r="AC161" s="163">
        <v>14756.405911537551</v>
      </c>
      <c r="AD161" s="167"/>
      <c r="AE161" s="164">
        <v>0</v>
      </c>
      <c r="AF161" s="167"/>
      <c r="AG161" s="164"/>
      <c r="AH161" s="169">
        <v>14756.405911537551</v>
      </c>
      <c r="AI161" s="170"/>
      <c r="AJ161" s="172">
        <v>1957089.4444183207</v>
      </c>
      <c r="AK161" s="170"/>
      <c r="AL161" s="173">
        <v>273249.36708860763</v>
      </c>
      <c r="AM161" s="170"/>
      <c r="AN161" s="174">
        <v>332458.15137021261</v>
      </c>
      <c r="AO161" s="170"/>
      <c r="AP161" s="175">
        <v>1942333.0385067831</v>
      </c>
      <c r="AQ161" s="167"/>
      <c r="AR161" s="170">
        <v>14756.405911537551</v>
      </c>
      <c r="AS161" s="167"/>
      <c r="AT161" s="170">
        <v>273249.36708860763</v>
      </c>
      <c r="AU161" s="175">
        <v>0</v>
      </c>
      <c r="AV161" s="170">
        <v>0</v>
      </c>
      <c r="AW161" s="170">
        <v>0</v>
      </c>
      <c r="AX161" s="170">
        <v>0</v>
      </c>
      <c r="AY161" s="176">
        <v>0</v>
      </c>
      <c r="AZ161" s="177">
        <v>0</v>
      </c>
      <c r="BA161" s="178">
        <v>2230338.8115069284</v>
      </c>
      <c r="BB161" s="179">
        <v>1.1641532182693481E-10</v>
      </c>
      <c r="BD161" s="128">
        <v>2230338.8115069284</v>
      </c>
      <c r="BG161" s="180">
        <v>2230338.8115069284</v>
      </c>
      <c r="BI161" s="182">
        <v>0</v>
      </c>
      <c r="BL161" s="128">
        <v>1769002.1992639697</v>
      </c>
      <c r="BN161" s="183">
        <v>0</v>
      </c>
      <c r="BO161" s="184">
        <v>0</v>
      </c>
      <c r="BQ161" s="128">
        <v>380</v>
      </c>
      <c r="BR161" s="334">
        <v>3802035</v>
      </c>
      <c r="BS161" s="128">
        <v>6955.2000000000007</v>
      </c>
      <c r="BT161" s="128">
        <v>0</v>
      </c>
      <c r="BU161" s="181">
        <v>0</v>
      </c>
      <c r="BW161" s="181">
        <v>0</v>
      </c>
      <c r="BY161" s="181">
        <v>4202.2339479906595</v>
      </c>
      <c r="BZ161" s="330">
        <v>4202.2339480519486</v>
      </c>
      <c r="CA161" s="331">
        <v>-6.1289028963074088E-8</v>
      </c>
      <c r="CC161" s="181">
        <v>385</v>
      </c>
      <c r="CG161" s="181">
        <v>61272.783674896928</v>
      </c>
      <c r="CH161" s="330">
        <v>61272.783698899795</v>
      </c>
      <c r="CI161" s="332">
        <v>-2.4002867576200515E-5</v>
      </c>
      <c r="CK161" s="181">
        <v>0</v>
      </c>
      <c r="CL161" s="330">
        <v>0</v>
      </c>
      <c r="CM161" s="332">
        <v>0</v>
      </c>
      <c r="CO161" s="181">
        <v>1769002.1992639697</v>
      </c>
      <c r="CP161" s="330">
        <v>1769002.1992880004</v>
      </c>
      <c r="CQ161" s="332">
        <v>-2.4030683562159538E-5</v>
      </c>
      <c r="CS161" s="181">
        <v>1769002.1992639697</v>
      </c>
      <c r="CT161" s="330">
        <v>1769002.1992880004</v>
      </c>
      <c r="CU161" s="332">
        <v>-2.4030683562159538E-5</v>
      </c>
      <c r="CW161" s="181">
        <v>0</v>
      </c>
      <c r="CX161" s="330">
        <v>0</v>
      </c>
      <c r="CY161" s="332">
        <v>0</v>
      </c>
      <c r="DA161" s="181">
        <v>322058.30101564381</v>
      </c>
      <c r="DB161" s="330">
        <v>322058.30101565004</v>
      </c>
      <c r="DC161" s="332">
        <v>-6.2282197177410126E-9</v>
      </c>
      <c r="DE161" s="333">
        <v>5.7831325301204821E-2</v>
      </c>
      <c r="DF161" s="333">
        <v>0</v>
      </c>
    </row>
    <row r="162" spans="1:152" x14ac:dyDescent="0.2">
      <c r="A162" s="187" t="s">
        <v>328</v>
      </c>
      <c r="B162" s="187"/>
      <c r="C162" s="188">
        <v>2030</v>
      </c>
      <c r="D162" s="161" t="s">
        <v>465</v>
      </c>
      <c r="E162" s="162"/>
      <c r="F162" s="163">
        <v>531487.02475841879</v>
      </c>
      <c r="G162" s="164">
        <v>49088.481172757878</v>
      </c>
      <c r="H162" s="164">
        <v>21589.243199980792</v>
      </c>
      <c r="I162" s="164">
        <v>58589.583359987271</v>
      </c>
      <c r="J162" s="164">
        <v>0</v>
      </c>
      <c r="K162" s="164">
        <v>84201.720120003098</v>
      </c>
      <c r="L162" s="164">
        <v>1843.07262222126</v>
      </c>
      <c r="M162" s="186">
        <v>114418.30399999999</v>
      </c>
      <c r="N162" s="164">
        <v>0</v>
      </c>
      <c r="O162" s="165">
        <v>3117.8500000000004</v>
      </c>
      <c r="P162" s="166"/>
      <c r="Q162" s="167"/>
      <c r="R162" s="164">
        <v>0</v>
      </c>
      <c r="S162" s="164"/>
      <c r="T162" s="164">
        <v>0</v>
      </c>
      <c r="U162" s="168">
        <v>58934.496539911604</v>
      </c>
      <c r="V162" s="168">
        <v>0</v>
      </c>
      <c r="W162" s="169">
        <v>923269.77577328077</v>
      </c>
      <c r="X162" s="170"/>
      <c r="Y162" s="163">
        <v>83260.444158415849</v>
      </c>
      <c r="Z162" s="171">
        <v>7952.8674020638864</v>
      </c>
      <c r="AA162" s="169">
        <v>134302.31156047975</v>
      </c>
      <c r="AB162" s="170"/>
      <c r="AC162" s="163">
        <v>16143.922990024694</v>
      </c>
      <c r="AD162" s="167"/>
      <c r="AE162" s="164">
        <v>0</v>
      </c>
      <c r="AF162" s="167"/>
      <c r="AG162" s="164"/>
      <c r="AH162" s="169">
        <v>16143.922990024694</v>
      </c>
      <c r="AI162" s="170"/>
      <c r="AJ162" s="172">
        <v>1073716.0103237852</v>
      </c>
      <c r="AK162" s="170"/>
      <c r="AL162" s="173">
        <v>107573.19587628866</v>
      </c>
      <c r="AM162" s="170"/>
      <c r="AN162" s="174">
        <v>161630.28213901795</v>
      </c>
      <c r="AO162" s="170"/>
      <c r="AP162" s="175">
        <v>1057572.0873337605</v>
      </c>
      <c r="AQ162" s="167"/>
      <c r="AR162" s="170">
        <v>16143.922990024694</v>
      </c>
      <c r="AS162" s="167"/>
      <c r="AT162" s="170">
        <v>107573.19587628866</v>
      </c>
      <c r="AU162" s="175">
        <v>0</v>
      </c>
      <c r="AV162" s="170">
        <v>0</v>
      </c>
      <c r="AW162" s="170">
        <v>0</v>
      </c>
      <c r="AX162" s="170">
        <v>0</v>
      </c>
      <c r="AY162" s="176">
        <v>0</v>
      </c>
      <c r="AZ162" s="177">
        <v>0</v>
      </c>
      <c r="BA162" s="178">
        <v>1181289.2062000739</v>
      </c>
      <c r="BB162" s="179">
        <v>2.9103830456733704E-11</v>
      </c>
      <c r="BD162" s="128">
        <v>1181289.2062000739</v>
      </c>
      <c r="BG162" s="180">
        <v>1181289.2062000739</v>
      </c>
      <c r="BI162" s="182">
        <v>43089</v>
      </c>
      <c r="BL162" s="128">
        <v>923269.77577328077</v>
      </c>
      <c r="BN162" s="183">
        <v>0</v>
      </c>
      <c r="BO162" s="184">
        <v>0</v>
      </c>
      <c r="BQ162" s="128">
        <v>380</v>
      </c>
      <c r="BR162" s="185">
        <v>3802030</v>
      </c>
      <c r="BS162" s="128">
        <v>3117.8500000000004</v>
      </c>
      <c r="BT162" s="128">
        <v>0</v>
      </c>
      <c r="BU162" s="181">
        <v>0</v>
      </c>
      <c r="BW162" s="181">
        <v>0</v>
      </c>
      <c r="BY162" s="181">
        <v>4253.6343208262633</v>
      </c>
      <c r="BZ162" s="330">
        <v>4253.634321052632</v>
      </c>
      <c r="CA162" s="331">
        <v>-2.2636868379777297E-7</v>
      </c>
      <c r="CC162" s="181">
        <v>186</v>
      </c>
      <c r="CG162" s="181">
        <v>58934.496539911604</v>
      </c>
      <c r="CH162" s="330">
        <v>58934.496582778178</v>
      </c>
      <c r="CI162" s="332">
        <v>-4.2866573494393378E-5</v>
      </c>
      <c r="CK162" s="181">
        <v>0</v>
      </c>
      <c r="CL162" s="330">
        <v>0</v>
      </c>
      <c r="CM162" s="332">
        <v>0</v>
      </c>
      <c r="CO162" s="181">
        <v>923269.77577328077</v>
      </c>
      <c r="CP162" s="330">
        <v>923269.77581616002</v>
      </c>
      <c r="CQ162" s="332">
        <v>-4.28792554885149E-5</v>
      </c>
      <c r="CS162" s="181">
        <v>923269.77577328077</v>
      </c>
      <c r="CT162" s="330">
        <v>923269.77581616002</v>
      </c>
      <c r="CU162" s="332">
        <v>-4.28792554885149E-5</v>
      </c>
      <c r="CW162" s="181">
        <v>0</v>
      </c>
      <c r="CX162" s="330">
        <v>0</v>
      </c>
      <c r="CY162" s="332">
        <v>0</v>
      </c>
      <c r="DA162" s="181">
        <v>153572.14344538917</v>
      </c>
      <c r="DB162" s="330">
        <v>153572.14344539202</v>
      </c>
      <c r="DC162" s="332">
        <v>-2.852175384759903E-9</v>
      </c>
      <c r="DE162" s="333">
        <v>4.716981132075472E-2</v>
      </c>
      <c r="DF162" s="333">
        <v>0</v>
      </c>
    </row>
    <row r="163" spans="1:152" x14ac:dyDescent="0.2">
      <c r="A163" s="159" t="s">
        <v>326</v>
      </c>
      <c r="B163" s="159" t="s">
        <v>240</v>
      </c>
      <c r="C163" s="160">
        <v>2100</v>
      </c>
      <c r="D163" s="161" t="s">
        <v>241</v>
      </c>
      <c r="E163" s="162"/>
      <c r="F163" s="163">
        <v>597208.53857263189</v>
      </c>
      <c r="G163" s="164">
        <v>38437.193743270283</v>
      </c>
      <c r="H163" s="164">
        <v>19634.937203866051</v>
      </c>
      <c r="I163" s="164">
        <v>36920.78502135117</v>
      </c>
      <c r="J163" s="164">
        <v>0</v>
      </c>
      <c r="K163" s="164">
        <v>58853.725434484921</v>
      </c>
      <c r="L163" s="164">
        <v>0</v>
      </c>
      <c r="M163" s="186">
        <v>114418.30399999999</v>
      </c>
      <c r="N163" s="164">
        <v>0</v>
      </c>
      <c r="O163" s="165">
        <v>14607.25</v>
      </c>
      <c r="P163" s="166"/>
      <c r="Q163" s="167"/>
      <c r="R163" s="164">
        <v>-7031.0798650830475</v>
      </c>
      <c r="S163" s="164"/>
      <c r="T163" s="164">
        <v>0</v>
      </c>
      <c r="U163" s="168">
        <v>59359.371636934462</v>
      </c>
      <c r="V163" s="168">
        <v>0</v>
      </c>
      <c r="W163" s="169">
        <v>932409.02574745566</v>
      </c>
      <c r="X163" s="170"/>
      <c r="Y163" s="163">
        <v>0</v>
      </c>
      <c r="Z163" s="171">
        <v>0</v>
      </c>
      <c r="AA163" s="169">
        <v>0</v>
      </c>
      <c r="AB163" s="170"/>
      <c r="AC163" s="163">
        <v>6000</v>
      </c>
      <c r="AD163" s="167"/>
      <c r="AE163" s="164">
        <v>1203.8108421885554</v>
      </c>
      <c r="AF163" s="167"/>
      <c r="AG163" s="164"/>
      <c r="AH163" s="169">
        <v>7203.8108421885554</v>
      </c>
      <c r="AI163" s="170"/>
      <c r="AJ163" s="172">
        <v>939612.8365896442</v>
      </c>
      <c r="AK163" s="170"/>
      <c r="AL163" s="173">
        <v>89347.368421052641</v>
      </c>
      <c r="AM163" s="170"/>
      <c r="AN163" s="174">
        <v>125384.75772644617</v>
      </c>
      <c r="AO163" s="170"/>
      <c r="AP163" s="175">
        <v>940643.9164547273</v>
      </c>
      <c r="AQ163" s="167"/>
      <c r="AR163" s="170">
        <v>6000</v>
      </c>
      <c r="AS163" s="167"/>
      <c r="AT163" s="170">
        <v>89347.368421052641</v>
      </c>
      <c r="AU163" s="175">
        <v>3672.5133234590944</v>
      </c>
      <c r="AV163" s="170">
        <v>1224.1711078196981</v>
      </c>
      <c r="AW163" s="170">
        <v>172.03633906983359</v>
      </c>
      <c r="AX163" s="170">
        <v>1527.3614061536975</v>
      </c>
      <c r="AY163" s="176">
        <v>0</v>
      </c>
      <c r="AZ163" s="177">
        <v>397.84081189177465</v>
      </c>
      <c r="BA163" s="178">
        <v>1028997.3618873858</v>
      </c>
      <c r="BB163" s="179">
        <v>37.156876688997727</v>
      </c>
      <c r="BD163" s="128">
        <v>1035991.2848757799</v>
      </c>
      <c r="BG163" s="180">
        <v>1035991.2848757799</v>
      </c>
      <c r="BI163" s="182">
        <v>0</v>
      </c>
      <c r="BL163" s="128">
        <v>939440.10561253875</v>
      </c>
      <c r="BN163" s="183">
        <v>8990.9039818714773</v>
      </c>
      <c r="BO163" s="184">
        <v>-1959.8241167884298</v>
      </c>
      <c r="BQ163" s="128">
        <v>380</v>
      </c>
      <c r="BR163" s="185">
        <v>3802100</v>
      </c>
      <c r="BS163" s="128">
        <v>14607.25</v>
      </c>
      <c r="BT163" s="128">
        <v>0</v>
      </c>
      <c r="BU163" s="181">
        <v>0</v>
      </c>
      <c r="BW163" s="181">
        <v>0</v>
      </c>
      <c r="BY163" s="181">
        <v>3807.5231605094905</v>
      </c>
      <c r="BZ163" s="330">
        <v>3807.5231606796119</v>
      </c>
      <c r="CA163" s="331">
        <v>-1.7012143871397711E-7</v>
      </c>
      <c r="CC163" s="181">
        <v>209</v>
      </c>
      <c r="CG163" s="181">
        <v>59359.371636934462</v>
      </c>
      <c r="CH163" s="330">
        <v>59359.371673136062</v>
      </c>
      <c r="CI163" s="332">
        <v>-3.6201599868945777E-5</v>
      </c>
      <c r="CK163" s="181">
        <v>0</v>
      </c>
      <c r="CL163" s="330">
        <v>0</v>
      </c>
      <c r="CM163" s="332">
        <v>0</v>
      </c>
      <c r="CO163" s="181">
        <v>932409.02574745566</v>
      </c>
      <c r="CP163" s="330">
        <v>932409.02578366525</v>
      </c>
      <c r="CQ163" s="332">
        <v>-3.6209588870406151E-5</v>
      </c>
      <c r="CS163" s="181">
        <v>939440.10561253875</v>
      </c>
      <c r="CT163" s="330">
        <v>939440.10564874834</v>
      </c>
      <c r="CU163" s="332">
        <v>-3.6209588870406151E-5</v>
      </c>
      <c r="CW163" s="181">
        <v>0</v>
      </c>
      <c r="CX163" s="330">
        <v>0</v>
      </c>
      <c r="CY163" s="332">
        <v>0</v>
      </c>
      <c r="DA163" s="181">
        <v>125384.75772644617</v>
      </c>
      <c r="DB163" s="330">
        <v>125384.75772644798</v>
      </c>
      <c r="DC163" s="332">
        <v>-1.8044374883174896E-9</v>
      </c>
      <c r="DE163" s="333">
        <v>4.0909090909090909E-2</v>
      </c>
      <c r="DF163" s="333">
        <v>0</v>
      </c>
    </row>
    <row r="164" spans="1:152" ht="12" thickBot="1" x14ac:dyDescent="0.25">
      <c r="A164" s="187" t="s">
        <v>328</v>
      </c>
      <c r="B164" s="187"/>
      <c r="C164" s="160">
        <v>3036</v>
      </c>
      <c r="D164" s="161" t="s">
        <v>351</v>
      </c>
      <c r="E164" s="162"/>
      <c r="F164" s="163">
        <v>931531.02188841137</v>
      </c>
      <c r="G164" s="164">
        <v>37641.467825217747</v>
      </c>
      <c r="H164" s="164">
        <v>10345.885846144649</v>
      </c>
      <c r="I164" s="164">
        <v>36717.444364094605</v>
      </c>
      <c r="J164" s="164">
        <v>0</v>
      </c>
      <c r="K164" s="164">
        <v>105801.37863750391</v>
      </c>
      <c r="L164" s="164">
        <v>11543.684929405748</v>
      </c>
      <c r="M164" s="186">
        <v>114418.30399999999</v>
      </c>
      <c r="N164" s="164">
        <v>0</v>
      </c>
      <c r="O164" s="165">
        <v>15589.25</v>
      </c>
      <c r="P164" s="166"/>
      <c r="Q164" s="167"/>
      <c r="R164" s="164">
        <v>0</v>
      </c>
      <c r="S164" s="164"/>
      <c r="T164" s="164">
        <v>0</v>
      </c>
      <c r="U164" s="168">
        <v>41862.503201949876</v>
      </c>
      <c r="V164" s="168">
        <v>0</v>
      </c>
      <c r="W164" s="169">
        <v>1305450.9406927279</v>
      </c>
      <c r="X164" s="170"/>
      <c r="Y164" s="163">
        <v>0</v>
      </c>
      <c r="Z164" s="171">
        <v>0</v>
      </c>
      <c r="AA164" s="169">
        <v>0</v>
      </c>
      <c r="AB164" s="170"/>
      <c r="AC164" s="163">
        <v>2999.6253987595987</v>
      </c>
      <c r="AD164" s="167"/>
      <c r="AE164" s="164">
        <v>0</v>
      </c>
      <c r="AF164" s="167"/>
      <c r="AG164" s="164"/>
      <c r="AH164" s="169">
        <v>2999.6253987595987</v>
      </c>
      <c r="AI164" s="170"/>
      <c r="AJ164" s="172">
        <v>1308450.5660914874</v>
      </c>
      <c r="AK164" s="170"/>
      <c r="AL164" s="173">
        <v>71436.952380952367</v>
      </c>
      <c r="AM164" s="170"/>
      <c r="AN164" s="174">
        <v>195060.36891738413</v>
      </c>
      <c r="AO164" s="170"/>
      <c r="AP164" s="175">
        <v>1347262.4911139652</v>
      </c>
      <c r="AQ164" s="167"/>
      <c r="AR164" s="170">
        <v>2999.6253987595987</v>
      </c>
      <c r="AS164" s="167"/>
      <c r="AT164" s="170">
        <v>71436.952380952367</v>
      </c>
      <c r="AU164" s="175">
        <v>0</v>
      </c>
      <c r="AV164" s="170">
        <v>0</v>
      </c>
      <c r="AW164" s="170">
        <v>0</v>
      </c>
      <c r="AX164" s="170">
        <v>0</v>
      </c>
      <c r="AY164" s="176">
        <v>0</v>
      </c>
      <c r="AZ164" s="177">
        <v>0</v>
      </c>
      <c r="BA164" s="178">
        <v>1421699.0688936771</v>
      </c>
      <c r="BB164" s="179">
        <v>0</v>
      </c>
      <c r="BD164" s="128">
        <v>1421699.0688936771</v>
      </c>
      <c r="BG164" s="180">
        <v>1421699.0688936771</v>
      </c>
      <c r="BI164" s="182">
        <v>0</v>
      </c>
      <c r="BL164" s="128">
        <v>1305450.9406927279</v>
      </c>
      <c r="BN164" s="183">
        <v>0</v>
      </c>
      <c r="BO164" s="184">
        <v>0</v>
      </c>
      <c r="BQ164" s="128">
        <v>380</v>
      </c>
      <c r="BR164" s="185">
        <v>3803036</v>
      </c>
      <c r="BS164" s="128">
        <v>15589.25</v>
      </c>
      <c r="BT164" s="128">
        <v>0</v>
      </c>
      <c r="BU164" s="181">
        <v>0</v>
      </c>
      <c r="BW164" s="181">
        <v>0</v>
      </c>
      <c r="BY164" s="181">
        <v>3540.5091912874518</v>
      </c>
      <c r="BZ164" s="330">
        <v>3540.509191025641</v>
      </c>
      <c r="CA164" s="331">
        <v>2.6181078283116221E-7</v>
      </c>
      <c r="CC164" s="181">
        <v>326</v>
      </c>
      <c r="CG164" s="181">
        <v>41862.503201949876</v>
      </c>
      <c r="CH164" s="330">
        <v>41862.503115021173</v>
      </c>
      <c r="CI164" s="332">
        <v>8.6928703240118921E-5</v>
      </c>
      <c r="CK164" s="181">
        <v>0</v>
      </c>
      <c r="CL164" s="330">
        <v>0</v>
      </c>
      <c r="CM164" s="332">
        <v>0</v>
      </c>
      <c r="CO164" s="181">
        <v>1305450.9406927279</v>
      </c>
      <c r="CP164" s="330">
        <v>1305450.9406058071</v>
      </c>
      <c r="CQ164" s="332">
        <v>8.6920801550149918E-5</v>
      </c>
      <c r="CS164" s="181">
        <v>1305450.9406927279</v>
      </c>
      <c r="CT164" s="330">
        <v>1305450.9406058071</v>
      </c>
      <c r="CU164" s="332">
        <v>8.6920801550149918E-5</v>
      </c>
      <c r="CW164" s="181">
        <v>0</v>
      </c>
      <c r="CX164" s="330">
        <v>0</v>
      </c>
      <c r="CY164" s="332">
        <v>0</v>
      </c>
      <c r="DA164" s="181">
        <v>195060.36891738413</v>
      </c>
      <c r="DB164" s="330">
        <v>195060.36891738593</v>
      </c>
      <c r="DC164" s="332">
        <v>-1.8044374883174896E-9</v>
      </c>
      <c r="DE164" s="333">
        <v>5.0595238095238096E-2</v>
      </c>
      <c r="DF164" s="333">
        <v>0</v>
      </c>
    </row>
    <row r="165" spans="1:152" ht="12" hidden="1" thickBot="1" x14ac:dyDescent="0.25">
      <c r="A165" s="159"/>
      <c r="B165" s="159"/>
      <c r="C165" s="160"/>
      <c r="D165" s="161"/>
      <c r="E165" s="162"/>
      <c r="F165" s="163"/>
      <c r="G165" s="164"/>
      <c r="H165" s="164"/>
      <c r="I165" s="164"/>
      <c r="J165" s="164"/>
      <c r="K165" s="164"/>
      <c r="L165" s="164"/>
      <c r="M165" s="186"/>
      <c r="N165" s="164"/>
      <c r="O165" s="193"/>
      <c r="P165" s="166"/>
      <c r="Q165" s="167"/>
      <c r="R165" s="164"/>
      <c r="S165" s="164"/>
      <c r="T165" s="164"/>
      <c r="U165" s="168"/>
      <c r="V165" s="168"/>
      <c r="W165" s="169"/>
      <c r="X165" s="170"/>
      <c r="Y165" s="163"/>
      <c r="Z165" s="164"/>
      <c r="AA165" s="169"/>
      <c r="AB165" s="170"/>
      <c r="AC165" s="163"/>
      <c r="AD165" s="167"/>
      <c r="AE165" s="164"/>
      <c r="AF165" s="167"/>
      <c r="AG165" s="164"/>
      <c r="AH165" s="169"/>
      <c r="AI165" s="170"/>
      <c r="AJ165" s="172"/>
      <c r="AK165" s="170"/>
      <c r="AL165" s="173"/>
      <c r="AM165" s="170"/>
      <c r="AN165" s="174"/>
      <c r="AO165" s="170"/>
      <c r="AP165" s="175"/>
      <c r="AQ165" s="167"/>
      <c r="AR165" s="170"/>
      <c r="AS165" s="167"/>
      <c r="AT165" s="170"/>
      <c r="AU165" s="175"/>
      <c r="AV165" s="170"/>
      <c r="AW165" s="170"/>
      <c r="AX165" s="170"/>
      <c r="AY165" s="170"/>
      <c r="AZ165" s="177"/>
      <c r="BA165" s="178"/>
      <c r="BB165" s="179"/>
      <c r="BD165" s="128"/>
      <c r="BG165" s="180"/>
      <c r="BI165" s="182"/>
      <c r="BL165" s="128"/>
      <c r="BN165" s="183"/>
      <c r="BO165" s="184"/>
      <c r="BZ165" s="330"/>
      <c r="CH165" s="330"/>
      <c r="CL165" s="330"/>
      <c r="CP165" s="330"/>
      <c r="CT165" s="330"/>
      <c r="CX165" s="330"/>
      <c r="DB165" s="330"/>
      <c r="DE165" s="333"/>
      <c r="DF165" s="333"/>
    </row>
    <row r="166" spans="1:152" ht="12" hidden="1" thickBot="1" x14ac:dyDescent="0.25">
      <c r="A166" s="159"/>
      <c r="B166" s="159"/>
      <c r="C166" s="160"/>
      <c r="D166" s="161"/>
      <c r="E166" s="162"/>
      <c r="F166" s="163"/>
      <c r="G166" s="164"/>
      <c r="H166" s="164"/>
      <c r="I166" s="164"/>
      <c r="J166" s="164"/>
      <c r="K166" s="164"/>
      <c r="L166" s="164"/>
      <c r="M166" s="186"/>
      <c r="N166" s="164"/>
      <c r="O166" s="193"/>
      <c r="P166" s="166"/>
      <c r="Q166" s="167"/>
      <c r="R166" s="164"/>
      <c r="S166" s="164"/>
      <c r="T166" s="164"/>
      <c r="U166" s="168"/>
      <c r="V166" s="168"/>
      <c r="W166" s="169"/>
      <c r="X166" s="170"/>
      <c r="Y166" s="163"/>
      <c r="Z166" s="164"/>
      <c r="AA166" s="169"/>
      <c r="AB166" s="170"/>
      <c r="AC166" s="163"/>
      <c r="AD166" s="167"/>
      <c r="AE166" s="164"/>
      <c r="AF166" s="167"/>
      <c r="AG166" s="164"/>
      <c r="AH166" s="169"/>
      <c r="AI166" s="170"/>
      <c r="AJ166" s="172"/>
      <c r="AK166" s="170"/>
      <c r="AL166" s="173"/>
      <c r="AM166" s="170"/>
      <c r="AN166" s="174"/>
      <c r="AO166" s="170"/>
      <c r="AP166" s="175"/>
      <c r="AQ166" s="167"/>
      <c r="AR166" s="170"/>
      <c r="AS166" s="167"/>
      <c r="AT166" s="170"/>
      <c r="AU166" s="175"/>
      <c r="AV166" s="170"/>
      <c r="AW166" s="170"/>
      <c r="AX166" s="170"/>
      <c r="AY166" s="170"/>
      <c r="AZ166" s="177"/>
      <c r="BA166" s="178"/>
      <c r="BB166" s="179"/>
      <c r="BD166" s="128"/>
      <c r="BG166" s="180"/>
      <c r="BI166" s="182"/>
      <c r="BL166" s="128"/>
      <c r="BN166" s="183"/>
      <c r="BO166" s="184"/>
      <c r="BZ166" s="330"/>
      <c r="CH166" s="330"/>
      <c r="CL166" s="330"/>
      <c r="CP166" s="330"/>
      <c r="CT166" s="330"/>
      <c r="CX166" s="330"/>
      <c r="DB166" s="330"/>
      <c r="DE166" s="333"/>
      <c r="DF166" s="333"/>
    </row>
    <row r="167" spans="1:152" ht="12" hidden="1" thickBot="1" x14ac:dyDescent="0.25">
      <c r="A167" s="159"/>
      <c r="B167" s="159"/>
      <c r="C167" s="160"/>
      <c r="D167" s="161"/>
      <c r="E167" s="162"/>
      <c r="F167" s="163"/>
      <c r="G167" s="164"/>
      <c r="H167" s="164"/>
      <c r="I167" s="164"/>
      <c r="J167" s="164"/>
      <c r="K167" s="164"/>
      <c r="L167" s="164"/>
      <c r="M167" s="186"/>
      <c r="N167" s="164"/>
      <c r="O167" s="193"/>
      <c r="P167" s="166"/>
      <c r="Q167" s="167"/>
      <c r="R167" s="164"/>
      <c r="S167" s="164"/>
      <c r="T167" s="164"/>
      <c r="U167" s="168"/>
      <c r="V167" s="168"/>
      <c r="W167" s="169">
        <v>0</v>
      </c>
      <c r="X167" s="170"/>
      <c r="Y167" s="163"/>
      <c r="Z167" s="164"/>
      <c r="AA167" s="169">
        <v>0</v>
      </c>
      <c r="AB167" s="170"/>
      <c r="AC167" s="163"/>
      <c r="AD167" s="167"/>
      <c r="AE167" s="164"/>
      <c r="AF167" s="167"/>
      <c r="AG167" s="164"/>
      <c r="AH167" s="169">
        <v>0</v>
      </c>
      <c r="AI167" s="170"/>
      <c r="AJ167" s="172">
        <v>0</v>
      </c>
      <c r="AK167" s="170"/>
      <c r="AL167" s="173">
        <v>0</v>
      </c>
      <c r="AM167" s="170"/>
      <c r="AN167" s="174">
        <v>0</v>
      </c>
      <c r="AO167" s="170"/>
      <c r="AP167" s="175">
        <v>41811.550421237269</v>
      </c>
      <c r="AQ167" s="167"/>
      <c r="AR167" s="170">
        <v>0</v>
      </c>
      <c r="AS167" s="167"/>
      <c r="AT167" s="170">
        <v>0</v>
      </c>
      <c r="AU167" s="175"/>
      <c r="AV167" s="170"/>
      <c r="AW167" s="170"/>
      <c r="AX167" s="170"/>
      <c r="AY167" s="170"/>
      <c r="AZ167" s="177"/>
      <c r="BA167" s="178">
        <v>41811.550421237269</v>
      </c>
      <c r="BB167" s="179">
        <v>0</v>
      </c>
      <c r="BD167" s="128">
        <v>41811.550421237269</v>
      </c>
      <c r="BG167" s="180">
        <v>41811.550421237269</v>
      </c>
      <c r="BI167" s="182">
        <v>0</v>
      </c>
      <c r="BL167" s="128">
        <v>0</v>
      </c>
      <c r="BN167" s="183"/>
      <c r="BO167" s="184">
        <v>-284148.40415792691</v>
      </c>
      <c r="BZ167" s="330"/>
      <c r="CH167" s="330"/>
      <c r="CL167" s="330"/>
      <c r="CP167" s="330"/>
      <c r="CT167" s="330"/>
      <c r="CX167" s="330"/>
      <c r="DB167" s="330"/>
      <c r="DE167" s="333"/>
      <c r="DF167" s="333"/>
    </row>
    <row r="168" spans="1:152" ht="12" hidden="1" thickBot="1" x14ac:dyDescent="0.25">
      <c r="A168" s="159"/>
      <c r="B168" s="159"/>
      <c r="C168" s="160"/>
      <c r="D168" s="161"/>
      <c r="E168" s="162"/>
      <c r="F168" s="163"/>
      <c r="G168" s="164"/>
      <c r="H168" s="164"/>
      <c r="I168" s="164"/>
      <c r="J168" s="164"/>
      <c r="K168" s="164"/>
      <c r="L168" s="164"/>
      <c r="M168" s="186"/>
      <c r="N168" s="164"/>
      <c r="O168" s="193"/>
      <c r="P168" s="166"/>
      <c r="Q168" s="167"/>
      <c r="R168" s="164"/>
      <c r="S168" s="164"/>
      <c r="T168" s="164"/>
      <c r="U168" s="168"/>
      <c r="V168" s="168"/>
      <c r="W168" s="169"/>
      <c r="X168" s="170"/>
      <c r="Y168" s="163"/>
      <c r="Z168" s="164"/>
      <c r="AA168" s="169"/>
      <c r="AB168" s="170"/>
      <c r="AC168" s="163"/>
      <c r="AD168" s="167"/>
      <c r="AE168" s="164"/>
      <c r="AF168" s="167"/>
      <c r="AG168" s="164"/>
      <c r="AH168" s="169"/>
      <c r="AI168" s="170"/>
      <c r="AJ168" s="172"/>
      <c r="AK168" s="170"/>
      <c r="AL168" s="173"/>
      <c r="AM168" s="170"/>
      <c r="AN168" s="174"/>
      <c r="AO168" s="170"/>
      <c r="AP168" s="175"/>
      <c r="AQ168" s="167"/>
      <c r="AR168" s="170"/>
      <c r="AS168" s="167"/>
      <c r="AT168" s="170"/>
      <c r="AU168" s="175"/>
      <c r="AV168" s="170"/>
      <c r="AW168" s="170"/>
      <c r="AX168" s="170"/>
      <c r="AY168" s="170"/>
      <c r="AZ168" s="177"/>
      <c r="BA168" s="178"/>
      <c r="BB168" s="179"/>
      <c r="BD168" s="128"/>
      <c r="BG168" s="180"/>
      <c r="BI168" s="182"/>
      <c r="BL168" s="128"/>
      <c r="BN168" s="183"/>
      <c r="BO168" s="184"/>
      <c r="BZ168" s="330"/>
      <c r="CH168" s="330"/>
      <c r="CL168" s="330"/>
      <c r="CP168" s="330"/>
      <c r="CT168" s="330"/>
      <c r="CX168" s="330"/>
      <c r="DB168" s="330"/>
      <c r="DE168" s="333"/>
      <c r="DF168" s="333"/>
    </row>
    <row r="169" spans="1:152" s="105" customFormat="1" x14ac:dyDescent="0.2">
      <c r="C169" s="98" t="s">
        <v>416</v>
      </c>
      <c r="D169" s="74" t="s">
        <v>326</v>
      </c>
      <c r="E169" s="170">
        <v>83</v>
      </c>
      <c r="F169" s="194">
        <v>80363124.109170824</v>
      </c>
      <c r="G169" s="195">
        <v>4067579.3281045118</v>
      </c>
      <c r="H169" s="195">
        <v>2070889.0811279486</v>
      </c>
      <c r="I169" s="195">
        <v>5559699.9166371915</v>
      </c>
      <c r="J169" s="195">
        <v>174419.55601501523</v>
      </c>
      <c r="K169" s="195">
        <v>10976947.019448826</v>
      </c>
      <c r="L169" s="195">
        <v>2440626.4894525683</v>
      </c>
      <c r="M169" s="195">
        <v>9496719.2319999784</v>
      </c>
      <c r="N169" s="195">
        <v>126182.72488693142</v>
      </c>
      <c r="O169" s="195">
        <v>1935975.0993828764</v>
      </c>
      <c r="P169" s="195">
        <v>0</v>
      </c>
      <c r="Q169" s="195">
        <v>0</v>
      </c>
      <c r="R169" s="195">
        <v>-934700.2395244966</v>
      </c>
      <c r="S169" s="195">
        <v>0</v>
      </c>
      <c r="T169" s="195">
        <v>1478204.0278577586</v>
      </c>
      <c r="U169" s="195">
        <v>1538217.5916576078</v>
      </c>
      <c r="V169" s="195">
        <v>0</v>
      </c>
      <c r="W169" s="196">
        <v>119293883.93621752</v>
      </c>
      <c r="X169" s="170"/>
      <c r="Y169" s="194">
        <v>6364084.1550000012</v>
      </c>
      <c r="Z169" s="195">
        <v>567700.64102875278</v>
      </c>
      <c r="AA169" s="196">
        <v>7590346.8960287524</v>
      </c>
      <c r="AB169" s="99"/>
      <c r="AC169" s="194">
        <v>1610275.0314133477</v>
      </c>
      <c r="AD169" s="195">
        <v>310000</v>
      </c>
      <c r="AE169" s="195">
        <v>335562.84620837076</v>
      </c>
      <c r="AF169" s="195">
        <v>384000</v>
      </c>
      <c r="AG169" s="195">
        <v>0</v>
      </c>
      <c r="AH169" s="196">
        <v>2639837.8776217182</v>
      </c>
      <c r="AI169" s="99"/>
      <c r="AJ169" s="197">
        <v>129524068.70986804</v>
      </c>
      <c r="AK169" s="99"/>
      <c r="AL169" s="198">
        <v>9620992.7501421422</v>
      </c>
      <c r="AM169" s="99"/>
      <c r="AN169" s="199">
        <v>20131024.901562769</v>
      </c>
      <c r="AO169" s="99"/>
      <c r="AP169" s="200">
        <v>129129935.36454141</v>
      </c>
      <c r="AQ169" s="201">
        <v>0</v>
      </c>
      <c r="AR169" s="201">
        <v>1610275.0314133477</v>
      </c>
      <c r="AS169" s="201">
        <v>0</v>
      </c>
      <c r="AT169" s="202">
        <v>9620992.7501421422</v>
      </c>
      <c r="AU169" s="200">
        <v>494190.26176537608</v>
      </c>
      <c r="AV169" s="201">
        <v>164730.08725512528</v>
      </c>
      <c r="AW169" s="201">
        <v>23149.999999999996</v>
      </c>
      <c r="AX169" s="201">
        <v>205528.76644338094</v>
      </c>
      <c r="AY169" s="201">
        <v>0</v>
      </c>
      <c r="AZ169" s="202">
        <v>42101.124060614522</v>
      </c>
      <c r="BA169" s="200">
        <v>139431502.9065724</v>
      </c>
      <c r="BB169" s="202">
        <v>4999.9999999992851</v>
      </c>
      <c r="BC169" s="103"/>
      <c r="BD169" s="203">
        <v>140361203.14609683</v>
      </c>
      <c r="BE169" s="203">
        <v>598051.07955637272</v>
      </c>
      <c r="BF169" s="203">
        <v>198923.41558151605</v>
      </c>
      <c r="BG169" s="203">
        <v>141158177.64123473</v>
      </c>
      <c r="BH169" s="104"/>
      <c r="BI169" s="203">
        <v>658562.1</v>
      </c>
      <c r="BJ169" s="104"/>
      <c r="BK169" s="104"/>
      <c r="BL169" s="104"/>
      <c r="BM169" s="104"/>
      <c r="BN169" s="104"/>
      <c r="BO169" s="104"/>
      <c r="BP169" s="104"/>
      <c r="BQ169" s="128"/>
      <c r="BR169" s="185"/>
      <c r="BS169" s="128"/>
      <c r="BT169" s="128"/>
      <c r="BU169" s="104"/>
      <c r="BV169" s="104"/>
      <c r="BW169" s="104"/>
      <c r="BX169" s="104"/>
      <c r="BY169" s="104"/>
      <c r="BZ169" s="335"/>
      <c r="CA169" s="104"/>
      <c r="CB169" s="104"/>
      <c r="CC169" s="104"/>
      <c r="CD169" s="104"/>
      <c r="CE169" s="104"/>
      <c r="CF169" s="104"/>
      <c r="CG169" s="104"/>
      <c r="CH169" s="335"/>
      <c r="CI169" s="103"/>
      <c r="CJ169" s="104"/>
      <c r="CK169" s="104"/>
      <c r="CL169" s="335"/>
      <c r="CM169" s="103"/>
      <c r="CN169" s="104"/>
      <c r="CO169" s="104"/>
      <c r="CP169" s="335"/>
      <c r="CQ169" s="103"/>
      <c r="CR169" s="104"/>
      <c r="CS169" s="104"/>
      <c r="CT169" s="335"/>
      <c r="CU169" s="103"/>
      <c r="CV169" s="104"/>
      <c r="CW169" s="104"/>
      <c r="CX169" s="335"/>
      <c r="CY169" s="103"/>
      <c r="CZ169" s="104"/>
      <c r="DA169" s="104"/>
      <c r="DB169" s="335"/>
      <c r="DC169" s="103"/>
      <c r="DD169" s="104"/>
      <c r="DE169" s="336"/>
      <c r="DF169" s="336"/>
      <c r="DG169" s="104"/>
      <c r="DH169" s="104"/>
      <c r="DI169" s="104"/>
      <c r="DJ169" s="104"/>
      <c r="DK169" s="104"/>
      <c r="DL169" s="104"/>
      <c r="DM169" s="104"/>
      <c r="DN169" s="104"/>
      <c r="DO169" s="104"/>
      <c r="DP169" s="104"/>
      <c r="DQ169" s="104"/>
      <c r="DR169" s="104"/>
      <c r="DS169" s="104"/>
      <c r="DT169" s="104"/>
      <c r="DU169" s="104"/>
      <c r="DV169" s="104"/>
      <c r="DW169" s="104"/>
      <c r="DX169" s="104"/>
      <c r="DY169" s="104"/>
      <c r="DZ169" s="104"/>
      <c r="EA169" s="104"/>
      <c r="EB169" s="104"/>
      <c r="EC169" s="104"/>
      <c r="ED169" s="104"/>
      <c r="EE169" s="104"/>
      <c r="EF169" s="104"/>
      <c r="EG169" s="104"/>
      <c r="EH169" s="104"/>
      <c r="EI169" s="104"/>
      <c r="EJ169" s="104"/>
      <c r="EK169" s="104"/>
      <c r="EL169" s="104"/>
      <c r="EM169" s="104"/>
      <c r="EN169" s="104"/>
      <c r="EO169" s="104"/>
      <c r="EP169" s="104"/>
      <c r="EQ169" s="104"/>
      <c r="ER169" s="104"/>
      <c r="ES169" s="104"/>
      <c r="ET169" s="104"/>
      <c r="EU169" s="104"/>
      <c r="EV169" s="104"/>
    </row>
    <row r="170" spans="1:152" x14ac:dyDescent="0.2">
      <c r="C170" s="98" t="s">
        <v>416</v>
      </c>
      <c r="D170" s="75" t="s">
        <v>328</v>
      </c>
      <c r="E170" s="170">
        <v>74</v>
      </c>
      <c r="F170" s="194">
        <v>72690851.735642016</v>
      </c>
      <c r="G170" s="195">
        <v>4484276.1815343034</v>
      </c>
      <c r="H170" s="195">
        <v>2292912.7457074639</v>
      </c>
      <c r="I170" s="195">
        <v>6528926.1560853655</v>
      </c>
      <c r="J170" s="195">
        <v>213549.2593095444</v>
      </c>
      <c r="K170" s="195">
        <v>10790312.83603128</v>
      </c>
      <c r="L170" s="195">
        <v>3439445.3930682288</v>
      </c>
      <c r="M170" s="195">
        <v>8123699.583999984</v>
      </c>
      <c r="N170" s="195">
        <v>32412.916024268216</v>
      </c>
      <c r="O170" s="195">
        <v>451900.86653307982</v>
      </c>
      <c r="P170" s="195">
        <v>0</v>
      </c>
      <c r="Q170" s="195">
        <v>0</v>
      </c>
      <c r="R170" s="195">
        <v>0</v>
      </c>
      <c r="S170" s="195">
        <v>0</v>
      </c>
      <c r="T170" s="195">
        <v>227005.92012893176</v>
      </c>
      <c r="U170" s="195">
        <v>2523822.5682437895</v>
      </c>
      <c r="V170" s="195">
        <v>0</v>
      </c>
      <c r="W170" s="169">
        <v>111799116.16230826</v>
      </c>
      <c r="X170" s="170"/>
      <c r="Y170" s="194">
        <v>6833306.7571820114</v>
      </c>
      <c r="Z170" s="195">
        <v>724163.69023224502</v>
      </c>
      <c r="AA170" s="169">
        <v>8649005.4474142529</v>
      </c>
      <c r="AB170" s="99"/>
      <c r="AC170" s="194">
        <v>1289726.3755840627</v>
      </c>
      <c r="AD170" s="195">
        <v>0</v>
      </c>
      <c r="AE170" s="195">
        <v>137139.55472136536</v>
      </c>
      <c r="AF170" s="195">
        <v>0</v>
      </c>
      <c r="AG170" s="195">
        <v>0</v>
      </c>
      <c r="AH170" s="169">
        <v>1426865.9303054279</v>
      </c>
      <c r="AI170" s="99"/>
      <c r="AJ170" s="172">
        <v>121874987.54002793</v>
      </c>
      <c r="AK170" s="99"/>
      <c r="AL170" s="173">
        <v>10312036.238706484</v>
      </c>
      <c r="AM170" s="99"/>
      <c r="AN170" s="205">
        <v>19796868.355796628</v>
      </c>
      <c r="AO170" s="99"/>
      <c r="AP170" s="194">
        <v>120778280.22238214</v>
      </c>
      <c r="AQ170" s="195">
        <v>0</v>
      </c>
      <c r="AR170" s="195">
        <v>1289726.3755840627</v>
      </c>
      <c r="AS170" s="195">
        <v>0</v>
      </c>
      <c r="AT170" s="206">
        <v>10312036.238706484</v>
      </c>
      <c r="AU170" s="194">
        <v>0</v>
      </c>
      <c r="AV170" s="195">
        <v>0</v>
      </c>
      <c r="AW170" s="195">
        <v>0</v>
      </c>
      <c r="AX170" s="195">
        <v>0</v>
      </c>
      <c r="AY170" s="195">
        <v>0</v>
      </c>
      <c r="AZ170" s="206">
        <v>0</v>
      </c>
      <c r="BA170" s="194">
        <v>132380042.83667265</v>
      </c>
      <c r="BB170" s="206">
        <v>6.5483618527650833E-11</v>
      </c>
      <c r="BD170" s="207">
        <v>132380042.83667265</v>
      </c>
      <c r="BE170" s="207">
        <v>0</v>
      </c>
      <c r="BF170" s="207">
        <v>0</v>
      </c>
      <c r="BG170" s="207">
        <v>132380042.83667265</v>
      </c>
      <c r="BI170" s="207">
        <v>1091535</v>
      </c>
      <c r="BQ170" s="128"/>
      <c r="BR170" s="185"/>
      <c r="BS170" s="128"/>
      <c r="BT170" s="128"/>
      <c r="BZ170" s="330"/>
      <c r="CH170" s="330"/>
      <c r="CL170" s="330"/>
      <c r="CP170" s="330"/>
      <c r="CT170" s="330"/>
      <c r="CX170" s="330"/>
      <c r="DB170" s="330"/>
      <c r="DE170" s="333"/>
      <c r="DF170" s="333"/>
    </row>
    <row r="171" spans="1:152" ht="12" thickBot="1" x14ac:dyDescent="0.25">
      <c r="B171" s="162"/>
      <c r="C171" s="208" t="s">
        <v>416</v>
      </c>
      <c r="D171" s="76" t="s">
        <v>329</v>
      </c>
      <c r="E171" s="170">
        <v>3</v>
      </c>
      <c r="F171" s="194">
        <v>3343224.8331577955</v>
      </c>
      <c r="G171" s="195">
        <v>148635.2865935826</v>
      </c>
      <c r="H171" s="195">
        <v>74948.102764585739</v>
      </c>
      <c r="I171" s="195">
        <v>277666.57904064172</v>
      </c>
      <c r="J171" s="195">
        <v>43781.133489601329</v>
      </c>
      <c r="K171" s="195">
        <v>437107.61541750538</v>
      </c>
      <c r="L171" s="195">
        <v>141651.94946525359</v>
      </c>
      <c r="M171" s="195">
        <v>228836.60799999998</v>
      </c>
      <c r="N171" s="195">
        <v>0</v>
      </c>
      <c r="O171" s="195">
        <v>16430.400000000001</v>
      </c>
      <c r="P171" s="195">
        <v>0</v>
      </c>
      <c r="Q171" s="195">
        <v>0</v>
      </c>
      <c r="R171" s="195">
        <v>0</v>
      </c>
      <c r="S171" s="195">
        <v>0</v>
      </c>
      <c r="T171" s="195">
        <v>0</v>
      </c>
      <c r="U171" s="195">
        <v>148485.92971639917</v>
      </c>
      <c r="V171" s="195">
        <v>0</v>
      </c>
      <c r="W171" s="209">
        <v>4860768.4376453655</v>
      </c>
      <c r="X171" s="170"/>
      <c r="Y171" s="194">
        <v>0</v>
      </c>
      <c r="Z171" s="195">
        <v>0</v>
      </c>
      <c r="AA171" s="209">
        <v>0</v>
      </c>
      <c r="AB171" s="195"/>
      <c r="AC171" s="194">
        <v>43608.767218515204</v>
      </c>
      <c r="AD171" s="195">
        <v>0</v>
      </c>
      <c r="AE171" s="195">
        <v>0</v>
      </c>
      <c r="AF171" s="195">
        <v>0</v>
      </c>
      <c r="AG171" s="195">
        <v>0</v>
      </c>
      <c r="AH171" s="209">
        <v>43608.767218515204</v>
      </c>
      <c r="AI171" s="195"/>
      <c r="AJ171" s="210">
        <v>4904377.2048638798</v>
      </c>
      <c r="AK171" s="195"/>
      <c r="AL171" s="211">
        <v>345316.88114181301</v>
      </c>
      <c r="AM171" s="195"/>
      <c r="AN171" s="212">
        <v>802058.39156388631</v>
      </c>
      <c r="AO171" s="195"/>
      <c r="AP171" s="213">
        <v>4907641.2947882218</v>
      </c>
      <c r="AQ171" s="214">
        <v>0</v>
      </c>
      <c r="AR171" s="214">
        <v>43608.767218515204</v>
      </c>
      <c r="AS171" s="214">
        <v>0</v>
      </c>
      <c r="AT171" s="215">
        <v>345316.88114181301</v>
      </c>
      <c r="AU171" s="213">
        <v>0</v>
      </c>
      <c r="AV171" s="214">
        <v>0</v>
      </c>
      <c r="AW171" s="214">
        <v>0</v>
      </c>
      <c r="AX171" s="214">
        <v>0</v>
      </c>
      <c r="AY171" s="214">
        <v>0</v>
      </c>
      <c r="AZ171" s="215">
        <v>0</v>
      </c>
      <c r="BA171" s="213">
        <v>5296566.9431485506</v>
      </c>
      <c r="BB171" s="215">
        <v>-1.3096723705530167E-10</v>
      </c>
      <c r="BD171" s="216">
        <v>5296566.9431485506</v>
      </c>
      <c r="BE171" s="216">
        <v>0</v>
      </c>
      <c r="BF171" s="216">
        <v>0</v>
      </c>
      <c r="BG171" s="216">
        <v>5296566.9431485506</v>
      </c>
      <c r="BI171" s="216">
        <v>0</v>
      </c>
      <c r="BN171" s="128">
        <v>1218848.6436824237</v>
      </c>
      <c r="BO171" s="217">
        <v>-284148.40415792691</v>
      </c>
      <c r="BQ171" s="128"/>
      <c r="BR171" s="185"/>
      <c r="BS171" s="128"/>
      <c r="BT171" s="128"/>
      <c r="BZ171" s="330"/>
      <c r="CH171" s="330"/>
      <c r="CL171" s="330"/>
      <c r="CP171" s="330"/>
      <c r="CT171" s="330"/>
      <c r="CX171" s="330"/>
      <c r="DB171" s="330"/>
      <c r="DE171" s="333"/>
      <c r="DF171" s="333"/>
    </row>
    <row r="172" spans="1:152" ht="7.5" customHeight="1" x14ac:dyDescent="0.2">
      <c r="B172" s="162"/>
      <c r="C172" s="208"/>
      <c r="D172" s="76"/>
      <c r="E172" s="162"/>
      <c r="F172" s="194"/>
      <c r="G172" s="195"/>
      <c r="H172" s="195"/>
      <c r="I172" s="195"/>
      <c r="J172" s="195"/>
      <c r="K172" s="195"/>
      <c r="L172" s="195"/>
      <c r="M172" s="195"/>
      <c r="N172" s="195"/>
      <c r="O172" s="195"/>
      <c r="P172" s="195"/>
      <c r="Q172" s="195"/>
      <c r="R172" s="195"/>
      <c r="S172" s="195"/>
      <c r="T172" s="195"/>
      <c r="U172" s="195"/>
      <c r="V172" s="195"/>
      <c r="W172" s="206"/>
      <c r="X172" s="195"/>
      <c r="Y172" s="194"/>
      <c r="Z172" s="195"/>
      <c r="AA172" s="206"/>
      <c r="AB172" s="195"/>
      <c r="AC172" s="194"/>
      <c r="AD172" s="195"/>
      <c r="AE172" s="195"/>
      <c r="AF172" s="195"/>
      <c r="AG172" s="195"/>
      <c r="AH172" s="206"/>
      <c r="AI172" s="195"/>
      <c r="AJ172" s="207"/>
      <c r="AK172" s="195"/>
      <c r="AL172" s="207"/>
      <c r="AM172" s="195"/>
      <c r="AN172" s="207"/>
      <c r="AO172" s="195"/>
      <c r="AP172" s="194"/>
      <c r="AQ172" s="195"/>
      <c r="AR172" s="195"/>
      <c r="AS172" s="195"/>
      <c r="AT172" s="206"/>
      <c r="AU172" s="194"/>
      <c r="AV172" s="195"/>
      <c r="AW172" s="195"/>
      <c r="AX172" s="195"/>
      <c r="AY172" s="195"/>
      <c r="AZ172" s="206"/>
      <c r="BA172" s="194"/>
      <c r="BB172" s="206"/>
      <c r="BQ172" s="128"/>
      <c r="BR172" s="185"/>
      <c r="BS172" s="128"/>
      <c r="BT172" s="128"/>
      <c r="BZ172" s="330"/>
      <c r="CH172" s="330"/>
      <c r="CL172" s="330"/>
      <c r="CP172" s="330"/>
      <c r="CT172" s="330"/>
      <c r="CX172" s="330"/>
      <c r="DB172" s="330"/>
      <c r="DE172" s="333"/>
      <c r="DF172" s="333"/>
    </row>
    <row r="173" spans="1:152" s="219" customFormat="1" x14ac:dyDescent="0.2">
      <c r="A173" s="204"/>
      <c r="B173" s="218"/>
      <c r="C173" s="106" t="s">
        <v>417</v>
      </c>
      <c r="E173" s="220">
        <v>160</v>
      </c>
      <c r="F173" s="194">
        <v>156397200.67797065</v>
      </c>
      <c r="G173" s="195">
        <v>8700490.7962323986</v>
      </c>
      <c r="H173" s="195">
        <v>4438749.9295999985</v>
      </c>
      <c r="I173" s="195">
        <v>12366292.651763199</v>
      </c>
      <c r="J173" s="195">
        <v>431749.94881416095</v>
      </c>
      <c r="K173" s="195">
        <v>22204367.470897611</v>
      </c>
      <c r="L173" s="195">
        <v>6021723.8319860501</v>
      </c>
      <c r="M173" s="195">
        <v>17849255.423999961</v>
      </c>
      <c r="N173" s="195">
        <v>158595.64091119965</v>
      </c>
      <c r="O173" s="195">
        <v>2404306.365915956</v>
      </c>
      <c r="P173" s="195">
        <v>0</v>
      </c>
      <c r="Q173" s="195">
        <v>0</v>
      </c>
      <c r="R173" s="195">
        <v>-934700.2395244966</v>
      </c>
      <c r="S173" s="195">
        <v>0</v>
      </c>
      <c r="T173" s="195">
        <v>1705209.9479866903</v>
      </c>
      <c r="U173" s="195">
        <v>4210526.0896177962</v>
      </c>
      <c r="V173" s="195">
        <v>0</v>
      </c>
      <c r="W173" s="206">
        <v>235953768.53617114</v>
      </c>
      <c r="X173" s="99"/>
      <c r="Y173" s="194">
        <v>13197390.912182013</v>
      </c>
      <c r="Z173" s="195">
        <v>1291864.3312609978</v>
      </c>
      <c r="AA173" s="206">
        <v>16239352.343443006</v>
      </c>
      <c r="AB173" s="99"/>
      <c r="AC173" s="194">
        <v>2943610.1742159259</v>
      </c>
      <c r="AD173" s="195">
        <v>310000</v>
      </c>
      <c r="AE173" s="195">
        <v>472702.40092973609</v>
      </c>
      <c r="AF173" s="195">
        <v>384000</v>
      </c>
      <c r="AG173" s="195">
        <v>0</v>
      </c>
      <c r="AH173" s="206">
        <v>4110312.5751456614</v>
      </c>
      <c r="AI173" s="99"/>
      <c r="AJ173" s="207">
        <v>256303433.4547599</v>
      </c>
      <c r="AK173" s="99"/>
      <c r="AL173" s="207">
        <v>20278345.869990438</v>
      </c>
      <c r="AM173" s="99"/>
      <c r="AN173" s="207">
        <v>40729951.648923285</v>
      </c>
      <c r="AO173" s="99"/>
      <c r="AP173" s="194">
        <v>254815856.88171175</v>
      </c>
      <c r="AQ173" s="195">
        <v>0</v>
      </c>
      <c r="AR173" s="195">
        <v>2943610.1742159259</v>
      </c>
      <c r="AS173" s="195">
        <v>0</v>
      </c>
      <c r="AT173" s="206">
        <v>20278345.869990438</v>
      </c>
      <c r="AU173" s="194">
        <v>494190.26176537608</v>
      </c>
      <c r="AV173" s="195">
        <v>164730.08725512528</v>
      </c>
      <c r="AW173" s="195">
        <v>23149.999999999996</v>
      </c>
      <c r="AX173" s="195">
        <v>205528.76644338094</v>
      </c>
      <c r="AY173" s="195">
        <v>0</v>
      </c>
      <c r="AZ173" s="206">
        <v>42101.124060614522</v>
      </c>
      <c r="BA173" s="194">
        <v>277108112.68639362</v>
      </c>
      <c r="BB173" s="206">
        <v>4999.9999999992197</v>
      </c>
      <c r="BC173" s="113"/>
      <c r="BD173" s="99">
        <v>278037812.92591804</v>
      </c>
      <c r="BE173" s="99">
        <v>598051.07955637272</v>
      </c>
      <c r="BF173" s="99">
        <v>198923.41558151605</v>
      </c>
      <c r="BG173" s="99">
        <v>278834787.42105591</v>
      </c>
      <c r="BI173" s="99">
        <v>1750097.1</v>
      </c>
      <c r="BQ173" s="128"/>
      <c r="BR173" s="185"/>
      <c r="BS173" s="128"/>
      <c r="BT173" s="128"/>
      <c r="BZ173" s="330"/>
      <c r="CH173" s="330"/>
      <c r="CI173" s="113"/>
      <c r="CL173" s="330"/>
      <c r="CM173" s="113"/>
      <c r="CP173" s="330"/>
      <c r="CQ173" s="113"/>
      <c r="CT173" s="330"/>
      <c r="CU173" s="113"/>
      <c r="CX173" s="330"/>
      <c r="CY173" s="113"/>
      <c r="DB173" s="330"/>
      <c r="DC173" s="113"/>
      <c r="DE173" s="333"/>
      <c r="DF173" s="333"/>
    </row>
    <row r="174" spans="1:152" ht="12" thickBot="1" x14ac:dyDescent="0.25">
      <c r="A174" s="221" t="s">
        <v>418</v>
      </c>
      <c r="F174" s="175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70"/>
      <c r="U174" s="170"/>
      <c r="V174" s="170"/>
      <c r="W174" s="177"/>
      <c r="Y174" s="175"/>
      <c r="Z174" s="223">
        <v>0</v>
      </c>
      <c r="AA174" s="177"/>
      <c r="AC174" s="223">
        <v>0</v>
      </c>
      <c r="AD174" s="223">
        <v>0</v>
      </c>
      <c r="AE174" s="223">
        <v>0</v>
      </c>
      <c r="AF174" s="223">
        <v>0</v>
      </c>
      <c r="AG174" s="170"/>
      <c r="AH174" s="177"/>
      <c r="AJ174" s="224"/>
      <c r="AL174" s="224"/>
      <c r="AN174" s="337">
        <v>4.6566128730773926E-8</v>
      </c>
      <c r="AP174" s="226"/>
      <c r="AQ174" s="227"/>
      <c r="AR174" s="227"/>
      <c r="AS174" s="170"/>
      <c r="AT174" s="179"/>
      <c r="AU174" s="226"/>
      <c r="AV174" s="227"/>
      <c r="AW174" s="227"/>
      <c r="AX174" s="227"/>
      <c r="AY174" s="227"/>
      <c r="AZ174" s="228">
        <v>0</v>
      </c>
      <c r="BA174" s="226"/>
      <c r="BB174" s="228">
        <v>4999.9999999992197</v>
      </c>
      <c r="BQ174" s="128"/>
      <c r="BR174" s="185"/>
      <c r="BS174" s="128"/>
      <c r="BT174" s="128"/>
      <c r="BZ174" s="330"/>
      <c r="CH174" s="330"/>
      <c r="CL174" s="330"/>
      <c r="CP174" s="330"/>
      <c r="CT174" s="330"/>
      <c r="CX174" s="330"/>
      <c r="DB174" s="330"/>
      <c r="DE174" s="333"/>
      <c r="DF174" s="333"/>
    </row>
    <row r="175" spans="1:152" ht="12" thickBot="1" x14ac:dyDescent="0.25">
      <c r="A175" s="221" t="s">
        <v>418</v>
      </c>
      <c r="D175" s="229" t="s">
        <v>419</v>
      </c>
      <c r="F175" s="223">
        <v>0</v>
      </c>
      <c r="G175" s="223">
        <v>0</v>
      </c>
      <c r="H175" s="223">
        <v>0</v>
      </c>
      <c r="I175" s="223">
        <v>0</v>
      </c>
      <c r="J175" s="223">
        <v>0</v>
      </c>
      <c r="K175" s="223">
        <v>0</v>
      </c>
      <c r="L175" s="223">
        <v>0</v>
      </c>
      <c r="M175" s="170"/>
      <c r="N175" s="230">
        <v>0</v>
      </c>
      <c r="O175" s="230"/>
      <c r="P175" s="170"/>
      <c r="Q175" s="170"/>
      <c r="R175" s="230">
        <v>0</v>
      </c>
      <c r="S175" s="170"/>
      <c r="T175" s="230">
        <v>0</v>
      </c>
      <c r="U175" s="230">
        <v>0</v>
      </c>
      <c r="V175" s="230"/>
      <c r="W175" s="231">
        <v>235953768.53617117</v>
      </c>
      <c r="Y175" s="232" t="s">
        <v>419</v>
      </c>
      <c r="Z175" s="170"/>
      <c r="AA175" s="233">
        <v>16239352.343443006</v>
      </c>
      <c r="AC175" s="232" t="s">
        <v>419</v>
      </c>
      <c r="AD175" s="170"/>
      <c r="AE175" s="170"/>
      <c r="AF175" s="170"/>
      <c r="AG175" s="170"/>
      <c r="AH175" s="233"/>
      <c r="AJ175" s="233"/>
      <c r="AL175" s="224"/>
      <c r="AN175" s="224"/>
      <c r="AP175" s="226"/>
      <c r="AQ175" s="227"/>
      <c r="AR175" s="227"/>
      <c r="AS175" s="170"/>
      <c r="AT175" s="179"/>
      <c r="AU175" s="226"/>
      <c r="AV175" s="227"/>
      <c r="AW175" s="227"/>
      <c r="AX175" s="227"/>
      <c r="AY175" s="227"/>
      <c r="AZ175" s="179"/>
      <c r="BA175" s="226"/>
      <c r="BB175" s="179"/>
      <c r="BE175" s="234"/>
      <c r="BF175" s="234"/>
      <c r="BI175" s="234">
        <v>0</v>
      </c>
      <c r="BQ175" s="128"/>
      <c r="BR175" s="185"/>
      <c r="BS175" s="128"/>
      <c r="BT175" s="128"/>
      <c r="BZ175" s="330"/>
      <c r="CH175" s="330"/>
      <c r="CL175" s="330"/>
      <c r="CP175" s="330"/>
      <c r="CT175" s="330"/>
      <c r="CX175" s="330"/>
      <c r="DB175" s="330"/>
      <c r="DE175" s="333"/>
      <c r="DF175" s="333"/>
    </row>
    <row r="176" spans="1:152" ht="12" thickBot="1" x14ac:dyDescent="0.25">
      <c r="A176" s="221" t="s">
        <v>418</v>
      </c>
      <c r="D176" s="235" t="s">
        <v>420</v>
      </c>
      <c r="F176" s="236"/>
      <c r="G176" s="237"/>
      <c r="H176" s="237"/>
      <c r="I176" s="237"/>
      <c r="J176" s="237"/>
      <c r="K176" s="237"/>
      <c r="L176" s="237"/>
      <c r="M176" s="237"/>
      <c r="N176" s="237"/>
      <c r="O176" s="237"/>
      <c r="P176" s="237"/>
      <c r="Q176" s="237"/>
      <c r="R176" s="237"/>
      <c r="S176" s="237"/>
      <c r="T176" s="237"/>
      <c r="U176" s="237"/>
      <c r="V176" s="238"/>
      <c r="W176" s="239">
        <v>0</v>
      </c>
      <c r="Y176" s="240" t="s">
        <v>420</v>
      </c>
      <c r="Z176" s="237"/>
      <c r="AA176" s="239">
        <v>0</v>
      </c>
      <c r="AC176" s="240"/>
      <c r="AD176" s="238"/>
      <c r="AE176" s="237"/>
      <c r="AF176" s="237"/>
      <c r="AG176" s="237"/>
      <c r="AH176" s="239">
        <v>4110312.5751456614</v>
      </c>
      <c r="AJ176" s="239">
        <v>240064081.11131689</v>
      </c>
      <c r="AL176" s="241">
        <v>0</v>
      </c>
      <c r="AN176" s="242"/>
      <c r="AP176" s="243"/>
      <c r="AQ176" s="244"/>
      <c r="AR176" s="244"/>
      <c r="AS176" s="237"/>
      <c r="AT176" s="245"/>
      <c r="AU176" s="243"/>
      <c r="AV176" s="244"/>
      <c r="AW176" s="244"/>
      <c r="AX176" s="244"/>
      <c r="AY176" s="244"/>
      <c r="AZ176" s="245"/>
      <c r="BA176" s="243"/>
      <c r="BB176" s="245"/>
      <c r="BQ176" s="128"/>
      <c r="BR176" s="185"/>
      <c r="BS176" s="128"/>
      <c r="BT176" s="128"/>
      <c r="BZ176" s="330"/>
      <c r="CH176" s="330"/>
      <c r="CL176" s="330"/>
      <c r="CP176" s="330"/>
      <c r="CT176" s="330"/>
      <c r="CX176" s="330"/>
      <c r="DB176" s="330"/>
      <c r="DE176" s="333"/>
      <c r="DF176" s="333"/>
    </row>
    <row r="177" spans="1:110" x14ac:dyDescent="0.2">
      <c r="A177" s="181"/>
      <c r="B177" s="181"/>
      <c r="C177" s="181"/>
      <c r="D177" s="181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  <c r="R177" s="181"/>
      <c r="S177" s="181"/>
      <c r="T177" s="181"/>
      <c r="U177" s="181"/>
      <c r="V177" s="181"/>
      <c r="W177" s="246"/>
      <c r="X177" s="181"/>
      <c r="Y177" s="181"/>
      <c r="Z177" s="181"/>
      <c r="AA177" s="181"/>
      <c r="AB177" s="181"/>
      <c r="AC177" s="181"/>
      <c r="AD177" s="181"/>
      <c r="AE177" s="181"/>
      <c r="AF177" s="181"/>
      <c r="AG177" s="181"/>
      <c r="AH177" s="181"/>
      <c r="AI177" s="181"/>
      <c r="AJ177" s="181"/>
      <c r="AK177" s="181"/>
      <c r="AL177" s="181"/>
      <c r="AM177" s="181"/>
      <c r="AN177" s="181"/>
      <c r="AO177" s="181"/>
      <c r="AP177" s="181"/>
      <c r="AQ177" s="181"/>
      <c r="AR177" s="181"/>
      <c r="AS177" s="181"/>
      <c r="AT177" s="181"/>
      <c r="AU177" s="181"/>
      <c r="AV177" s="181"/>
      <c r="AW177" s="181"/>
      <c r="AX177" s="181"/>
      <c r="AY177" s="181"/>
      <c r="AZ177" s="181"/>
      <c r="BA177" s="181"/>
      <c r="BB177" s="181"/>
      <c r="BC177" s="181"/>
      <c r="BE177" s="181"/>
      <c r="BF177" s="181"/>
      <c r="BG177" s="181"/>
      <c r="BQ177" s="128"/>
      <c r="BR177" s="185"/>
      <c r="BS177" s="128"/>
      <c r="BT177" s="128"/>
      <c r="BZ177" s="330"/>
      <c r="CH177" s="330"/>
      <c r="CL177" s="330"/>
      <c r="CP177" s="330"/>
      <c r="CT177" s="330"/>
      <c r="CX177" s="330"/>
      <c r="DB177" s="330"/>
      <c r="DE177" s="333"/>
      <c r="DF177" s="333"/>
    </row>
    <row r="178" spans="1:110" x14ac:dyDescent="0.2">
      <c r="P178" s="113" t="e">
        <v>#REF!</v>
      </c>
      <c r="AP178" s="247" t="s">
        <v>421</v>
      </c>
      <c r="BQ178" s="128"/>
      <c r="BR178" s="185"/>
      <c r="BS178" s="128"/>
      <c r="BT178" s="128"/>
      <c r="BZ178" s="330"/>
      <c r="CH178" s="330"/>
      <c r="CL178" s="330"/>
      <c r="CP178" s="330"/>
      <c r="CT178" s="330"/>
      <c r="CX178" s="330"/>
      <c r="DB178" s="330"/>
      <c r="DE178" s="333"/>
      <c r="DF178" s="333"/>
    </row>
    <row r="179" spans="1:110" x14ac:dyDescent="0.2">
      <c r="O179" s="113">
        <v>1881648.0357645643</v>
      </c>
      <c r="P179" s="113">
        <v>5895360.3498558979</v>
      </c>
      <c r="R179" s="113">
        <v>-934700.2395244966</v>
      </c>
      <c r="Y179" s="113">
        <v>637487.55000000005</v>
      </c>
      <c r="Z179" s="113">
        <v>65709.070743530581</v>
      </c>
      <c r="AE179" s="113">
        <v>-7655.8046336615862</v>
      </c>
      <c r="AP179" s="113">
        <v>115359805.07485537</v>
      </c>
      <c r="AT179" s="113">
        <v>8508315.4143543132</v>
      </c>
      <c r="BI179" s="113">
        <v>0</v>
      </c>
      <c r="BQ179" s="128"/>
      <c r="BR179" s="185"/>
      <c r="BS179" s="128"/>
      <c r="BT179" s="128"/>
      <c r="BZ179" s="330"/>
      <c r="CH179" s="330"/>
      <c r="CL179" s="330"/>
      <c r="CP179" s="330"/>
      <c r="CT179" s="330"/>
      <c r="CX179" s="330"/>
      <c r="DB179" s="330"/>
      <c r="DE179" s="333"/>
      <c r="DF179" s="333"/>
    </row>
    <row r="180" spans="1:110" x14ac:dyDescent="0.2">
      <c r="AP180" s="128">
        <v>115024242.22864701</v>
      </c>
      <c r="BQ180" s="128"/>
      <c r="BR180" s="185"/>
      <c r="BS180" s="128"/>
      <c r="BT180" s="128"/>
      <c r="BZ180" s="330"/>
      <c r="CH180" s="330"/>
      <c r="CL180" s="330"/>
      <c r="CP180" s="330"/>
      <c r="CT180" s="330"/>
      <c r="CX180" s="330"/>
      <c r="DB180" s="330"/>
      <c r="DE180" s="333"/>
      <c r="DF180" s="333"/>
    </row>
    <row r="181" spans="1:110" x14ac:dyDescent="0.2">
      <c r="BQ181" s="128"/>
      <c r="BR181" s="185"/>
      <c r="BS181" s="128"/>
      <c r="BT181" s="128"/>
      <c r="BZ181" s="330"/>
      <c r="CH181" s="330"/>
      <c r="CL181" s="330"/>
      <c r="CP181" s="330"/>
      <c r="CT181" s="330"/>
      <c r="CX181" s="330"/>
      <c r="DB181" s="330"/>
      <c r="DE181" s="333"/>
      <c r="DF181" s="333"/>
    </row>
    <row r="182" spans="1:110" x14ac:dyDescent="0.2">
      <c r="BQ182" s="128"/>
      <c r="BR182" s="185"/>
      <c r="BS182" s="128"/>
      <c r="BT182" s="128"/>
      <c r="BZ182" s="330"/>
      <c r="CH182" s="330"/>
      <c r="CL182" s="330"/>
      <c r="CP182" s="330"/>
      <c r="CT182" s="330"/>
      <c r="CX182" s="330"/>
      <c r="DB182" s="330"/>
      <c r="DE182" s="333"/>
      <c r="DF182" s="333"/>
    </row>
    <row r="183" spans="1:110" x14ac:dyDescent="0.2">
      <c r="BQ183" s="128"/>
      <c r="BR183" s="185"/>
      <c r="BS183" s="128"/>
      <c r="BT183" s="128"/>
      <c r="BZ183" s="330"/>
      <c r="CH183" s="330"/>
      <c r="CL183" s="330"/>
      <c r="CP183" s="330"/>
      <c r="CT183" s="330"/>
      <c r="CX183" s="330"/>
      <c r="DB183" s="330"/>
      <c r="DE183" s="333"/>
      <c r="DF183" s="333"/>
    </row>
    <row r="184" spans="1:110" x14ac:dyDescent="0.2">
      <c r="O184" s="234"/>
      <c r="BQ184" s="128"/>
      <c r="BR184" s="185"/>
      <c r="BS184" s="128"/>
      <c r="BT184" s="128"/>
      <c r="BZ184" s="330"/>
      <c r="CH184" s="330"/>
      <c r="CL184" s="330"/>
      <c r="CP184" s="330"/>
      <c r="CT184" s="330"/>
      <c r="CX184" s="330"/>
      <c r="DB184" s="330"/>
      <c r="DE184" s="333"/>
      <c r="DF184" s="333"/>
    </row>
    <row r="185" spans="1:110" x14ac:dyDescent="0.2">
      <c r="D185" s="204" t="s">
        <v>422</v>
      </c>
      <c r="F185" s="113">
        <v>2325734.5815562904</v>
      </c>
      <c r="H185" s="113">
        <v>-4524075.9861099999</v>
      </c>
      <c r="I185" s="113">
        <v>-6560856.4012699928</v>
      </c>
      <c r="J185" s="113">
        <v>-102248.02019999997</v>
      </c>
      <c r="K185" s="113">
        <v>19597895.382835053</v>
      </c>
      <c r="L185" s="113">
        <v>3607010.1521199998</v>
      </c>
      <c r="M185" s="113">
        <v>-9625744.5760000385</v>
      </c>
      <c r="N185" s="113">
        <v>35092.590073003405</v>
      </c>
      <c r="O185" s="113">
        <v>-685117.90232004318</v>
      </c>
      <c r="R185" s="113">
        <v>1447752.852971483</v>
      </c>
      <c r="T185" s="248"/>
      <c r="U185" s="248"/>
      <c r="V185" s="248"/>
      <c r="W185" s="249"/>
      <c r="BQ185" s="128"/>
      <c r="BR185" s="185"/>
      <c r="BS185" s="128"/>
      <c r="BT185" s="128"/>
      <c r="BZ185" s="330"/>
      <c r="CH185" s="330"/>
      <c r="CL185" s="330"/>
      <c r="CP185" s="330"/>
      <c r="CT185" s="330"/>
      <c r="CX185" s="330"/>
      <c r="DB185" s="330"/>
      <c r="DE185" s="333"/>
      <c r="DF185" s="333"/>
    </row>
    <row r="186" spans="1:110" x14ac:dyDescent="0.2">
      <c r="D186" s="204" t="s">
        <v>423</v>
      </c>
      <c r="T186" s="250"/>
      <c r="U186" s="250"/>
      <c r="V186" s="250"/>
      <c r="W186" s="249"/>
      <c r="BQ186" s="128"/>
      <c r="BR186" s="185"/>
      <c r="BS186" s="128"/>
      <c r="BT186" s="128"/>
      <c r="BZ186" s="330"/>
      <c r="CH186" s="330"/>
      <c r="CL186" s="330"/>
      <c r="CP186" s="330"/>
      <c r="CT186" s="330"/>
      <c r="CX186" s="330"/>
      <c r="DB186" s="330"/>
      <c r="DE186" s="333"/>
      <c r="DF186" s="333"/>
    </row>
    <row r="187" spans="1:110" x14ac:dyDescent="0.2">
      <c r="BQ187" s="128"/>
      <c r="BR187" s="185"/>
      <c r="BS187" s="128"/>
      <c r="BT187" s="128"/>
      <c r="BZ187" s="330"/>
      <c r="CH187" s="330"/>
      <c r="CL187" s="330"/>
      <c r="CP187" s="330"/>
      <c r="CT187" s="330"/>
      <c r="CX187" s="330"/>
      <c r="DB187" s="330"/>
      <c r="DE187" s="333"/>
      <c r="DF187" s="333"/>
    </row>
    <row r="188" spans="1:110" x14ac:dyDescent="0.2">
      <c r="BQ188" s="128"/>
      <c r="BR188" s="185"/>
      <c r="BS188" s="128"/>
      <c r="BT188" s="128"/>
      <c r="BZ188" s="330"/>
      <c r="CH188" s="330"/>
      <c r="CL188" s="330"/>
      <c r="CP188" s="330"/>
      <c r="CT188" s="330"/>
      <c r="CX188" s="330"/>
      <c r="DB188" s="330"/>
      <c r="DE188" s="333"/>
      <c r="DF188" s="333"/>
    </row>
    <row r="189" spans="1:110" x14ac:dyDescent="0.2">
      <c r="BQ189" s="128"/>
      <c r="BR189" s="185"/>
      <c r="BS189" s="128"/>
      <c r="BT189" s="128"/>
      <c r="BZ189" s="330"/>
      <c r="CH189" s="330"/>
      <c r="CL189" s="330"/>
      <c r="CP189" s="330"/>
      <c r="CT189" s="330"/>
      <c r="CX189" s="330"/>
      <c r="DB189" s="330"/>
      <c r="DE189" s="333"/>
      <c r="DF189" s="333"/>
    </row>
    <row r="190" spans="1:110" x14ac:dyDescent="0.2">
      <c r="BQ190" s="128"/>
      <c r="BR190" s="185"/>
      <c r="BS190" s="128"/>
      <c r="BT190" s="128"/>
      <c r="BZ190" s="330"/>
      <c r="CH190" s="330"/>
      <c r="CL190" s="330"/>
      <c r="CP190" s="330"/>
      <c r="CT190" s="330"/>
      <c r="CX190" s="330"/>
      <c r="DB190" s="330"/>
      <c r="DE190" s="333"/>
      <c r="DF190" s="333"/>
    </row>
    <row r="191" spans="1:110" x14ac:dyDescent="0.2">
      <c r="A191" s="338">
        <v>83</v>
      </c>
      <c r="B191" s="204" t="s">
        <v>498</v>
      </c>
      <c r="BQ191" s="128"/>
      <c r="BR191" s="185"/>
      <c r="BS191" s="128"/>
      <c r="BT191" s="128"/>
      <c r="BZ191" s="330"/>
      <c r="CH191" s="330"/>
      <c r="CL191" s="330"/>
      <c r="CP191" s="330"/>
      <c r="CT191" s="330"/>
      <c r="CX191" s="330"/>
      <c r="DB191" s="330"/>
      <c r="DE191" s="333"/>
      <c r="DF191" s="333"/>
    </row>
    <row r="192" spans="1:110" x14ac:dyDescent="0.2">
      <c r="BQ192" s="128"/>
      <c r="BR192" s="185"/>
      <c r="BS192" s="128"/>
      <c r="BT192" s="128"/>
      <c r="BZ192" s="330"/>
      <c r="CH192" s="330"/>
      <c r="CL192" s="330"/>
      <c r="CP192" s="330"/>
      <c r="CT192" s="330"/>
      <c r="CX192" s="330"/>
      <c r="DB192" s="330"/>
      <c r="DE192" s="333"/>
      <c r="DF192" s="333"/>
    </row>
    <row r="193" spans="1:110" x14ac:dyDescent="0.2">
      <c r="A193" s="181"/>
      <c r="B193" s="181"/>
      <c r="C193" s="181"/>
      <c r="D193" s="339" t="s">
        <v>4</v>
      </c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  <c r="R193" s="181"/>
      <c r="S193" s="181"/>
      <c r="T193" s="181"/>
      <c r="U193" s="181"/>
      <c r="V193" s="181"/>
      <c r="W193" s="181"/>
      <c r="X193" s="181"/>
      <c r="Y193" s="181"/>
      <c r="Z193" s="181"/>
      <c r="AA193" s="181"/>
      <c r="AB193" s="181"/>
      <c r="AC193" s="181"/>
      <c r="AD193" s="181"/>
      <c r="AE193" s="181"/>
      <c r="AF193" s="181"/>
      <c r="AG193" s="181"/>
      <c r="AH193" s="181"/>
      <c r="AI193" s="181"/>
      <c r="AJ193" s="181"/>
      <c r="AK193" s="181"/>
      <c r="AL193" s="181"/>
      <c r="AM193" s="181"/>
      <c r="AN193" s="181"/>
      <c r="AO193" s="181"/>
      <c r="AP193" s="181"/>
      <c r="AQ193" s="181"/>
      <c r="AR193" s="181"/>
      <c r="AS193" s="181"/>
      <c r="AT193" s="181"/>
      <c r="AU193" s="181"/>
      <c r="AV193" s="181"/>
      <c r="AW193" s="181"/>
      <c r="AX193" s="181"/>
      <c r="AY193" s="181"/>
      <c r="AZ193" s="181"/>
      <c r="BA193" s="181"/>
      <c r="BB193" s="181"/>
      <c r="BC193" s="181"/>
      <c r="BE193" s="181"/>
      <c r="BF193" s="181"/>
      <c r="BG193" s="181"/>
      <c r="BQ193" s="128">
        <v>380</v>
      </c>
      <c r="BR193" s="334">
        <v>3804061</v>
      </c>
      <c r="BS193" s="128">
        <v>48620.67891462001</v>
      </c>
      <c r="BT193" s="128">
        <v>0</v>
      </c>
      <c r="BU193" s="181">
        <v>0</v>
      </c>
      <c r="BV193" s="181">
        <v>0</v>
      </c>
      <c r="BW193" s="181">
        <v>0</v>
      </c>
      <c r="BY193" s="181">
        <v>4859.4075006800131</v>
      </c>
      <c r="BZ193" s="330">
        <v>4859.4075007246383</v>
      </c>
      <c r="CA193" s="331">
        <v>-4.4625267037190497E-8</v>
      </c>
      <c r="CC193" s="181">
        <v>401</v>
      </c>
      <c r="CD193" s="181">
        <v>536</v>
      </c>
      <c r="CE193" s="181">
        <v>327</v>
      </c>
      <c r="CG193" s="181">
        <v>0</v>
      </c>
      <c r="CH193" s="330">
        <v>0</v>
      </c>
      <c r="CI193" s="332">
        <v>0</v>
      </c>
      <c r="CK193" s="181">
        <v>0</v>
      </c>
      <c r="CL193" s="330">
        <v>0</v>
      </c>
      <c r="CM193" s="332">
        <v>0</v>
      </c>
      <c r="CO193" s="181">
        <v>6524095.7899963055</v>
      </c>
      <c r="CP193" s="330">
        <v>6524095.7899962757</v>
      </c>
      <c r="CQ193" s="332">
        <v>2.9802322387695313E-8</v>
      </c>
      <c r="CS193" s="181">
        <v>6524095.7899963055</v>
      </c>
      <c r="CT193" s="330">
        <v>6524095.7899962757</v>
      </c>
      <c r="CU193" s="332">
        <v>2.9802322387695313E-8</v>
      </c>
      <c r="CW193" s="181">
        <v>0</v>
      </c>
      <c r="CX193" s="330">
        <v>0</v>
      </c>
      <c r="CY193" s="332">
        <v>0</v>
      </c>
      <c r="DA193" s="181">
        <v>973591.25991879706</v>
      </c>
      <c r="DB193" s="330">
        <v>973591.25991879217</v>
      </c>
      <c r="DC193" s="332">
        <v>4.8894435167312622E-9</v>
      </c>
      <c r="DE193" s="333">
        <v>4.7945205479452052E-2</v>
      </c>
      <c r="DF193" s="333">
        <v>5.2873563218390804E-2</v>
      </c>
    </row>
    <row r="194" spans="1:110" x14ac:dyDescent="0.2">
      <c r="A194" s="181"/>
      <c r="B194" s="181"/>
      <c r="C194" s="181"/>
      <c r="D194" s="339" t="s">
        <v>243</v>
      </c>
      <c r="E194" s="181"/>
      <c r="F194" s="181"/>
      <c r="G194" s="181"/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  <c r="R194" s="181"/>
      <c r="S194" s="181"/>
      <c r="T194" s="181"/>
      <c r="U194" s="181"/>
      <c r="V194" s="181"/>
      <c r="W194" s="181"/>
      <c r="X194" s="181"/>
      <c r="Y194" s="181"/>
      <c r="Z194" s="181"/>
      <c r="AA194" s="181"/>
      <c r="AB194" s="181"/>
      <c r="AC194" s="181"/>
      <c r="AD194" s="181"/>
      <c r="AE194" s="181"/>
      <c r="AF194" s="181"/>
      <c r="AG194" s="181"/>
      <c r="AH194" s="181"/>
      <c r="AI194" s="181"/>
      <c r="AJ194" s="181"/>
      <c r="AK194" s="181"/>
      <c r="AL194" s="181"/>
      <c r="AM194" s="181"/>
      <c r="AN194" s="181"/>
      <c r="AO194" s="181"/>
      <c r="AP194" s="181"/>
      <c r="AQ194" s="181"/>
      <c r="AR194" s="181"/>
      <c r="AS194" s="181"/>
      <c r="AT194" s="181"/>
      <c r="AU194" s="181"/>
      <c r="AV194" s="181"/>
      <c r="AW194" s="181"/>
      <c r="AX194" s="181"/>
      <c r="AY194" s="181"/>
      <c r="AZ194" s="181"/>
      <c r="BA194" s="181"/>
      <c r="BB194" s="181"/>
      <c r="BC194" s="181"/>
      <c r="BE194" s="181"/>
      <c r="BF194" s="181"/>
      <c r="BG194" s="181"/>
      <c r="BQ194" s="128">
        <v>380</v>
      </c>
      <c r="BR194" s="185">
        <v>3804064</v>
      </c>
      <c r="BS194" s="128">
        <v>61809.301518350003</v>
      </c>
      <c r="BT194" s="128">
        <v>0</v>
      </c>
      <c r="BU194" s="181">
        <v>997436.31877530529</v>
      </c>
      <c r="BV194" s="181">
        <v>997436.31877530529</v>
      </c>
      <c r="BW194" s="181">
        <v>956411.63636968716</v>
      </c>
      <c r="BY194" s="181">
        <v>4716.9678490566039</v>
      </c>
      <c r="BZ194" s="330">
        <v>4716.9678490786018</v>
      </c>
      <c r="CA194" s="331">
        <v>-2.1997948351781815E-8</v>
      </c>
      <c r="CD194" s="181">
        <v>825</v>
      </c>
      <c r="CE194" s="181">
        <v>562</v>
      </c>
      <c r="CG194" s="181">
        <v>0</v>
      </c>
      <c r="CH194" s="330">
        <v>0</v>
      </c>
      <c r="CI194" s="332">
        <v>0</v>
      </c>
      <c r="CK194" s="181">
        <v>187870.28666836862</v>
      </c>
      <c r="CL194" s="330">
        <v>187870.28666839004</v>
      </c>
      <c r="CM194" s="332">
        <v>-2.1420419216156006E-8</v>
      </c>
      <c r="CO194" s="181">
        <v>7994245.6202936554</v>
      </c>
      <c r="CP194" s="330">
        <v>7994245.6202936554</v>
      </c>
      <c r="CQ194" s="332">
        <v>0</v>
      </c>
      <c r="CS194" s="181">
        <v>7994245.6202936554</v>
      </c>
      <c r="CT194" s="330">
        <v>7994245.6202936554</v>
      </c>
      <c r="CU194" s="332">
        <v>0</v>
      </c>
      <c r="CW194" s="181">
        <v>0</v>
      </c>
      <c r="CX194" s="330">
        <v>0</v>
      </c>
      <c r="CY194" s="332">
        <v>0</v>
      </c>
      <c r="DA194" s="181">
        <v>801597.20857745362</v>
      </c>
      <c r="DB194" s="330">
        <v>801597.20857744943</v>
      </c>
      <c r="DC194" s="332">
        <v>4.1909515857696533E-9</v>
      </c>
      <c r="DE194" s="333">
        <v>0</v>
      </c>
      <c r="DF194" s="333">
        <v>1.725327812284334E-2</v>
      </c>
    </row>
    <row r="195" spans="1:110" x14ac:dyDescent="0.2">
      <c r="A195" s="181"/>
      <c r="B195" s="181"/>
      <c r="C195" s="181"/>
      <c r="D195" s="339" t="s">
        <v>246</v>
      </c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  <c r="R195" s="181"/>
      <c r="S195" s="181"/>
      <c r="T195" s="181"/>
      <c r="U195" s="181"/>
      <c r="V195" s="181"/>
      <c r="W195" s="181"/>
      <c r="X195" s="181"/>
      <c r="Y195" s="181"/>
      <c r="Z195" s="181"/>
      <c r="AA195" s="181"/>
      <c r="AB195" s="181"/>
      <c r="AC195" s="181"/>
      <c r="AD195" s="181"/>
      <c r="AE195" s="181"/>
      <c r="AF195" s="181"/>
      <c r="AG195" s="181"/>
      <c r="AH195" s="181"/>
      <c r="AI195" s="181"/>
      <c r="AJ195" s="181"/>
      <c r="AK195" s="181"/>
      <c r="AL195" s="181"/>
      <c r="AM195" s="181"/>
      <c r="AN195" s="181"/>
      <c r="AO195" s="181"/>
      <c r="AP195" s="181"/>
      <c r="AQ195" s="181"/>
      <c r="AR195" s="181"/>
      <c r="AS195" s="181"/>
      <c r="AT195" s="181"/>
      <c r="AU195" s="181"/>
      <c r="AV195" s="181"/>
      <c r="AW195" s="181"/>
      <c r="AX195" s="181"/>
      <c r="AY195" s="181"/>
      <c r="AZ195" s="181"/>
      <c r="BA195" s="181"/>
      <c r="BB195" s="181"/>
      <c r="BC195" s="181"/>
      <c r="BE195" s="181"/>
      <c r="BF195" s="181"/>
      <c r="BG195" s="181"/>
      <c r="BQ195" s="128">
        <v>380</v>
      </c>
      <c r="BR195" s="185">
        <v>3804025</v>
      </c>
      <c r="BS195" s="128">
        <v>27525.111358092006</v>
      </c>
      <c r="BT195" s="128">
        <v>0</v>
      </c>
      <c r="BU195" s="181">
        <v>0</v>
      </c>
      <c r="BV195" s="181">
        <v>0</v>
      </c>
      <c r="BW195" s="181">
        <v>0</v>
      </c>
      <c r="BY195" s="181">
        <v>6095.1621492990207</v>
      </c>
      <c r="BZ195" s="330">
        <v>6095.162149060151</v>
      </c>
      <c r="CA195" s="331">
        <v>2.3886968847364187E-7</v>
      </c>
      <c r="CD195" s="181">
        <v>422</v>
      </c>
      <c r="CE195" s="181">
        <v>190</v>
      </c>
      <c r="CG195" s="181">
        <v>311007.78382437071</v>
      </c>
      <c r="CH195" s="330">
        <v>311007.78367553704</v>
      </c>
      <c r="CI195" s="332">
        <v>1.4883367111906409E-4</v>
      </c>
      <c r="CK195" s="181">
        <v>0</v>
      </c>
      <c r="CL195" s="330">
        <v>0</v>
      </c>
      <c r="CM195" s="332">
        <v>0</v>
      </c>
      <c r="CO195" s="181">
        <v>3940819.052659919</v>
      </c>
      <c r="CP195" s="330">
        <v>3940819.0525110411</v>
      </c>
      <c r="CQ195" s="332">
        <v>1.4887796714901924E-4</v>
      </c>
      <c r="CS195" s="181">
        <v>3940819.052659919</v>
      </c>
      <c r="CT195" s="330">
        <v>3940819.0525110411</v>
      </c>
      <c r="CU195" s="332">
        <v>1.4887796714901924E-4</v>
      </c>
      <c r="CW195" s="181">
        <v>11913.856698095966</v>
      </c>
      <c r="CX195" s="330">
        <v>11913.856698095966</v>
      </c>
      <c r="CY195" s="332">
        <v>0</v>
      </c>
      <c r="DA195" s="181">
        <v>586877.0085438427</v>
      </c>
      <c r="DB195" s="330">
        <v>586877.00854383421</v>
      </c>
      <c r="DC195" s="332">
        <v>8.4983184933662415E-9</v>
      </c>
      <c r="DE195" s="333">
        <v>0</v>
      </c>
      <c r="DF195" s="333">
        <v>7.5571177504393669E-2</v>
      </c>
    </row>
    <row r="196" spans="1:110" s="128" customFormat="1" x14ac:dyDescent="0.2">
      <c r="D196" s="340" t="s">
        <v>247</v>
      </c>
      <c r="BQ196" s="128">
        <v>380</v>
      </c>
      <c r="BR196" s="185">
        <v>3804041</v>
      </c>
      <c r="BS196" s="128">
        <v>26712</v>
      </c>
      <c r="BT196" s="128">
        <v>0</v>
      </c>
      <c r="BU196" s="181">
        <v>0</v>
      </c>
      <c r="BV196" s="181">
        <v>0</v>
      </c>
      <c r="BW196" s="181">
        <v>0</v>
      </c>
      <c r="BY196" s="181">
        <v>5407.9772512375321</v>
      </c>
      <c r="BZ196" s="330">
        <v>5407.9772512765958</v>
      </c>
      <c r="CA196" s="331">
        <v>-3.9063706935849041E-8</v>
      </c>
      <c r="CD196" s="181">
        <v>582</v>
      </c>
      <c r="CE196" s="181">
        <v>374</v>
      </c>
      <c r="CG196" s="181">
        <v>0</v>
      </c>
      <c r="CH196" s="330">
        <v>0</v>
      </c>
      <c r="CI196" s="332">
        <v>0</v>
      </c>
      <c r="CK196" s="181">
        <v>0</v>
      </c>
      <c r="CL196" s="330">
        <v>0</v>
      </c>
      <c r="CM196" s="332">
        <v>0</v>
      </c>
      <c r="CO196" s="181">
        <v>5437127.884474894</v>
      </c>
      <c r="CP196" s="330">
        <v>5437127.8844748251</v>
      </c>
      <c r="CQ196" s="332">
        <v>6.891787052154541E-8</v>
      </c>
      <c r="CS196" s="181">
        <v>5437127.884474894</v>
      </c>
      <c r="CT196" s="330">
        <v>5437127.8844748251</v>
      </c>
      <c r="CU196" s="332">
        <v>6.891787052154541E-8</v>
      </c>
      <c r="CW196" s="181">
        <v>0</v>
      </c>
      <c r="CX196" s="330">
        <v>0</v>
      </c>
      <c r="CY196" s="332">
        <v>0</v>
      </c>
      <c r="DA196" s="181">
        <v>780989.40754540672</v>
      </c>
      <c r="DB196" s="330">
        <v>780989.40754539345</v>
      </c>
      <c r="DC196" s="332">
        <v>1.3271346688270569E-8</v>
      </c>
      <c r="DE196" s="333">
        <v>0</v>
      </c>
      <c r="DF196" s="333">
        <v>3.7373737373737372E-2</v>
      </c>
    </row>
    <row r="197" spans="1:110" x14ac:dyDescent="0.2">
      <c r="A197" s="181"/>
      <c r="B197" s="181"/>
      <c r="C197" s="181"/>
      <c r="D197" s="339" t="s">
        <v>249</v>
      </c>
      <c r="E197" s="181"/>
      <c r="F197" s="341"/>
      <c r="G197" s="341"/>
      <c r="H197" s="341"/>
      <c r="I197" s="341"/>
      <c r="J197" s="341"/>
      <c r="K197" s="341"/>
      <c r="L197" s="341"/>
      <c r="M197" s="341"/>
      <c r="N197" s="341"/>
      <c r="O197" s="341"/>
      <c r="P197" s="181"/>
      <c r="Q197" s="181"/>
      <c r="R197" s="341"/>
      <c r="S197" s="181"/>
      <c r="T197" s="341"/>
      <c r="U197" s="341"/>
      <c r="V197" s="181"/>
      <c r="W197" s="181"/>
      <c r="X197" s="181"/>
      <c r="Y197" s="181"/>
      <c r="Z197" s="181"/>
      <c r="AA197" s="181"/>
      <c r="AB197" s="181"/>
      <c r="AC197" s="181"/>
      <c r="AD197" s="181"/>
      <c r="AE197" s="181"/>
      <c r="AF197" s="181"/>
      <c r="AG197" s="181"/>
      <c r="AH197" s="181"/>
      <c r="AI197" s="181"/>
      <c r="AJ197" s="181"/>
      <c r="AK197" s="181"/>
      <c r="AL197" s="181"/>
      <c r="AM197" s="181"/>
      <c r="AN197" s="181"/>
      <c r="AO197" s="181"/>
      <c r="AP197" s="181"/>
      <c r="AQ197" s="181"/>
      <c r="AR197" s="181"/>
      <c r="AS197" s="181"/>
      <c r="AT197" s="181"/>
      <c r="AU197" s="181"/>
      <c r="AV197" s="181"/>
      <c r="AW197" s="181"/>
      <c r="AX197" s="181"/>
      <c r="AY197" s="181"/>
      <c r="AZ197" s="181"/>
      <c r="BA197" s="181"/>
      <c r="BB197" s="181"/>
      <c r="BC197" s="181"/>
      <c r="BE197" s="181"/>
      <c r="BF197" s="181"/>
      <c r="BG197" s="181"/>
      <c r="BQ197" s="128">
        <v>380</v>
      </c>
      <c r="BR197" s="185">
        <v>3805400</v>
      </c>
      <c r="BS197" s="128">
        <v>35381.291875574003</v>
      </c>
      <c r="BT197" s="128">
        <v>31555.144906648718</v>
      </c>
      <c r="BU197" s="181">
        <v>31555.144906648718</v>
      </c>
      <c r="BV197" s="181">
        <v>0</v>
      </c>
      <c r="BW197" s="181">
        <v>30341.48548716223</v>
      </c>
      <c r="BY197" s="181">
        <v>4723.1576198791136</v>
      </c>
      <c r="BZ197" s="330">
        <v>4723.1576198877356</v>
      </c>
      <c r="CA197" s="331">
        <v>-8.6220097728073597E-9</v>
      </c>
      <c r="CD197" s="181">
        <v>930</v>
      </c>
      <c r="CE197" s="181">
        <v>593</v>
      </c>
      <c r="CG197" s="181">
        <v>0</v>
      </c>
      <c r="CH197" s="330">
        <v>0</v>
      </c>
      <c r="CI197" s="332">
        <v>0</v>
      </c>
      <c r="CK197" s="181">
        <v>37929.679021547803</v>
      </c>
      <c r="CL197" s="330">
        <v>37929.679021588527</v>
      </c>
      <c r="CM197" s="332">
        <v>-4.0723534766584635E-8</v>
      </c>
      <c r="CO197" s="181">
        <v>7671573.4888136247</v>
      </c>
      <c r="CP197" s="330">
        <v>7671573.4888136256</v>
      </c>
      <c r="CQ197" s="332">
        <v>0</v>
      </c>
      <c r="CS197" s="181">
        <v>7681936.4367822213</v>
      </c>
      <c r="CT197" s="330">
        <v>7681936.4367822222</v>
      </c>
      <c r="CU197" s="332">
        <v>0</v>
      </c>
      <c r="CW197" s="181">
        <v>0</v>
      </c>
      <c r="CX197" s="330">
        <v>0</v>
      </c>
      <c r="CY197" s="332">
        <v>0</v>
      </c>
      <c r="DA197" s="181">
        <v>934344.36161889578</v>
      </c>
      <c r="DB197" s="330">
        <v>934344.36161888787</v>
      </c>
      <c r="DC197" s="332">
        <v>7.9162418842315674E-9</v>
      </c>
      <c r="DE197" s="333">
        <v>0</v>
      </c>
      <c r="DF197" s="333">
        <v>2.3717948717948717E-2</v>
      </c>
    </row>
    <row r="198" spans="1:110" x14ac:dyDescent="0.2">
      <c r="A198" s="181"/>
      <c r="B198" s="181"/>
      <c r="C198" s="181"/>
      <c r="D198" s="339" t="s">
        <v>5</v>
      </c>
      <c r="E198" s="181"/>
      <c r="F198" s="342"/>
      <c r="G198" s="342"/>
      <c r="H198" s="342"/>
      <c r="I198" s="342"/>
      <c r="J198" s="342"/>
      <c r="K198" s="342"/>
      <c r="L198" s="342"/>
      <c r="M198" s="342"/>
      <c r="N198" s="342"/>
      <c r="O198" s="342"/>
      <c r="P198" s="181"/>
      <c r="Q198" s="181"/>
      <c r="R198" s="342"/>
      <c r="S198" s="181"/>
      <c r="T198" s="342"/>
      <c r="U198" s="342"/>
      <c r="V198" s="181"/>
      <c r="W198" s="181"/>
      <c r="X198" s="181"/>
      <c r="Y198" s="181"/>
      <c r="Z198" s="181"/>
      <c r="AA198" s="181"/>
      <c r="AB198" s="181"/>
      <c r="AC198" s="181"/>
      <c r="AD198" s="181"/>
      <c r="AE198" s="181"/>
      <c r="AF198" s="181"/>
      <c r="AG198" s="181"/>
      <c r="AH198" s="181"/>
      <c r="AI198" s="181"/>
      <c r="AJ198" s="181"/>
      <c r="AK198" s="181"/>
      <c r="AL198" s="181"/>
      <c r="AM198" s="181"/>
      <c r="AN198" s="181"/>
      <c r="AO198" s="181"/>
      <c r="AP198" s="181"/>
      <c r="AQ198" s="181"/>
      <c r="AR198" s="181"/>
      <c r="AS198" s="181"/>
      <c r="AT198" s="181"/>
      <c r="AU198" s="181"/>
      <c r="AV198" s="181"/>
      <c r="AW198" s="181"/>
      <c r="AX198" s="181"/>
      <c r="AY198" s="181"/>
      <c r="AZ198" s="181"/>
      <c r="BA198" s="181"/>
      <c r="BB198" s="181"/>
      <c r="BC198" s="181"/>
      <c r="BE198" s="181"/>
      <c r="BF198" s="181"/>
      <c r="BG198" s="181"/>
      <c r="BQ198" s="128">
        <v>380</v>
      </c>
      <c r="BR198" s="185">
        <v>3806906</v>
      </c>
      <c r="BS198" s="128">
        <v>56949.604338452002</v>
      </c>
      <c r="BT198" s="128">
        <v>0</v>
      </c>
      <c r="BU198" s="181">
        <v>0</v>
      </c>
      <c r="BV198" s="181">
        <v>0</v>
      </c>
      <c r="BW198" s="181">
        <v>0</v>
      </c>
      <c r="BY198" s="181">
        <v>5105.674009344114</v>
      </c>
      <c r="BZ198" s="330">
        <v>5105.6740093989774</v>
      </c>
      <c r="CA198" s="331">
        <v>-5.486344889504835E-8</v>
      </c>
      <c r="CC198" s="181">
        <v>415</v>
      </c>
      <c r="CD198" s="181">
        <v>693</v>
      </c>
      <c r="CE198" s="181">
        <v>457</v>
      </c>
      <c r="CG198" s="181">
        <v>0</v>
      </c>
      <c r="CH198" s="330">
        <v>0</v>
      </c>
      <c r="CI198" s="332">
        <v>0</v>
      </c>
      <c r="CK198" s="181">
        <v>0</v>
      </c>
      <c r="CL198" s="330">
        <v>0</v>
      </c>
      <c r="CM198" s="332">
        <v>0</v>
      </c>
      <c r="CO198" s="181">
        <v>8484574.1598340012</v>
      </c>
      <c r="CP198" s="330">
        <v>8484574.1598339323</v>
      </c>
      <c r="CQ198" s="332">
        <v>6.891787052154541E-8</v>
      </c>
      <c r="CS198" s="181">
        <v>8484574.1598340012</v>
      </c>
      <c r="CT198" s="330">
        <v>8484574.1598339323</v>
      </c>
      <c r="CU198" s="332">
        <v>6.891787052154541E-8</v>
      </c>
      <c r="CW198" s="181">
        <v>0</v>
      </c>
      <c r="CX198" s="330">
        <v>0</v>
      </c>
      <c r="CY198" s="332">
        <v>0</v>
      </c>
      <c r="DA198" s="181">
        <v>1401200.7592784071</v>
      </c>
      <c r="DB198" s="330">
        <v>1401200.759278395</v>
      </c>
      <c r="DC198" s="332">
        <v>1.2107193470001221E-8</v>
      </c>
      <c r="DE198" s="333">
        <v>3.7444933920704845E-2</v>
      </c>
      <c r="DF198" s="333">
        <v>3.3003300330033E-2</v>
      </c>
    </row>
    <row r="199" spans="1:110" x14ac:dyDescent="0.2">
      <c r="A199" s="181"/>
      <c r="B199" s="181"/>
      <c r="C199" s="181"/>
      <c r="D199" s="339" t="s">
        <v>6</v>
      </c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  <c r="R199" s="181"/>
      <c r="S199" s="181"/>
      <c r="T199" s="181"/>
      <c r="U199" s="181"/>
      <c r="V199" s="181"/>
      <c r="W199" s="181"/>
      <c r="X199" s="181"/>
      <c r="Y199" s="181"/>
      <c r="Z199" s="181"/>
      <c r="AA199" s="181"/>
      <c r="AB199" s="181"/>
      <c r="AC199" s="181"/>
      <c r="AD199" s="181"/>
      <c r="AE199" s="181"/>
      <c r="AF199" s="181"/>
      <c r="AG199" s="181"/>
      <c r="AH199" s="181"/>
      <c r="AI199" s="181"/>
      <c r="AJ199" s="181"/>
      <c r="AK199" s="181"/>
      <c r="AL199" s="181"/>
      <c r="AM199" s="181"/>
      <c r="AN199" s="181"/>
      <c r="AO199" s="181"/>
      <c r="AP199" s="181"/>
      <c r="AQ199" s="181"/>
      <c r="AR199" s="181"/>
      <c r="AS199" s="181"/>
      <c r="AT199" s="181"/>
      <c r="AU199" s="181"/>
      <c r="AV199" s="181"/>
      <c r="AW199" s="181"/>
      <c r="AX199" s="181"/>
      <c r="AY199" s="181"/>
      <c r="AZ199" s="181"/>
      <c r="BA199" s="181"/>
      <c r="BB199" s="181"/>
      <c r="BC199" s="181"/>
      <c r="BE199" s="181"/>
      <c r="BF199" s="181"/>
      <c r="BG199" s="181"/>
      <c r="BQ199" s="128">
        <v>380</v>
      </c>
      <c r="BR199" s="185">
        <v>3806102</v>
      </c>
      <c r="BS199" s="128">
        <v>33768</v>
      </c>
      <c r="BT199" s="128">
        <v>0</v>
      </c>
      <c r="BU199" s="181">
        <v>0</v>
      </c>
      <c r="BV199" s="181">
        <v>0</v>
      </c>
      <c r="BW199" s="181">
        <v>0</v>
      </c>
      <c r="BY199" s="181">
        <v>4427.2432455659591</v>
      </c>
      <c r="BZ199" s="330">
        <v>4427.2432455497392</v>
      </c>
      <c r="CA199" s="331">
        <v>1.6219928511418402E-8</v>
      </c>
      <c r="CC199" s="181">
        <v>387</v>
      </c>
      <c r="CD199" s="181">
        <v>342</v>
      </c>
      <c r="CE199" s="181">
        <v>231</v>
      </c>
      <c r="CG199" s="181">
        <v>0</v>
      </c>
      <c r="CH199" s="330">
        <v>0</v>
      </c>
      <c r="CI199" s="332">
        <v>0</v>
      </c>
      <c r="CK199" s="181">
        <v>0</v>
      </c>
      <c r="CL199" s="330">
        <v>0</v>
      </c>
      <c r="CM199" s="332">
        <v>0</v>
      </c>
      <c r="CO199" s="181">
        <v>4516645.6104650125</v>
      </c>
      <c r="CP199" s="330">
        <v>4516645.6104649939</v>
      </c>
      <c r="CQ199" s="332">
        <v>1.862645149230957E-8</v>
      </c>
      <c r="CS199" s="181">
        <v>4516645.6104650125</v>
      </c>
      <c r="CT199" s="330">
        <v>4516645.6104649939</v>
      </c>
      <c r="CU199" s="332">
        <v>1.862645149230957E-8</v>
      </c>
      <c r="CW199" s="181">
        <v>0</v>
      </c>
      <c r="CX199" s="330">
        <v>0</v>
      </c>
      <c r="CY199" s="332">
        <v>0</v>
      </c>
      <c r="DA199" s="181">
        <v>625715.91306034487</v>
      </c>
      <c r="DB199" s="330">
        <v>625715.91306034208</v>
      </c>
      <c r="DC199" s="332">
        <v>2.7939677238464355E-9</v>
      </c>
      <c r="DE199" s="333">
        <v>4.6228710462287104E-2</v>
      </c>
      <c r="DF199" s="333">
        <v>5.140961857379768E-2</v>
      </c>
    </row>
    <row r="200" spans="1:110" x14ac:dyDescent="0.2">
      <c r="A200" s="181"/>
      <c r="B200" s="181"/>
      <c r="C200" s="181"/>
      <c r="D200" s="339" t="s">
        <v>352</v>
      </c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  <c r="O200" s="181"/>
      <c r="P200" s="181"/>
      <c r="Q200" s="181"/>
      <c r="R200" s="181"/>
      <c r="S200" s="181"/>
      <c r="T200" s="181"/>
      <c r="U200" s="181"/>
      <c r="V200" s="181"/>
      <c r="W200" s="181"/>
      <c r="X200" s="181"/>
      <c r="Y200" s="181"/>
      <c r="Z200" s="181"/>
      <c r="AA200" s="181"/>
      <c r="AB200" s="181"/>
      <c r="AC200" s="181"/>
      <c r="AD200" s="181"/>
      <c r="AE200" s="181"/>
      <c r="AF200" s="181"/>
      <c r="AG200" s="181"/>
      <c r="AH200" s="181"/>
      <c r="AI200" s="181"/>
      <c r="AJ200" s="181"/>
      <c r="AK200" s="181"/>
      <c r="AL200" s="181"/>
      <c r="AM200" s="181"/>
      <c r="AN200" s="181"/>
      <c r="AO200" s="181"/>
      <c r="AP200" s="181"/>
      <c r="AQ200" s="181"/>
      <c r="AR200" s="181"/>
      <c r="AS200" s="181"/>
      <c r="AT200" s="181"/>
      <c r="AU200" s="181"/>
      <c r="AV200" s="181"/>
      <c r="AW200" s="181"/>
      <c r="AX200" s="181"/>
      <c r="AY200" s="181"/>
      <c r="AZ200" s="181"/>
      <c r="BA200" s="181"/>
      <c r="BB200" s="181"/>
      <c r="BC200" s="181"/>
      <c r="BE200" s="181"/>
      <c r="BF200" s="181"/>
      <c r="BG200" s="181"/>
      <c r="BQ200" s="128">
        <v>380</v>
      </c>
      <c r="BR200" s="185">
        <v>3804029</v>
      </c>
      <c r="BS200" s="128">
        <v>56220.820016846003</v>
      </c>
      <c r="BT200" s="128">
        <v>0</v>
      </c>
      <c r="BU200" s="181">
        <v>889733.74164283508</v>
      </c>
      <c r="BV200" s="181">
        <v>889733.74164283508</v>
      </c>
      <c r="BW200" s="181">
        <v>853138.87990642153</v>
      </c>
      <c r="BY200" s="181">
        <v>5359.9704018892508</v>
      </c>
      <c r="BZ200" s="330">
        <v>5359.9704018748707</v>
      </c>
      <c r="CA200" s="331">
        <v>1.4380020729731768E-8</v>
      </c>
      <c r="CD200" s="181">
        <v>862</v>
      </c>
      <c r="CE200" s="181">
        <v>518</v>
      </c>
      <c r="CG200" s="181">
        <v>0</v>
      </c>
      <c r="CH200" s="330">
        <v>0</v>
      </c>
      <c r="CI200" s="332">
        <v>0</v>
      </c>
      <c r="CK200" s="181">
        <v>0</v>
      </c>
      <c r="CL200" s="330">
        <v>0</v>
      </c>
      <c r="CM200" s="332">
        <v>0</v>
      </c>
      <c r="CO200" s="181">
        <v>8744263.924322959</v>
      </c>
      <c r="CP200" s="330">
        <v>8744263.9243228622</v>
      </c>
      <c r="CQ200" s="332">
        <v>9.6857547760009766E-8</v>
      </c>
      <c r="CS200" s="181">
        <v>8744263.924322959</v>
      </c>
      <c r="CT200" s="330">
        <v>8744263.9243228622</v>
      </c>
      <c r="CU200" s="332">
        <v>9.6857547760009766E-8</v>
      </c>
      <c r="CW200" s="181">
        <v>0</v>
      </c>
      <c r="CX200" s="330">
        <v>0</v>
      </c>
      <c r="CY200" s="332">
        <v>0</v>
      </c>
      <c r="DA200" s="181">
        <v>1159876.6039350389</v>
      </c>
      <c r="DB200" s="330">
        <v>1159876.60393502</v>
      </c>
      <c r="DC200" s="332">
        <v>1.885928213596344E-8</v>
      </c>
      <c r="DE200" s="333">
        <v>0</v>
      </c>
      <c r="DF200" s="333">
        <v>3.5150645624103298E-2</v>
      </c>
    </row>
    <row r="201" spans="1:110" x14ac:dyDescent="0.2">
      <c r="A201" s="181"/>
      <c r="B201" s="181"/>
      <c r="C201" s="181"/>
      <c r="D201" s="339" t="s">
        <v>253</v>
      </c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  <c r="O201" s="181"/>
      <c r="P201" s="181"/>
      <c r="Q201" s="181"/>
      <c r="R201" s="181"/>
      <c r="S201" s="181"/>
      <c r="T201" s="181"/>
      <c r="U201" s="181"/>
      <c r="V201" s="181"/>
      <c r="W201" s="181"/>
      <c r="X201" s="181"/>
      <c r="Y201" s="181"/>
      <c r="Z201" s="181"/>
      <c r="AA201" s="181"/>
      <c r="AB201" s="181"/>
      <c r="AC201" s="181"/>
      <c r="AD201" s="181"/>
      <c r="AE201" s="181"/>
      <c r="AF201" s="181"/>
      <c r="AG201" s="181"/>
      <c r="AH201" s="181"/>
      <c r="AI201" s="181"/>
      <c r="AJ201" s="181"/>
      <c r="AK201" s="181"/>
      <c r="AL201" s="181"/>
      <c r="AM201" s="181"/>
      <c r="AN201" s="181"/>
      <c r="AO201" s="181"/>
      <c r="AP201" s="181"/>
      <c r="AQ201" s="181"/>
      <c r="AR201" s="181"/>
      <c r="AS201" s="181"/>
      <c r="AT201" s="181"/>
      <c r="AU201" s="181"/>
      <c r="AV201" s="181"/>
      <c r="AW201" s="181"/>
      <c r="AX201" s="181"/>
      <c r="AY201" s="181"/>
      <c r="AZ201" s="181"/>
      <c r="BA201" s="181"/>
      <c r="BB201" s="181"/>
      <c r="BC201" s="181"/>
      <c r="BE201" s="181"/>
      <c r="BF201" s="181"/>
      <c r="BG201" s="181"/>
      <c r="BQ201" s="128">
        <v>380</v>
      </c>
      <c r="BR201" s="185">
        <v>3804100</v>
      </c>
      <c r="BS201" s="128">
        <v>48888</v>
      </c>
      <c r="BT201" s="128">
        <v>0</v>
      </c>
      <c r="BU201" s="181">
        <v>0</v>
      </c>
      <c r="BV201" s="181">
        <v>0</v>
      </c>
      <c r="BW201" s="181">
        <v>0</v>
      </c>
      <c r="BY201" s="181">
        <v>5683.131990935558</v>
      </c>
      <c r="BZ201" s="330">
        <v>5683.1319909757894</v>
      </c>
      <c r="CA201" s="331">
        <v>-4.0231498132925481E-8</v>
      </c>
      <c r="CD201" s="181">
        <v>947</v>
      </c>
      <c r="CE201" s="181">
        <v>530</v>
      </c>
      <c r="CG201" s="181">
        <v>78230.829925514758</v>
      </c>
      <c r="CH201" s="330">
        <v>78230.829986143202</v>
      </c>
      <c r="CI201" s="332">
        <v>-6.0628444771282375E-5</v>
      </c>
      <c r="CK201" s="181">
        <v>0</v>
      </c>
      <c r="CL201" s="330">
        <v>0</v>
      </c>
      <c r="CM201" s="332">
        <v>0</v>
      </c>
      <c r="CO201" s="181">
        <v>8711741.5961030759</v>
      </c>
      <c r="CP201" s="330">
        <v>8711741.5961635914</v>
      </c>
      <c r="CQ201" s="332">
        <v>-6.0515478253364563E-5</v>
      </c>
      <c r="CS201" s="181">
        <v>8711741.5961030759</v>
      </c>
      <c r="CT201" s="330">
        <v>8711741.5961635914</v>
      </c>
      <c r="CU201" s="332">
        <v>-6.0515478253364563E-5</v>
      </c>
      <c r="CW201" s="181">
        <v>0</v>
      </c>
      <c r="CX201" s="330">
        <v>0</v>
      </c>
      <c r="CY201" s="332">
        <v>0</v>
      </c>
      <c r="DA201" s="181">
        <v>1346405.4180849744</v>
      </c>
      <c r="DB201" s="330">
        <v>1346405.4180849527</v>
      </c>
      <c r="DC201" s="332">
        <v>2.1653249859809875E-8</v>
      </c>
      <c r="DE201" s="333">
        <v>0</v>
      </c>
      <c r="DF201" s="333">
        <v>5.4166666666666669E-2</v>
      </c>
    </row>
    <row r="202" spans="1:110" x14ac:dyDescent="0.2">
      <c r="A202" s="181"/>
      <c r="B202" s="181"/>
      <c r="C202" s="181"/>
      <c r="D202" s="339" t="s">
        <v>7</v>
      </c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  <c r="R202" s="181"/>
      <c r="S202" s="181"/>
      <c r="T202" s="181"/>
      <c r="U202" s="181"/>
      <c r="V202" s="181"/>
      <c r="W202" s="181"/>
      <c r="X202" s="181"/>
      <c r="Y202" s="181"/>
      <c r="Z202" s="181"/>
      <c r="AA202" s="181"/>
      <c r="AB202" s="181"/>
      <c r="AC202" s="181"/>
      <c r="AD202" s="181"/>
      <c r="AE202" s="181"/>
      <c r="AF202" s="181"/>
      <c r="AG202" s="181"/>
      <c r="AH202" s="181"/>
      <c r="AI202" s="181"/>
      <c r="AJ202" s="181"/>
      <c r="AK202" s="181"/>
      <c r="AL202" s="181"/>
      <c r="AM202" s="181"/>
      <c r="AN202" s="181"/>
      <c r="AO202" s="181"/>
      <c r="AP202" s="181"/>
      <c r="AQ202" s="181"/>
      <c r="AR202" s="181"/>
      <c r="AS202" s="181"/>
      <c r="AT202" s="181"/>
      <c r="AU202" s="181"/>
      <c r="AV202" s="181"/>
      <c r="AW202" s="181"/>
      <c r="AX202" s="181"/>
      <c r="AY202" s="181"/>
      <c r="AZ202" s="181"/>
      <c r="BA202" s="181"/>
      <c r="BB202" s="181"/>
      <c r="BC202" s="181"/>
      <c r="BE202" s="181"/>
      <c r="BF202" s="181"/>
      <c r="BG202" s="181"/>
      <c r="BQ202" s="128">
        <v>380</v>
      </c>
      <c r="BR202" s="185">
        <v>3806908</v>
      </c>
      <c r="BS202" s="128">
        <v>57062.185486876013</v>
      </c>
      <c r="BT202" s="128">
        <v>0</v>
      </c>
      <c r="BU202" s="181">
        <v>0</v>
      </c>
      <c r="BV202" s="181">
        <v>0</v>
      </c>
      <c r="BW202" s="181">
        <v>0</v>
      </c>
      <c r="BY202" s="181">
        <v>5075.7616794194792</v>
      </c>
      <c r="BZ202" s="330">
        <v>5075.7616794080604</v>
      </c>
      <c r="CA202" s="331">
        <v>1.1418705980759114E-8</v>
      </c>
      <c r="CC202" s="181">
        <v>414</v>
      </c>
      <c r="CD202" s="181">
        <v>729</v>
      </c>
      <c r="CE202" s="181">
        <v>483</v>
      </c>
      <c r="CG202" s="181">
        <v>126366.0598639762</v>
      </c>
      <c r="CH202" s="330">
        <v>126366.05984513668</v>
      </c>
      <c r="CI202" s="332">
        <v>1.8839520635083318E-5</v>
      </c>
      <c r="CK202" s="181">
        <v>0</v>
      </c>
      <c r="CL202" s="330">
        <v>0</v>
      </c>
      <c r="CM202" s="332">
        <v>0</v>
      </c>
      <c r="CO202" s="181">
        <v>8576527.6484524924</v>
      </c>
      <c r="CP202" s="330">
        <v>8576527.6484335847</v>
      </c>
      <c r="CQ202" s="332">
        <v>1.8907710909843445E-5</v>
      </c>
      <c r="CS202" s="181">
        <v>8576527.6484524924</v>
      </c>
      <c r="CT202" s="330">
        <v>8576527.6484335847</v>
      </c>
      <c r="CU202" s="332">
        <v>1.8907710909843445E-5</v>
      </c>
      <c r="CW202" s="181">
        <v>0</v>
      </c>
      <c r="CX202" s="330">
        <v>0</v>
      </c>
      <c r="CY202" s="332">
        <v>0</v>
      </c>
      <c r="DA202" s="181">
        <v>1288849.0406591503</v>
      </c>
      <c r="DB202" s="330">
        <v>1288849.040659138</v>
      </c>
      <c r="DC202" s="332">
        <v>1.234002411365509E-8</v>
      </c>
      <c r="DE202" s="333">
        <v>3.7940379403794036E-2</v>
      </c>
      <c r="DF202" s="333">
        <v>3.5771065182829888E-2</v>
      </c>
    </row>
    <row r="203" spans="1:110" x14ac:dyDescent="0.2">
      <c r="A203" s="181"/>
      <c r="B203" s="181"/>
      <c r="C203" s="181"/>
      <c r="D203" s="339" t="s">
        <v>254</v>
      </c>
      <c r="E203" s="181"/>
      <c r="F203" s="181"/>
      <c r="G203" s="181"/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  <c r="R203" s="181"/>
      <c r="S203" s="181"/>
      <c r="T203" s="181"/>
      <c r="U203" s="181"/>
      <c r="V203" s="181"/>
      <c r="W203" s="181"/>
      <c r="X203" s="181"/>
      <c r="Y203" s="181"/>
      <c r="Z203" s="181"/>
      <c r="AA203" s="181"/>
      <c r="AB203" s="181"/>
      <c r="AC203" s="181"/>
      <c r="AD203" s="181"/>
      <c r="AE203" s="181"/>
      <c r="AF203" s="181"/>
      <c r="AG203" s="181"/>
      <c r="AH203" s="181"/>
      <c r="AI203" s="181"/>
      <c r="AJ203" s="181"/>
      <c r="AK203" s="181"/>
      <c r="AL203" s="181"/>
      <c r="AM203" s="181"/>
      <c r="AN203" s="181"/>
      <c r="AO203" s="181"/>
      <c r="AP203" s="181"/>
      <c r="AQ203" s="181"/>
      <c r="AR203" s="181"/>
      <c r="AS203" s="181"/>
      <c r="AT203" s="181"/>
      <c r="AU203" s="181"/>
      <c r="AV203" s="181"/>
      <c r="AW203" s="181"/>
      <c r="AX203" s="181"/>
      <c r="AY203" s="181"/>
      <c r="AZ203" s="181"/>
      <c r="BA203" s="181"/>
      <c r="BB203" s="181"/>
      <c r="BC203" s="181"/>
      <c r="BE203" s="181"/>
      <c r="BF203" s="181"/>
      <c r="BG203" s="181"/>
      <c r="BQ203" s="128">
        <v>380</v>
      </c>
      <c r="BR203" s="185">
        <v>3806905</v>
      </c>
      <c r="BS203" s="128">
        <v>50400</v>
      </c>
      <c r="BT203" s="128">
        <v>0</v>
      </c>
      <c r="BU203" s="181">
        <v>0</v>
      </c>
      <c r="BV203" s="181">
        <v>0</v>
      </c>
      <c r="BW203" s="181">
        <v>0</v>
      </c>
      <c r="BY203" s="181">
        <v>5096.1336872679303</v>
      </c>
      <c r="BZ203" s="330">
        <v>5096.1336871462263</v>
      </c>
      <c r="CA203" s="331">
        <v>1.2170403351774439E-7</v>
      </c>
      <c r="CD203" s="181">
        <v>508</v>
      </c>
      <c r="CE203" s="181">
        <v>339</v>
      </c>
      <c r="CG203" s="181">
        <v>0</v>
      </c>
      <c r="CH203" s="330">
        <v>0</v>
      </c>
      <c r="CI203" s="332">
        <v>0</v>
      </c>
      <c r="CK203" s="181">
        <v>0</v>
      </c>
      <c r="CL203" s="330">
        <v>0</v>
      </c>
      <c r="CM203" s="332">
        <v>0</v>
      </c>
      <c r="CO203" s="181">
        <v>4586354.9342998657</v>
      </c>
      <c r="CP203" s="330">
        <v>4586354.934299808</v>
      </c>
      <c r="CQ203" s="332">
        <v>5.7741999626159668E-8</v>
      </c>
      <c r="CS203" s="181">
        <v>4586354.9342998657</v>
      </c>
      <c r="CT203" s="330">
        <v>4586354.934299808</v>
      </c>
      <c r="CU203" s="332">
        <v>5.7741999626159668E-8</v>
      </c>
      <c r="CW203" s="181">
        <v>0</v>
      </c>
      <c r="CX203" s="330">
        <v>0</v>
      </c>
      <c r="CY203" s="332">
        <v>0</v>
      </c>
      <c r="DA203" s="181">
        <v>548767.01268538192</v>
      </c>
      <c r="DB203" s="330">
        <v>548767.01268537075</v>
      </c>
      <c r="DC203" s="332">
        <v>1.1175870895385742E-8</v>
      </c>
      <c r="DE203" s="333">
        <v>0</v>
      </c>
      <c r="DF203" s="333">
        <v>3.1180400890868598E-2</v>
      </c>
    </row>
    <row r="204" spans="1:110" x14ac:dyDescent="0.2">
      <c r="A204" s="181"/>
      <c r="B204" s="181"/>
      <c r="C204" s="181"/>
      <c r="D204" s="339" t="s">
        <v>257</v>
      </c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1"/>
      <c r="R204" s="181"/>
      <c r="S204" s="181"/>
      <c r="T204" s="181"/>
      <c r="U204" s="181"/>
      <c r="V204" s="181"/>
      <c r="W204" s="181"/>
      <c r="X204" s="181"/>
      <c r="Y204" s="181"/>
      <c r="Z204" s="181"/>
      <c r="AA204" s="181"/>
      <c r="AB204" s="181"/>
      <c r="AC204" s="181"/>
      <c r="AD204" s="181"/>
      <c r="AE204" s="181"/>
      <c r="AF204" s="181"/>
      <c r="AG204" s="181"/>
      <c r="AH204" s="181"/>
      <c r="AI204" s="181"/>
      <c r="AJ204" s="181"/>
      <c r="AK204" s="181"/>
      <c r="AL204" s="181"/>
      <c r="AM204" s="181"/>
      <c r="AN204" s="181"/>
      <c r="AO204" s="181"/>
      <c r="AP204" s="181"/>
      <c r="AQ204" s="181"/>
      <c r="AR204" s="181"/>
      <c r="AS204" s="181"/>
      <c r="AT204" s="181"/>
      <c r="AU204" s="181"/>
      <c r="AV204" s="181"/>
      <c r="AW204" s="181"/>
      <c r="AX204" s="181"/>
      <c r="AY204" s="181"/>
      <c r="AZ204" s="181"/>
      <c r="BA204" s="181"/>
      <c r="BB204" s="181"/>
      <c r="BC204" s="181"/>
      <c r="BE204" s="181"/>
      <c r="BF204" s="181"/>
      <c r="BG204" s="181"/>
      <c r="BQ204" s="128">
        <v>380</v>
      </c>
      <c r="BR204" s="185">
        <v>3804024</v>
      </c>
      <c r="BS204" s="128">
        <v>9525.6</v>
      </c>
      <c r="BT204" s="128">
        <v>0</v>
      </c>
      <c r="BU204" s="181">
        <v>0</v>
      </c>
      <c r="BV204" s="181">
        <v>0</v>
      </c>
      <c r="BW204" s="181">
        <v>0</v>
      </c>
      <c r="BY204" s="181">
        <v>5277.5703413143683</v>
      </c>
      <c r="BZ204" s="330">
        <v>5277.5703413913043</v>
      </c>
      <c r="CA204" s="331">
        <v>-7.6935975812375546E-8</v>
      </c>
      <c r="CD204" s="181">
        <v>346</v>
      </c>
      <c r="CE204" s="181">
        <v>229</v>
      </c>
      <c r="CG204" s="181">
        <v>38582.763007304631</v>
      </c>
      <c r="CH204" s="330">
        <v>38582.763052394723</v>
      </c>
      <c r="CI204" s="332">
        <v>-4.5090091589372605E-5</v>
      </c>
      <c r="CK204" s="181">
        <v>0</v>
      </c>
      <c r="CL204" s="330">
        <v>0</v>
      </c>
      <c r="CM204" s="332">
        <v>0</v>
      </c>
      <c r="CO204" s="181">
        <v>3214383.544466868</v>
      </c>
      <c r="CP204" s="330">
        <v>3214383.5445119198</v>
      </c>
      <c r="CQ204" s="332">
        <v>-4.5051798224449158E-5</v>
      </c>
      <c r="CS204" s="181">
        <v>3214383.544466868</v>
      </c>
      <c r="CT204" s="330">
        <v>3214383.5445119198</v>
      </c>
      <c r="CU204" s="332">
        <v>-4.5051798224449158E-5</v>
      </c>
      <c r="CW204" s="181">
        <v>0</v>
      </c>
      <c r="CX204" s="330">
        <v>0</v>
      </c>
      <c r="CY204" s="332">
        <v>0</v>
      </c>
      <c r="DA204" s="181">
        <v>391481.32183052989</v>
      </c>
      <c r="DB204" s="330">
        <v>391481.3218305225</v>
      </c>
      <c r="DC204" s="332">
        <v>7.3923729360103607E-9</v>
      </c>
      <c r="DE204" s="333">
        <v>0</v>
      </c>
      <c r="DF204" s="333">
        <v>2.5337837837837839E-2</v>
      </c>
    </row>
    <row r="205" spans="1:110" x14ac:dyDescent="0.2">
      <c r="A205" s="181"/>
      <c r="B205" s="181"/>
      <c r="C205" s="181"/>
      <c r="D205" s="339" t="s">
        <v>258</v>
      </c>
      <c r="E205" s="181"/>
      <c r="F205" s="181"/>
      <c r="G205" s="181"/>
      <c r="H205" s="181"/>
      <c r="I205" s="181"/>
      <c r="J205" s="181"/>
      <c r="K205" s="181"/>
      <c r="L205" s="181"/>
      <c r="M205" s="181"/>
      <c r="N205" s="181"/>
      <c r="O205" s="181"/>
      <c r="P205" s="181"/>
      <c r="Q205" s="181"/>
      <c r="R205" s="181"/>
      <c r="S205" s="181"/>
      <c r="T205" s="181"/>
      <c r="U205" s="181"/>
      <c r="V205" s="181"/>
      <c r="W205" s="181"/>
      <c r="X205" s="181"/>
      <c r="Y205" s="181"/>
      <c r="Z205" s="181"/>
      <c r="AA205" s="181"/>
      <c r="AB205" s="181"/>
      <c r="AC205" s="181"/>
      <c r="AD205" s="181"/>
      <c r="AE205" s="181"/>
      <c r="AF205" s="181"/>
      <c r="AG205" s="181"/>
      <c r="AH205" s="181"/>
      <c r="AI205" s="181"/>
      <c r="AJ205" s="181"/>
      <c r="AK205" s="181"/>
      <c r="AL205" s="181"/>
      <c r="AM205" s="181"/>
      <c r="AN205" s="181"/>
      <c r="AO205" s="181"/>
      <c r="AP205" s="181"/>
      <c r="AQ205" s="181"/>
      <c r="AR205" s="181"/>
      <c r="AS205" s="181"/>
      <c r="AT205" s="181"/>
      <c r="AU205" s="181"/>
      <c r="AV205" s="181"/>
      <c r="AW205" s="181"/>
      <c r="AX205" s="181"/>
      <c r="AY205" s="181"/>
      <c r="AZ205" s="181"/>
      <c r="BA205" s="181"/>
      <c r="BB205" s="181"/>
      <c r="BC205" s="181"/>
      <c r="BE205" s="181"/>
      <c r="BF205" s="181"/>
      <c r="BG205" s="181"/>
      <c r="BQ205" s="128">
        <v>380</v>
      </c>
      <c r="BR205" s="185">
        <v>3804010</v>
      </c>
      <c r="BS205" s="128">
        <v>25903.415982716004</v>
      </c>
      <c r="BT205" s="128">
        <v>0</v>
      </c>
      <c r="BU205" s="181">
        <v>0</v>
      </c>
      <c r="BV205" s="181">
        <v>0</v>
      </c>
      <c r="BW205" s="181">
        <v>0</v>
      </c>
      <c r="BY205" s="181">
        <v>5218.0611452250696</v>
      </c>
      <c r="BZ205" s="330">
        <v>5218.0611453124993</v>
      </c>
      <c r="CA205" s="331">
        <v>-8.7429725681431592E-8</v>
      </c>
      <c r="CD205" s="181">
        <v>348</v>
      </c>
      <c r="CE205" s="181">
        <v>225</v>
      </c>
      <c r="CG205" s="181">
        <v>34361.882098620292</v>
      </c>
      <c r="CH205" s="330">
        <v>34361.882149678728</v>
      </c>
      <c r="CI205" s="332">
        <v>-5.1058435929007828E-5</v>
      </c>
      <c r="CK205" s="181">
        <v>0</v>
      </c>
      <c r="CL205" s="330">
        <v>0</v>
      </c>
      <c r="CM205" s="332">
        <v>0</v>
      </c>
      <c r="CO205" s="181">
        <v>3185285.8184630177</v>
      </c>
      <c r="CP205" s="330">
        <v>3185285.8185140365</v>
      </c>
      <c r="CQ205" s="332">
        <v>-5.1018781960010529E-5</v>
      </c>
      <c r="CS205" s="181">
        <v>3185285.8184630177</v>
      </c>
      <c r="CT205" s="330">
        <v>3185285.8185140365</v>
      </c>
      <c r="CU205" s="332">
        <v>-5.1018781960010529E-5</v>
      </c>
      <c r="CW205" s="181">
        <v>0</v>
      </c>
      <c r="CX205" s="330">
        <v>0</v>
      </c>
      <c r="CY205" s="332">
        <v>0</v>
      </c>
      <c r="DA205" s="181">
        <v>363851.20572984987</v>
      </c>
      <c r="DB205" s="330">
        <v>363851.20572984242</v>
      </c>
      <c r="DC205" s="332">
        <v>7.4505805969238281E-9</v>
      </c>
      <c r="DE205" s="333">
        <v>0</v>
      </c>
      <c r="DF205" s="333">
        <v>4.715447154471545E-2</v>
      </c>
    </row>
    <row r="206" spans="1:110" x14ac:dyDescent="0.2">
      <c r="A206" s="181"/>
      <c r="B206" s="181"/>
      <c r="C206" s="181"/>
      <c r="D206" s="339" t="s">
        <v>250</v>
      </c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  <c r="R206" s="181"/>
      <c r="S206" s="181"/>
      <c r="T206" s="181"/>
      <c r="U206" s="181"/>
      <c r="V206" s="181"/>
      <c r="W206" s="181"/>
      <c r="X206" s="181"/>
      <c r="Y206" s="181"/>
      <c r="Z206" s="181"/>
      <c r="AA206" s="181"/>
      <c r="AB206" s="181"/>
      <c r="AC206" s="181"/>
      <c r="AD206" s="181"/>
      <c r="AE206" s="181"/>
      <c r="AF206" s="181"/>
      <c r="AG206" s="181"/>
      <c r="AH206" s="181"/>
      <c r="AI206" s="181"/>
      <c r="AJ206" s="181"/>
      <c r="AK206" s="181"/>
      <c r="AL206" s="181"/>
      <c r="AM206" s="181"/>
      <c r="AN206" s="181"/>
      <c r="AO206" s="181"/>
      <c r="AP206" s="181"/>
      <c r="AQ206" s="181"/>
      <c r="AR206" s="181"/>
      <c r="AS206" s="181"/>
      <c r="AT206" s="181"/>
      <c r="AU206" s="181"/>
      <c r="AV206" s="181"/>
      <c r="AW206" s="181"/>
      <c r="AX206" s="181"/>
      <c r="AY206" s="181"/>
      <c r="AZ206" s="181"/>
      <c r="BA206" s="181"/>
      <c r="BB206" s="181"/>
      <c r="BC206" s="181"/>
      <c r="BE206" s="181"/>
      <c r="BF206" s="181"/>
      <c r="BG206" s="181"/>
      <c r="BQ206" s="128">
        <v>380</v>
      </c>
      <c r="BR206" s="185">
        <v>3804021</v>
      </c>
      <c r="BS206" s="128">
        <v>35026.137847945996</v>
      </c>
      <c r="BT206" s="128">
        <v>0</v>
      </c>
      <c r="BU206" s="181">
        <v>0</v>
      </c>
      <c r="BV206" s="181">
        <v>0</v>
      </c>
      <c r="BW206" s="181">
        <v>0</v>
      </c>
      <c r="BY206" s="181">
        <v>5732.7167858558896</v>
      </c>
      <c r="BZ206" s="330">
        <v>5732.7167859547308</v>
      </c>
      <c r="CA206" s="331">
        <v>-9.8841155704576522E-8</v>
      </c>
      <c r="CD206" s="181">
        <v>623</v>
      </c>
      <c r="CE206" s="181">
        <v>369.75</v>
      </c>
      <c r="CG206" s="181">
        <v>0</v>
      </c>
      <c r="CH206" s="330">
        <v>0</v>
      </c>
      <c r="CI206" s="332">
        <v>0</v>
      </c>
      <c r="CK206" s="181">
        <v>0</v>
      </c>
      <c r="CL206" s="330">
        <v>0</v>
      </c>
      <c r="CM206" s="332">
        <v>0</v>
      </c>
      <c r="CO206" s="181">
        <v>6116135.7909621522</v>
      </c>
      <c r="CP206" s="330">
        <v>6116135.7909620441</v>
      </c>
      <c r="CQ206" s="332">
        <v>1.0803341865539551E-7</v>
      </c>
      <c r="CS206" s="181">
        <v>6116135.7909621522</v>
      </c>
      <c r="CT206" s="330">
        <v>6116135.7909620441</v>
      </c>
      <c r="CU206" s="332">
        <v>1.0803341865539551E-7</v>
      </c>
      <c r="CW206" s="181">
        <v>0</v>
      </c>
      <c r="CX206" s="330">
        <v>0</v>
      </c>
      <c r="CY206" s="332">
        <v>0</v>
      </c>
      <c r="DA206" s="181">
        <v>1000519.014064468</v>
      </c>
      <c r="DB206" s="330">
        <v>1000519.0140644473</v>
      </c>
      <c r="DC206" s="332">
        <v>2.0721927285194397E-8</v>
      </c>
      <c r="DE206" s="333">
        <v>0</v>
      </c>
      <c r="DF206" s="333">
        <v>5.793450881612091E-2</v>
      </c>
    </row>
    <row r="207" spans="1:110" x14ac:dyDescent="0.2">
      <c r="A207" s="181"/>
      <c r="B207" s="181"/>
      <c r="C207" s="181"/>
      <c r="D207" s="339" t="s">
        <v>260</v>
      </c>
      <c r="E207" s="181"/>
      <c r="F207" s="181"/>
      <c r="G207" s="181"/>
      <c r="H207" s="181"/>
      <c r="I207" s="181"/>
      <c r="J207" s="181"/>
      <c r="K207" s="181"/>
      <c r="L207" s="181"/>
      <c r="M207" s="181"/>
      <c r="N207" s="181"/>
      <c r="O207" s="181"/>
      <c r="P207" s="181"/>
      <c r="Q207" s="181"/>
      <c r="R207" s="181"/>
      <c r="S207" s="181"/>
      <c r="T207" s="181"/>
      <c r="U207" s="181"/>
      <c r="V207" s="181"/>
      <c r="W207" s="181"/>
      <c r="X207" s="181"/>
      <c r="Y207" s="181"/>
      <c r="Z207" s="181"/>
      <c r="AA207" s="181"/>
      <c r="AB207" s="181"/>
      <c r="AC207" s="181"/>
      <c r="AD207" s="181"/>
      <c r="AE207" s="181"/>
      <c r="AF207" s="181"/>
      <c r="AG207" s="181"/>
      <c r="AH207" s="181"/>
      <c r="AI207" s="181"/>
      <c r="AJ207" s="181"/>
      <c r="AK207" s="181"/>
      <c r="AL207" s="181"/>
      <c r="AM207" s="181"/>
      <c r="AN207" s="181"/>
      <c r="AO207" s="181"/>
      <c r="AP207" s="181"/>
      <c r="AQ207" s="181"/>
      <c r="AR207" s="181"/>
      <c r="AS207" s="181"/>
      <c r="AT207" s="181"/>
      <c r="AU207" s="181"/>
      <c r="AV207" s="181"/>
      <c r="AW207" s="181"/>
      <c r="AX207" s="181"/>
      <c r="AY207" s="181"/>
      <c r="AZ207" s="181"/>
      <c r="BA207" s="181"/>
      <c r="BB207" s="181"/>
      <c r="BC207" s="181"/>
      <c r="BE207" s="181"/>
      <c r="BF207" s="181"/>
      <c r="BG207" s="181"/>
      <c r="BQ207" s="128">
        <v>380</v>
      </c>
      <c r="BR207" s="185">
        <v>3804613</v>
      </c>
      <c r="BS207" s="128">
        <v>32433.063634852002</v>
      </c>
      <c r="BT207" s="128">
        <v>0</v>
      </c>
      <c r="BU207" s="181">
        <v>0</v>
      </c>
      <c r="BV207" s="181">
        <v>0</v>
      </c>
      <c r="BW207" s="181">
        <v>0</v>
      </c>
      <c r="BY207" s="181">
        <v>5553.0817315357372</v>
      </c>
      <c r="BZ207" s="330">
        <v>5553.0817316293924</v>
      </c>
      <c r="CA207" s="331">
        <v>-9.3655216915067285E-8</v>
      </c>
      <c r="CD207" s="181">
        <v>382</v>
      </c>
      <c r="CE207" s="181">
        <v>259</v>
      </c>
      <c r="CG207" s="181">
        <v>163508.77796882577</v>
      </c>
      <c r="CH207" s="330">
        <v>163508.77803001169</v>
      </c>
      <c r="CI207" s="332">
        <v>-6.1185914091765881E-5</v>
      </c>
      <c r="CK207" s="181">
        <v>0</v>
      </c>
      <c r="CL207" s="330">
        <v>0</v>
      </c>
      <c r="CM207" s="332">
        <v>0</v>
      </c>
      <c r="CO207" s="181">
        <v>3771872.0247236844</v>
      </c>
      <c r="CP207" s="330">
        <v>3771872.0247848225</v>
      </c>
      <c r="CQ207" s="332">
        <v>-6.113806739449501E-5</v>
      </c>
      <c r="CS207" s="181">
        <v>3771872.0247236844</v>
      </c>
      <c r="CT207" s="330">
        <v>3771872.0247848225</v>
      </c>
      <c r="CU207" s="332">
        <v>-6.113806739449501E-5</v>
      </c>
      <c r="CW207" s="181">
        <v>0</v>
      </c>
      <c r="CX207" s="330">
        <v>0</v>
      </c>
      <c r="CY207" s="332">
        <v>0</v>
      </c>
      <c r="DA207" s="181">
        <v>463904.12821730372</v>
      </c>
      <c r="DB207" s="330">
        <v>463904.12821729458</v>
      </c>
      <c r="DC207" s="332">
        <v>9.1386027634143829E-9</v>
      </c>
      <c r="DE207" s="333">
        <v>0</v>
      </c>
      <c r="DF207" s="333">
        <v>1.9259259259259261E-2</v>
      </c>
    </row>
    <row r="208" spans="1:110" x14ac:dyDescent="0.2">
      <c r="A208" s="181"/>
      <c r="B208" s="181"/>
      <c r="C208" s="181"/>
      <c r="D208" s="339" t="s">
        <v>466</v>
      </c>
      <c r="E208" s="181"/>
      <c r="F208" s="181"/>
      <c r="G208" s="181"/>
      <c r="H208" s="181"/>
      <c r="I208" s="181"/>
      <c r="J208" s="181"/>
      <c r="K208" s="181"/>
      <c r="L208" s="181"/>
      <c r="M208" s="181"/>
      <c r="N208" s="181"/>
      <c r="O208" s="181"/>
      <c r="P208" s="181"/>
      <c r="Q208" s="181"/>
      <c r="R208" s="181"/>
      <c r="S208" s="181"/>
      <c r="T208" s="181"/>
      <c r="U208" s="181"/>
      <c r="V208" s="181"/>
      <c r="W208" s="181"/>
      <c r="X208" s="181"/>
      <c r="Y208" s="181"/>
      <c r="Z208" s="181"/>
      <c r="AA208" s="181"/>
      <c r="AB208" s="181"/>
      <c r="AC208" s="181"/>
      <c r="AD208" s="181"/>
      <c r="AE208" s="181"/>
      <c r="AF208" s="181"/>
      <c r="AG208" s="181"/>
      <c r="AH208" s="181"/>
      <c r="AI208" s="181"/>
      <c r="AJ208" s="181"/>
      <c r="AK208" s="181"/>
      <c r="AL208" s="181"/>
      <c r="AM208" s="181"/>
      <c r="AN208" s="181"/>
      <c r="AO208" s="181"/>
      <c r="AP208" s="181"/>
      <c r="AQ208" s="181"/>
      <c r="AR208" s="181"/>
      <c r="AS208" s="181"/>
      <c r="AT208" s="181"/>
      <c r="AU208" s="181"/>
      <c r="AV208" s="181"/>
      <c r="AW208" s="181"/>
      <c r="AX208" s="181"/>
      <c r="AY208" s="181"/>
      <c r="AZ208" s="181"/>
      <c r="BA208" s="181"/>
      <c r="BB208" s="181"/>
      <c r="BC208" s="181"/>
      <c r="BE208" s="181"/>
      <c r="BF208" s="181"/>
      <c r="BG208" s="181"/>
      <c r="BQ208" s="128">
        <v>380</v>
      </c>
      <c r="BR208" s="185">
        <v>3804101</v>
      </c>
      <c r="BS208" s="128">
        <v>76004.090272711997</v>
      </c>
      <c r="BT208" s="128">
        <v>0</v>
      </c>
      <c r="BU208" s="181">
        <v>1138886.5179596008</v>
      </c>
      <c r="BV208" s="181">
        <v>1138886.5179596008</v>
      </c>
      <c r="BW208" s="181">
        <v>1092043.9709058695</v>
      </c>
      <c r="BY208" s="181">
        <v>5587.8072734974476</v>
      </c>
      <c r="BZ208" s="330">
        <v>5587.8072735117621</v>
      </c>
      <c r="CA208" s="331">
        <v>-1.4314537111204118E-8</v>
      </c>
      <c r="CD208" s="181">
        <v>922</v>
      </c>
      <c r="CE208" s="181">
        <v>587</v>
      </c>
      <c r="CG208" s="181">
        <v>0</v>
      </c>
      <c r="CH208" s="330">
        <v>0</v>
      </c>
      <c r="CI208" s="332">
        <v>0</v>
      </c>
      <c r="CK208" s="181">
        <v>0</v>
      </c>
      <c r="CL208" s="330">
        <v>0</v>
      </c>
      <c r="CM208" s="332">
        <v>0</v>
      </c>
      <c r="CO208" s="181">
        <v>10096028.023224257</v>
      </c>
      <c r="CP208" s="330">
        <v>10096028.023224134</v>
      </c>
      <c r="CQ208" s="332">
        <v>1.2293457984924316E-7</v>
      </c>
      <c r="CS208" s="181">
        <v>10096028.023224257</v>
      </c>
      <c r="CT208" s="330">
        <v>10096028.023224134</v>
      </c>
      <c r="CU208" s="332">
        <v>1.2293457984924316E-7</v>
      </c>
      <c r="CW208" s="181">
        <v>0</v>
      </c>
      <c r="CX208" s="330">
        <v>0</v>
      </c>
      <c r="CY208" s="332">
        <v>0</v>
      </c>
      <c r="DA208" s="181">
        <v>1321766.663576402</v>
      </c>
      <c r="DB208" s="330">
        <v>1321766.663576378</v>
      </c>
      <c r="DC208" s="332">
        <v>2.3981556296348572E-8</v>
      </c>
      <c r="DE208" s="333">
        <v>0</v>
      </c>
      <c r="DF208" s="333">
        <v>3.1685678073510776E-2</v>
      </c>
    </row>
    <row r="209" spans="4:110" s="181" customFormat="1" x14ac:dyDescent="0.2">
      <c r="D209" s="339" t="s">
        <v>263</v>
      </c>
      <c r="BQ209" s="128">
        <v>380</v>
      </c>
      <c r="BR209" s="185">
        <v>3805401</v>
      </c>
      <c r="BS209" s="128">
        <v>60926.639218290016</v>
      </c>
      <c r="BT209" s="128">
        <v>0</v>
      </c>
      <c r="BU209" s="181">
        <v>1172986.5408488661</v>
      </c>
      <c r="BV209" s="181">
        <v>1172986.5408488661</v>
      </c>
      <c r="BW209" s="181">
        <v>1138490.2852070911</v>
      </c>
      <c r="BY209" s="181">
        <v>5321.3204700160959</v>
      </c>
      <c r="BZ209" s="330">
        <v>5321.3204700172118</v>
      </c>
      <c r="CA209" s="331">
        <v>-1.1159499990753829E-9</v>
      </c>
      <c r="CD209" s="181">
        <v>881</v>
      </c>
      <c r="CE209" s="181">
        <v>525</v>
      </c>
      <c r="CG209" s="181">
        <v>0</v>
      </c>
      <c r="CH209" s="330">
        <v>0</v>
      </c>
      <c r="CI209" s="332">
        <v>0</v>
      </c>
      <c r="CK209" s="181">
        <v>0</v>
      </c>
      <c r="CL209" s="330">
        <v>0</v>
      </c>
      <c r="CM209" s="332">
        <v>0</v>
      </c>
      <c r="CO209" s="181">
        <v>9115489.7465392575</v>
      </c>
      <c r="CP209" s="330">
        <v>9115489.7465391755</v>
      </c>
      <c r="CQ209" s="332">
        <v>8.1956386566162109E-8</v>
      </c>
      <c r="CS209" s="181">
        <v>9126613.3208924979</v>
      </c>
      <c r="CT209" s="330">
        <v>9126613.3208924159</v>
      </c>
      <c r="CU209" s="332">
        <v>8.1956386566162109E-8</v>
      </c>
      <c r="CW209" s="181">
        <v>0</v>
      </c>
      <c r="CX209" s="330">
        <v>0</v>
      </c>
      <c r="CY209" s="332">
        <v>0</v>
      </c>
      <c r="DA209" s="181">
        <v>1203101.3733376879</v>
      </c>
      <c r="DB209" s="330">
        <v>1203101.3733376719</v>
      </c>
      <c r="DC209" s="332">
        <v>1.6065314412117004E-8</v>
      </c>
      <c r="DE209" s="333">
        <v>0</v>
      </c>
      <c r="DF209" s="333">
        <v>5.1994301994301995E-2</v>
      </c>
    </row>
    <row r="210" spans="4:110" s="181" customFormat="1" x14ac:dyDescent="0.2">
      <c r="D210" s="339" t="s">
        <v>264</v>
      </c>
      <c r="BQ210" s="128">
        <v>380</v>
      </c>
      <c r="BR210" s="185">
        <v>3804502</v>
      </c>
      <c r="BS210" s="128">
        <v>26460</v>
      </c>
      <c r="BT210" s="128">
        <v>94227.428509153367</v>
      </c>
      <c r="BU210" s="181">
        <v>94227.428509153367</v>
      </c>
      <c r="BV210" s="181">
        <v>0</v>
      </c>
      <c r="BW210" s="181">
        <v>86454.274493863573</v>
      </c>
      <c r="BY210" s="181">
        <v>4715.182873239437</v>
      </c>
      <c r="BZ210" s="330">
        <v>4715.1828732439863</v>
      </c>
      <c r="CA210" s="331">
        <v>-4.549292498268187E-9</v>
      </c>
      <c r="CD210" s="181">
        <v>903</v>
      </c>
      <c r="CE210" s="181">
        <v>519</v>
      </c>
      <c r="CG210" s="181">
        <v>0</v>
      </c>
      <c r="CH210" s="330">
        <v>0</v>
      </c>
      <c r="CI210" s="332">
        <v>0</v>
      </c>
      <c r="CK210" s="181">
        <v>545082.76050259941</v>
      </c>
      <c r="CL210" s="330">
        <v>545082.76050260291</v>
      </c>
      <c r="CM210" s="332">
        <v>-3.4924596548080444E-9</v>
      </c>
      <c r="CO210" s="181">
        <v>7230687.4285091534</v>
      </c>
      <c r="CP210" s="330">
        <v>7230687.4285091534</v>
      </c>
      <c r="CQ210" s="332">
        <v>0</v>
      </c>
      <c r="CS210" s="181">
        <v>7230687.4285091534</v>
      </c>
      <c r="CT210" s="330">
        <v>7230687.4285091534</v>
      </c>
      <c r="CU210" s="332">
        <v>0</v>
      </c>
      <c r="CW210" s="181">
        <v>0</v>
      </c>
      <c r="CX210" s="330">
        <v>0</v>
      </c>
      <c r="CY210" s="332">
        <v>0</v>
      </c>
      <c r="DA210" s="181">
        <v>696890.12154269509</v>
      </c>
      <c r="DB210" s="330">
        <v>696890.12154269451</v>
      </c>
      <c r="DC210" s="332">
        <v>0</v>
      </c>
      <c r="DE210" s="333">
        <v>0</v>
      </c>
      <c r="DF210" s="333">
        <v>1.6151685393258428E-2</v>
      </c>
    </row>
    <row r="211" spans="4:110" s="181" customFormat="1" x14ac:dyDescent="0.2">
      <c r="D211" s="339" t="s">
        <v>265</v>
      </c>
      <c r="BQ211" s="128">
        <v>380</v>
      </c>
      <c r="BR211" s="185">
        <v>3804616</v>
      </c>
      <c r="BS211" s="128">
        <v>38052</v>
      </c>
      <c r="BT211" s="128">
        <v>0</v>
      </c>
      <c r="BU211" s="181">
        <v>0</v>
      </c>
      <c r="BV211" s="181">
        <v>0</v>
      </c>
      <c r="BW211" s="181">
        <v>0</v>
      </c>
      <c r="BY211" s="181">
        <v>4941.5958183419925</v>
      </c>
      <c r="BZ211" s="330">
        <v>4941.5958182876147</v>
      </c>
      <c r="CA211" s="331">
        <v>5.4377778724301606E-8</v>
      </c>
      <c r="CD211" s="181">
        <v>817</v>
      </c>
      <c r="CE211" s="181">
        <v>477</v>
      </c>
      <c r="CG211" s="181">
        <v>0</v>
      </c>
      <c r="CH211" s="330">
        <v>0</v>
      </c>
      <c r="CI211" s="332">
        <v>0</v>
      </c>
      <c r="CK211" s="181">
        <v>0</v>
      </c>
      <c r="CL211" s="330">
        <v>0</v>
      </c>
      <c r="CM211" s="332">
        <v>0</v>
      </c>
      <c r="CO211" s="181">
        <v>6753638.6510614362</v>
      </c>
      <c r="CP211" s="330">
        <v>6753638.6510613821</v>
      </c>
      <c r="CQ211" s="332">
        <v>5.4016709327697754E-8</v>
      </c>
      <c r="CS211" s="181">
        <v>6753638.6510614362</v>
      </c>
      <c r="CT211" s="330">
        <v>6753638.6510613821</v>
      </c>
      <c r="CU211" s="332">
        <v>5.4016709327697754E-8</v>
      </c>
      <c r="CW211" s="181">
        <v>0</v>
      </c>
      <c r="CX211" s="330">
        <v>0</v>
      </c>
      <c r="CY211" s="332">
        <v>0</v>
      </c>
      <c r="DA211" s="181">
        <v>895807.53373085696</v>
      </c>
      <c r="DB211" s="330">
        <v>895807.53373084648</v>
      </c>
      <c r="DC211" s="332">
        <v>1.0477378964424133E-8</v>
      </c>
      <c r="DE211" s="333">
        <v>0</v>
      </c>
      <c r="DF211" s="333">
        <v>1.4229249011857707E-2</v>
      </c>
    </row>
    <row r="212" spans="4:110" s="181" customFormat="1" x14ac:dyDescent="0.2">
      <c r="D212" s="339" t="s">
        <v>256</v>
      </c>
      <c r="BQ212" s="128">
        <v>380</v>
      </c>
      <c r="BR212" s="185">
        <v>3804004</v>
      </c>
      <c r="BS212" s="128">
        <v>31318.682871848003</v>
      </c>
      <c r="BT212" s="128">
        <v>0</v>
      </c>
      <c r="BU212" s="181">
        <v>0</v>
      </c>
      <c r="BV212" s="181">
        <v>0</v>
      </c>
      <c r="BW212" s="181">
        <v>0</v>
      </c>
      <c r="BY212" s="181">
        <v>5271.1771132891254</v>
      </c>
      <c r="BZ212" s="330">
        <v>5271.177113301088</v>
      </c>
      <c r="CA212" s="331">
        <v>-1.1962583812419325E-8</v>
      </c>
      <c r="CD212" s="181">
        <v>488</v>
      </c>
      <c r="CE212" s="181">
        <v>336</v>
      </c>
      <c r="CG212" s="181">
        <v>0</v>
      </c>
      <c r="CH212" s="330">
        <v>0</v>
      </c>
      <c r="CI212" s="332">
        <v>0</v>
      </c>
      <c r="CK212" s="181">
        <v>0</v>
      </c>
      <c r="CL212" s="330">
        <v>0</v>
      </c>
      <c r="CM212" s="332">
        <v>0</v>
      </c>
      <c r="CO212" s="181">
        <v>4615186.1679086387</v>
      </c>
      <c r="CP212" s="330">
        <v>4615186.1679085754</v>
      </c>
      <c r="CQ212" s="332">
        <v>6.3329935073852539E-8</v>
      </c>
      <c r="CS212" s="181">
        <v>4615186.1679086387</v>
      </c>
      <c r="CT212" s="330">
        <v>4615186.1679085754</v>
      </c>
      <c r="CU212" s="332">
        <v>6.3329935073852539E-8</v>
      </c>
      <c r="CW212" s="181">
        <v>0</v>
      </c>
      <c r="CX212" s="330">
        <v>0</v>
      </c>
      <c r="CY212" s="332">
        <v>0</v>
      </c>
      <c r="DA212" s="181">
        <v>579531.33219168033</v>
      </c>
      <c r="DB212" s="330">
        <v>579531.33219166822</v>
      </c>
      <c r="DC212" s="332">
        <v>1.2107193470001221E-8</v>
      </c>
      <c r="DE212" s="333">
        <v>0</v>
      </c>
      <c r="DF212" s="333">
        <v>2.0809248554913295E-2</v>
      </c>
    </row>
    <row r="213" spans="4:110" s="181" customFormat="1" x14ac:dyDescent="0.2">
      <c r="D213" s="339" t="s">
        <v>266</v>
      </c>
      <c r="BQ213" s="128">
        <v>380</v>
      </c>
      <c r="BR213" s="185">
        <v>3804027</v>
      </c>
      <c r="BS213" s="128">
        <v>32965.394784882003</v>
      </c>
      <c r="BT213" s="128">
        <v>0</v>
      </c>
      <c r="BU213" s="181">
        <v>0</v>
      </c>
      <c r="BV213" s="181">
        <v>0</v>
      </c>
      <c r="BW213" s="181">
        <v>0</v>
      </c>
      <c r="BY213" s="181">
        <v>5709.2829988994408</v>
      </c>
      <c r="BZ213" s="330">
        <v>5709.2829988345002</v>
      </c>
      <c r="CA213" s="331">
        <v>6.4940650190692395E-8</v>
      </c>
      <c r="CD213" s="181">
        <v>519</v>
      </c>
      <c r="CE213" s="181">
        <v>336</v>
      </c>
      <c r="CG213" s="181">
        <v>0</v>
      </c>
      <c r="CH213" s="330">
        <v>0</v>
      </c>
      <c r="CI213" s="332">
        <v>0</v>
      </c>
      <c r="CK213" s="181">
        <v>0</v>
      </c>
      <c r="CL213" s="330">
        <v>0</v>
      </c>
      <c r="CM213" s="332">
        <v>0</v>
      </c>
      <c r="CO213" s="181">
        <v>5221454.7056585224</v>
      </c>
      <c r="CP213" s="330">
        <v>5221454.7056584526</v>
      </c>
      <c r="CQ213" s="332">
        <v>6.9849193096160889E-8</v>
      </c>
      <c r="CS213" s="181">
        <v>5221454.7056585224</v>
      </c>
      <c r="CT213" s="330">
        <v>5221454.7056584526</v>
      </c>
      <c r="CU213" s="332">
        <v>6.9849193096160889E-8</v>
      </c>
      <c r="CW213" s="181">
        <v>28299.150187937146</v>
      </c>
      <c r="CX213" s="330">
        <v>28299.150187937146</v>
      </c>
      <c r="CY213" s="332">
        <v>0</v>
      </c>
      <c r="DA213" s="181">
        <v>825918.63480158697</v>
      </c>
      <c r="DB213" s="330">
        <v>825918.63480157359</v>
      </c>
      <c r="DC213" s="332">
        <v>1.3387762010097504E-8</v>
      </c>
      <c r="DE213" s="333">
        <v>0</v>
      </c>
      <c r="DF213" s="333">
        <v>8.6474501108647447E-2</v>
      </c>
    </row>
    <row r="214" spans="4:110" s="181" customFormat="1" x14ac:dyDescent="0.2">
      <c r="D214" s="339" t="s">
        <v>244</v>
      </c>
      <c r="BQ214" s="128">
        <v>380</v>
      </c>
      <c r="BR214" s="185">
        <v>3804032</v>
      </c>
      <c r="BS214" s="128">
        <v>30996</v>
      </c>
      <c r="BT214" s="128">
        <v>0</v>
      </c>
      <c r="BU214" s="181">
        <v>0</v>
      </c>
      <c r="BV214" s="181">
        <v>0</v>
      </c>
      <c r="BW214" s="181">
        <v>0</v>
      </c>
      <c r="BY214" s="181">
        <v>5277.5461798682818</v>
      </c>
      <c r="BZ214" s="330">
        <v>5277.546179912345</v>
      </c>
      <c r="CA214" s="331">
        <v>-4.4063199311494827E-8</v>
      </c>
      <c r="CD214" s="181">
        <v>838</v>
      </c>
      <c r="CE214" s="181">
        <v>546</v>
      </c>
      <c r="CG214" s="181">
        <v>0</v>
      </c>
      <c r="CH214" s="330">
        <v>0</v>
      </c>
      <c r="CI214" s="332">
        <v>0</v>
      </c>
      <c r="CK214" s="181">
        <v>0</v>
      </c>
      <c r="CL214" s="330">
        <v>0</v>
      </c>
      <c r="CM214" s="332">
        <v>0</v>
      </c>
      <c r="CO214" s="181">
        <v>7706700.194884426</v>
      </c>
      <c r="CP214" s="330">
        <v>7706700.1948843412</v>
      </c>
      <c r="CQ214" s="332">
        <v>8.4750354290008545E-8</v>
      </c>
      <c r="CS214" s="181">
        <v>7706700.194884426</v>
      </c>
      <c r="CT214" s="330">
        <v>7706700.1948843412</v>
      </c>
      <c r="CU214" s="332">
        <v>8.4750354290008545E-8</v>
      </c>
      <c r="CW214" s="181">
        <v>0</v>
      </c>
      <c r="CX214" s="330">
        <v>0</v>
      </c>
      <c r="CY214" s="332">
        <v>0</v>
      </c>
      <c r="DA214" s="181">
        <v>1151938.108371208</v>
      </c>
      <c r="DB214" s="330">
        <v>1151938.1083711919</v>
      </c>
      <c r="DC214" s="332">
        <v>1.6065314412117004E-8</v>
      </c>
      <c r="DE214" s="333">
        <v>0</v>
      </c>
      <c r="DF214" s="333">
        <v>2.9247910863509748E-2</v>
      </c>
    </row>
    <row r="215" spans="4:110" s="181" customFormat="1" x14ac:dyDescent="0.2">
      <c r="D215" s="339" t="s">
        <v>267</v>
      </c>
      <c r="BQ215" s="128">
        <v>380</v>
      </c>
      <c r="BR215" s="185">
        <v>3804019</v>
      </c>
      <c r="BS215" s="128">
        <v>30054.487496472</v>
      </c>
      <c r="BT215" s="128">
        <v>0</v>
      </c>
      <c r="BU215" s="181">
        <v>0</v>
      </c>
      <c r="BV215" s="181">
        <v>0</v>
      </c>
      <c r="BW215" s="181">
        <v>0</v>
      </c>
      <c r="BY215" s="181">
        <v>5675.5573196293726</v>
      </c>
      <c r="BZ215" s="330">
        <v>5675.5573195516818</v>
      </c>
      <c r="CA215" s="331">
        <v>7.7690856414847076E-8</v>
      </c>
      <c r="CD215" s="181">
        <v>503</v>
      </c>
      <c r="CE215" s="181">
        <v>324</v>
      </c>
      <c r="CG215" s="181">
        <v>0</v>
      </c>
      <c r="CH215" s="330">
        <v>0</v>
      </c>
      <c r="CI215" s="332">
        <v>0</v>
      </c>
      <c r="CK215" s="181">
        <v>0</v>
      </c>
      <c r="CL215" s="330">
        <v>0</v>
      </c>
      <c r="CM215" s="332">
        <v>0</v>
      </c>
      <c r="CO215" s="181">
        <v>4968883.9901561737</v>
      </c>
      <c r="CP215" s="330">
        <v>4968883.9901561104</v>
      </c>
      <c r="CQ215" s="332">
        <v>6.3329935073852539E-8</v>
      </c>
      <c r="CS215" s="181">
        <v>4968883.9901561737</v>
      </c>
      <c r="CT215" s="330">
        <v>4968883.9901561104</v>
      </c>
      <c r="CU215" s="332">
        <v>6.3329935073852539E-8</v>
      </c>
      <c r="CW215" s="181">
        <v>0</v>
      </c>
      <c r="CX215" s="330">
        <v>0</v>
      </c>
      <c r="CY215" s="332">
        <v>0</v>
      </c>
      <c r="DA215" s="181">
        <v>797811.65378492291</v>
      </c>
      <c r="DB215" s="330">
        <v>797811.65378491045</v>
      </c>
      <c r="DC215" s="332">
        <v>1.2456439435482025E-8</v>
      </c>
      <c r="DE215" s="333">
        <v>0</v>
      </c>
      <c r="DF215" s="333">
        <v>4.8122065727699531E-2</v>
      </c>
    </row>
    <row r="216" spans="4:110" s="181" customFormat="1" x14ac:dyDescent="0.2">
      <c r="D216" s="339" t="s">
        <v>268</v>
      </c>
      <c r="BQ216" s="128">
        <v>380</v>
      </c>
      <c r="BR216" s="185">
        <v>3804013</v>
      </c>
      <c r="BS216" s="128">
        <v>12126.961613652002</v>
      </c>
      <c r="BT216" s="128">
        <v>0</v>
      </c>
      <c r="BU216" s="181">
        <v>0</v>
      </c>
      <c r="BV216" s="181">
        <v>0</v>
      </c>
      <c r="BW216" s="181">
        <v>0</v>
      </c>
      <c r="BY216" s="181">
        <v>5725.0466180812637</v>
      </c>
      <c r="BZ216" s="330">
        <v>5725.0466180821923</v>
      </c>
      <c r="CA216" s="331">
        <v>-9.2859409051015973E-10</v>
      </c>
      <c r="CD216" s="181">
        <v>230</v>
      </c>
      <c r="CE216" s="181">
        <v>145</v>
      </c>
      <c r="CG216" s="181">
        <v>0</v>
      </c>
      <c r="CH216" s="330">
        <v>0</v>
      </c>
      <c r="CI216" s="332">
        <v>0</v>
      </c>
      <c r="CK216" s="181">
        <v>0</v>
      </c>
      <c r="CL216" s="330">
        <v>0</v>
      </c>
      <c r="CM216" s="332">
        <v>0</v>
      </c>
      <c r="CO216" s="181">
        <v>2343538.721292886</v>
      </c>
      <c r="CP216" s="330">
        <v>2343538.7212928566</v>
      </c>
      <c r="CQ216" s="332">
        <v>2.9336661100387573E-8</v>
      </c>
      <c r="CS216" s="181">
        <v>2343538.721292886</v>
      </c>
      <c r="CT216" s="330">
        <v>2343538.7212928566</v>
      </c>
      <c r="CU216" s="332">
        <v>2.9336661100387573E-8</v>
      </c>
      <c r="CW216" s="181">
        <v>0</v>
      </c>
      <c r="CX216" s="330">
        <v>0</v>
      </c>
      <c r="CY216" s="332">
        <v>0</v>
      </c>
      <c r="DA216" s="181">
        <v>370582.14709361503</v>
      </c>
      <c r="DB216" s="330">
        <v>370582.14709360938</v>
      </c>
      <c r="DC216" s="332">
        <v>5.6461431086063385E-9</v>
      </c>
      <c r="DE216" s="333">
        <v>0</v>
      </c>
      <c r="DF216" s="333">
        <v>5.8673469387755105E-2</v>
      </c>
    </row>
    <row r="217" spans="4:110" s="181" customFormat="1" x14ac:dyDescent="0.2">
      <c r="D217" s="339" t="s">
        <v>270</v>
      </c>
      <c r="BQ217" s="128">
        <v>380</v>
      </c>
      <c r="BR217" s="185">
        <v>3804112</v>
      </c>
      <c r="BS217" s="128">
        <v>36908.466298638006</v>
      </c>
      <c r="BT217" s="128">
        <v>0</v>
      </c>
      <c r="BU217" s="181">
        <v>0</v>
      </c>
      <c r="BV217" s="181">
        <v>0</v>
      </c>
      <c r="BW217" s="181">
        <v>0</v>
      </c>
      <c r="BY217" s="181">
        <v>4734.318682209836</v>
      </c>
      <c r="BZ217" s="330">
        <v>4734.3186822079315</v>
      </c>
      <c r="CA217" s="331">
        <v>1.9044819055125117E-9</v>
      </c>
      <c r="CD217" s="181">
        <v>616</v>
      </c>
      <c r="CE217" s="181">
        <v>358</v>
      </c>
      <c r="CG217" s="181">
        <v>0</v>
      </c>
      <c r="CH217" s="330">
        <v>0</v>
      </c>
      <c r="CI217" s="332">
        <v>0</v>
      </c>
      <c r="CK217" s="181">
        <v>0</v>
      </c>
      <c r="CL217" s="330">
        <v>0</v>
      </c>
      <c r="CM217" s="332">
        <v>0</v>
      </c>
      <c r="CO217" s="181">
        <v>4934024.7569411602</v>
      </c>
      <c r="CP217" s="330">
        <v>4934024.7569411388</v>
      </c>
      <c r="CQ217" s="332">
        <v>2.1420419216156006E-8</v>
      </c>
      <c r="CS217" s="181">
        <v>4940604.1113273455</v>
      </c>
      <c r="CT217" s="330">
        <v>4940604.1113273241</v>
      </c>
      <c r="CU217" s="332">
        <v>2.1420419216156006E-8</v>
      </c>
      <c r="CW217" s="181">
        <v>0</v>
      </c>
      <c r="CX217" s="330">
        <v>0</v>
      </c>
      <c r="CY217" s="332">
        <v>0</v>
      </c>
      <c r="DA217" s="181">
        <v>645338.42672751355</v>
      </c>
      <c r="DB217" s="330">
        <v>645338.42672750913</v>
      </c>
      <c r="DC217" s="332">
        <v>4.4237822294235229E-9</v>
      </c>
      <c r="DE217" s="333">
        <v>0</v>
      </c>
      <c r="DF217" s="333">
        <v>2.5588536335721598E-2</v>
      </c>
    </row>
    <row r="218" spans="4:110" s="181" customFormat="1" x14ac:dyDescent="0.2">
      <c r="D218" s="339" t="s">
        <v>271</v>
      </c>
      <c r="BQ218" s="128">
        <v>380</v>
      </c>
      <c r="BR218" s="185">
        <v>3804039</v>
      </c>
      <c r="BS218" s="128">
        <v>26111.415982716004</v>
      </c>
      <c r="BT218" s="128">
        <v>0</v>
      </c>
      <c r="BU218" s="181">
        <v>0</v>
      </c>
      <c r="BV218" s="181">
        <v>0</v>
      </c>
      <c r="BW218" s="181">
        <v>0</v>
      </c>
      <c r="BY218" s="181">
        <v>5104.6551047234352</v>
      </c>
      <c r="BZ218" s="330">
        <v>5104.6551046485265</v>
      </c>
      <c r="CA218" s="331">
        <v>7.4908712122123688E-8</v>
      </c>
      <c r="CD218" s="181">
        <v>550</v>
      </c>
      <c r="CE218" s="181">
        <v>351</v>
      </c>
      <c r="CG218" s="181">
        <v>0</v>
      </c>
      <c r="CH218" s="330">
        <v>0</v>
      </c>
      <c r="CI218" s="332">
        <v>0</v>
      </c>
      <c r="CK218" s="181">
        <v>0</v>
      </c>
      <c r="CL218" s="330">
        <v>0</v>
      </c>
      <c r="CM218" s="332">
        <v>0</v>
      </c>
      <c r="CO218" s="181">
        <v>4926473.3019718304</v>
      </c>
      <c r="CP218" s="330">
        <v>4926473.3019717913</v>
      </c>
      <c r="CQ218" s="332">
        <v>3.9115548133850098E-8</v>
      </c>
      <c r="CS218" s="181">
        <v>4926473.3019718304</v>
      </c>
      <c r="CT218" s="330">
        <v>4926473.3019717913</v>
      </c>
      <c r="CU218" s="332">
        <v>3.9115548133850098E-8</v>
      </c>
      <c r="CW218" s="181">
        <v>0</v>
      </c>
      <c r="CX218" s="330">
        <v>0</v>
      </c>
      <c r="CY218" s="332">
        <v>0</v>
      </c>
      <c r="DA218" s="181">
        <v>699707.47323400504</v>
      </c>
      <c r="DB218" s="330">
        <v>699707.47323399736</v>
      </c>
      <c r="DC218" s="332">
        <v>7.6834112405776978E-9</v>
      </c>
      <c r="DE218" s="333">
        <v>0</v>
      </c>
      <c r="DF218" s="333">
        <v>5.3995680345572353E-2</v>
      </c>
    </row>
    <row r="219" spans="4:110" s="181" customFormat="1" x14ac:dyDescent="0.2">
      <c r="D219" s="339" t="s">
        <v>255</v>
      </c>
      <c r="BQ219" s="128">
        <v>380</v>
      </c>
      <c r="BR219" s="334">
        <v>3804073</v>
      </c>
      <c r="BS219" s="128">
        <v>41766.700112454011</v>
      </c>
      <c r="BT219" s="128">
        <v>0</v>
      </c>
      <c r="BU219" s="181">
        <v>0</v>
      </c>
      <c r="BV219" s="181">
        <v>0</v>
      </c>
      <c r="BW219" s="181">
        <v>0</v>
      </c>
      <c r="BY219" s="181">
        <v>5667.9897550835749</v>
      </c>
      <c r="BZ219" s="330">
        <v>5667.98975520362</v>
      </c>
      <c r="CA219" s="331">
        <v>-1.2004511518171057E-7</v>
      </c>
      <c r="CD219" s="181">
        <v>444</v>
      </c>
      <c r="CE219" s="181">
        <v>258</v>
      </c>
      <c r="CG219" s="181">
        <v>105369.81720718509</v>
      </c>
      <c r="CH219" s="330">
        <v>105369.81729305003</v>
      </c>
      <c r="CI219" s="332">
        <v>-8.5864943685010076E-5</v>
      </c>
      <c r="CK219" s="181">
        <v>0</v>
      </c>
      <c r="CL219" s="330">
        <v>0</v>
      </c>
      <c r="CM219" s="332">
        <v>0</v>
      </c>
      <c r="CO219" s="181">
        <v>4208326.102249587</v>
      </c>
      <c r="CP219" s="330">
        <v>4208326.1023354093</v>
      </c>
      <c r="CQ219" s="332">
        <v>-8.5822306573390961E-5</v>
      </c>
      <c r="CS219" s="181">
        <v>4208326.102249587</v>
      </c>
      <c r="CT219" s="330">
        <v>4208326.1023354093</v>
      </c>
      <c r="CU219" s="332">
        <v>-8.5822306573390961E-5</v>
      </c>
      <c r="CW219" s="181">
        <v>10390.455306078589</v>
      </c>
      <c r="CX219" s="330">
        <v>10390.455306078589</v>
      </c>
      <c r="CY219" s="332">
        <v>0</v>
      </c>
      <c r="DA219" s="181">
        <v>621237.24149361637</v>
      </c>
      <c r="DB219" s="330">
        <v>621237.24149360834</v>
      </c>
      <c r="DC219" s="332">
        <v>8.0326572060585022E-9</v>
      </c>
      <c r="DE219" s="333">
        <v>0</v>
      </c>
      <c r="DF219" s="333">
        <v>7.183908045977011E-2</v>
      </c>
    </row>
    <row r="220" spans="4:110" s="181" customFormat="1" x14ac:dyDescent="0.2">
      <c r="D220" s="339" t="s">
        <v>273</v>
      </c>
      <c r="BQ220" s="128">
        <v>380</v>
      </c>
      <c r="BR220" s="185">
        <v>3804023</v>
      </c>
      <c r="BS220" s="128">
        <v>42399.06</v>
      </c>
      <c r="BT220" s="128">
        <v>140421.39073204095</v>
      </c>
      <c r="BU220" s="181">
        <v>140421.39073204095</v>
      </c>
      <c r="BV220" s="181">
        <v>0</v>
      </c>
      <c r="BW220" s="181">
        <v>134764.80637222182</v>
      </c>
      <c r="BY220" s="181">
        <v>5109.3056117080578</v>
      </c>
      <c r="BZ220" s="330">
        <v>5109.3056116833413</v>
      </c>
      <c r="CA220" s="331">
        <v>2.4716428015381098E-8</v>
      </c>
      <c r="CD220" s="181">
        <v>880</v>
      </c>
      <c r="CE220" s="181">
        <v>589</v>
      </c>
      <c r="CG220" s="181">
        <v>0</v>
      </c>
      <c r="CH220" s="330">
        <v>0</v>
      </c>
      <c r="CI220" s="332">
        <v>0</v>
      </c>
      <c r="CK220" s="181">
        <v>0</v>
      </c>
      <c r="CL220" s="330">
        <v>0</v>
      </c>
      <c r="CM220" s="332">
        <v>0</v>
      </c>
      <c r="CO220" s="181">
        <v>7940232.3170961039</v>
      </c>
      <c r="CP220" s="330">
        <v>7940232.3170960145</v>
      </c>
      <c r="CQ220" s="332">
        <v>8.9406967163085938E-8</v>
      </c>
      <c r="CS220" s="181">
        <v>7950781.0390890604</v>
      </c>
      <c r="CT220" s="330">
        <v>7950781.039088971</v>
      </c>
      <c r="CU220" s="332">
        <v>8.9406967163085938E-8</v>
      </c>
      <c r="CW220" s="181">
        <v>0</v>
      </c>
      <c r="CX220" s="330">
        <v>0</v>
      </c>
      <c r="CY220" s="332">
        <v>0</v>
      </c>
      <c r="DA220" s="181">
        <v>1005577.3442086241</v>
      </c>
      <c r="DB220" s="330">
        <v>1005577.3442086068</v>
      </c>
      <c r="DC220" s="332">
        <v>1.7345882952213287E-8</v>
      </c>
      <c r="DE220" s="333">
        <v>0</v>
      </c>
      <c r="DF220" s="333">
        <v>1.4810045074050225E-2</v>
      </c>
    </row>
    <row r="221" spans="4:110" s="181" customFormat="1" x14ac:dyDescent="0.2">
      <c r="D221" s="339" t="s">
        <v>275</v>
      </c>
      <c r="BQ221" s="128">
        <v>380</v>
      </c>
      <c r="BR221" s="185">
        <v>3804610</v>
      </c>
      <c r="BS221" s="128">
        <v>19674.204025860003</v>
      </c>
      <c r="BT221" s="128">
        <v>0</v>
      </c>
      <c r="BU221" s="181">
        <v>0</v>
      </c>
      <c r="BV221" s="181">
        <v>0</v>
      </c>
      <c r="BW221" s="181">
        <v>0</v>
      </c>
      <c r="BY221" s="181">
        <v>5193.8932518467309</v>
      </c>
      <c r="BZ221" s="330">
        <v>5193.8932518424399</v>
      </c>
      <c r="CA221" s="331">
        <v>4.2909960029646754E-9</v>
      </c>
      <c r="CD221" s="181">
        <v>478</v>
      </c>
      <c r="CE221" s="181">
        <v>317</v>
      </c>
      <c r="CG221" s="181">
        <v>0</v>
      </c>
      <c r="CH221" s="330">
        <v>0</v>
      </c>
      <c r="CI221" s="332">
        <v>0</v>
      </c>
      <c r="CK221" s="181">
        <v>0</v>
      </c>
      <c r="CL221" s="330">
        <v>0</v>
      </c>
      <c r="CM221" s="332">
        <v>0</v>
      </c>
      <c r="CO221" s="181">
        <v>4429206.5898804218</v>
      </c>
      <c r="CP221" s="330">
        <v>4429206.5898803733</v>
      </c>
      <c r="CQ221" s="332">
        <v>4.8428773880004883E-8</v>
      </c>
      <c r="CS221" s="181">
        <v>4434985.4423165945</v>
      </c>
      <c r="CT221" s="330">
        <v>4434985.4423165461</v>
      </c>
      <c r="CU221" s="332">
        <v>4.8428773880004883E-8</v>
      </c>
      <c r="CW221" s="181">
        <v>0</v>
      </c>
      <c r="CX221" s="330">
        <v>0</v>
      </c>
      <c r="CY221" s="332">
        <v>0</v>
      </c>
      <c r="DA221" s="181">
        <v>669080.82890987396</v>
      </c>
      <c r="DB221" s="330">
        <v>669080.82890986453</v>
      </c>
      <c r="DC221" s="332">
        <v>9.42964106798172E-9</v>
      </c>
      <c r="DE221" s="333">
        <v>0</v>
      </c>
      <c r="DF221" s="333">
        <v>3.4981905910735828E-2</v>
      </c>
    </row>
    <row r="222" spans="4:110" s="181" customFormat="1" x14ac:dyDescent="0.2">
      <c r="D222" s="339" t="s">
        <v>245</v>
      </c>
      <c r="BQ222" s="128">
        <v>380</v>
      </c>
      <c r="BR222" s="185">
        <v>3804040</v>
      </c>
      <c r="BS222" s="128">
        <v>30240</v>
      </c>
      <c r="BT222" s="128">
        <v>0</v>
      </c>
      <c r="BU222" s="181">
        <v>0</v>
      </c>
      <c r="BV222" s="181">
        <v>0</v>
      </c>
      <c r="BW222" s="181">
        <v>0</v>
      </c>
      <c r="BY222" s="181">
        <v>5303.2099060059791</v>
      </c>
      <c r="BZ222" s="330">
        <v>5303.2099060231658</v>
      </c>
      <c r="CA222" s="331">
        <v>-1.7186721379403025E-8</v>
      </c>
      <c r="CD222" s="181">
        <v>800</v>
      </c>
      <c r="CE222" s="181">
        <v>510</v>
      </c>
      <c r="CG222" s="181">
        <v>0</v>
      </c>
      <c r="CH222" s="330">
        <v>0</v>
      </c>
      <c r="CI222" s="332">
        <v>0</v>
      </c>
      <c r="CK222" s="181">
        <v>0</v>
      </c>
      <c r="CL222" s="330">
        <v>0</v>
      </c>
      <c r="CM222" s="332">
        <v>0</v>
      </c>
      <c r="CO222" s="181">
        <v>7369451.8822074765</v>
      </c>
      <c r="CP222" s="330">
        <v>7369451.8822073918</v>
      </c>
      <c r="CQ222" s="332">
        <v>8.4750354290008545E-8</v>
      </c>
      <c r="CS222" s="181">
        <v>7369451.8822074765</v>
      </c>
      <c r="CT222" s="330">
        <v>7369451.8822073918</v>
      </c>
      <c r="CU222" s="332">
        <v>8.4750354290008545E-8</v>
      </c>
      <c r="CW222" s="181">
        <v>0</v>
      </c>
      <c r="CX222" s="330">
        <v>0</v>
      </c>
      <c r="CY222" s="332">
        <v>0</v>
      </c>
      <c r="DA222" s="181">
        <v>1122721.6045382931</v>
      </c>
      <c r="DB222" s="330">
        <v>1122721.6045382766</v>
      </c>
      <c r="DC222" s="332">
        <v>1.6530975699424744E-8</v>
      </c>
      <c r="DE222" s="333">
        <v>0</v>
      </c>
      <c r="DF222" s="333">
        <v>3.7572254335260118E-2</v>
      </c>
    </row>
    <row r="223" spans="4:110" s="181" customFormat="1" x14ac:dyDescent="0.2">
      <c r="D223" s="339" t="s">
        <v>277</v>
      </c>
      <c r="BQ223" s="128">
        <v>380</v>
      </c>
      <c r="BR223" s="185">
        <v>3804074</v>
      </c>
      <c r="BS223" s="128">
        <v>267766.64633046999</v>
      </c>
      <c r="BT223" s="128">
        <v>0</v>
      </c>
      <c r="BU223" s="181">
        <v>833113.10499758495</v>
      </c>
      <c r="BV223" s="181">
        <v>833113.10499758495</v>
      </c>
      <c r="BW223" s="181">
        <v>808612.15665105789</v>
      </c>
      <c r="BY223" s="181">
        <v>5008.7260690556313</v>
      </c>
      <c r="BZ223" s="330">
        <v>5008.7260690834219</v>
      </c>
      <c r="CA223" s="331">
        <v>-2.7790520107373595E-8</v>
      </c>
      <c r="CD223" s="181">
        <v>753</v>
      </c>
      <c r="CE223" s="181">
        <v>492</v>
      </c>
      <c r="CG223" s="181">
        <v>0</v>
      </c>
      <c r="CH223" s="330">
        <v>0</v>
      </c>
      <c r="CI223" s="332">
        <v>0</v>
      </c>
      <c r="CK223" s="181">
        <v>0</v>
      </c>
      <c r="CL223" s="330">
        <v>0</v>
      </c>
      <c r="CM223" s="332">
        <v>0</v>
      </c>
      <c r="CO223" s="181">
        <v>7694911.8295767512</v>
      </c>
      <c r="CP223" s="330">
        <v>7694911.8295767028</v>
      </c>
      <c r="CQ223" s="332">
        <v>4.8428773880004883E-8</v>
      </c>
      <c r="CS223" s="181">
        <v>7703995.709030414</v>
      </c>
      <c r="CT223" s="330">
        <v>7703995.7090303656</v>
      </c>
      <c r="CU223" s="332">
        <v>4.8428773880004883E-8</v>
      </c>
      <c r="CW223" s="181">
        <v>0</v>
      </c>
      <c r="CX223" s="330">
        <v>0</v>
      </c>
      <c r="CY223" s="332">
        <v>0</v>
      </c>
      <c r="DA223" s="181">
        <v>943811.63983904768</v>
      </c>
      <c r="DB223" s="330">
        <v>943811.63983903802</v>
      </c>
      <c r="DC223" s="332">
        <v>9.6624717116355896E-9</v>
      </c>
      <c r="DE223" s="333">
        <v>0</v>
      </c>
      <c r="DF223" s="333">
        <v>2.7820710973724884E-2</v>
      </c>
    </row>
    <row r="224" spans="4:110" s="181" customFormat="1" x14ac:dyDescent="0.2">
      <c r="D224" s="339" t="s">
        <v>278</v>
      </c>
      <c r="BQ224" s="128">
        <v>380</v>
      </c>
      <c r="BR224" s="185">
        <v>3804028</v>
      </c>
      <c r="BS224" s="128">
        <v>54222.16041612401</v>
      </c>
      <c r="BT224" s="128">
        <v>0</v>
      </c>
      <c r="BU224" s="181">
        <v>892166.41499332595</v>
      </c>
      <c r="BV224" s="181">
        <v>892166.41499332595</v>
      </c>
      <c r="BW224" s="181">
        <v>855471.49709320371</v>
      </c>
      <c r="BY224" s="181">
        <v>5710.8909115600181</v>
      </c>
      <c r="BZ224" s="330">
        <v>5710.890911528566</v>
      </c>
      <c r="CA224" s="331">
        <v>3.1452145776711404E-8</v>
      </c>
      <c r="CD224" s="181">
        <v>552</v>
      </c>
      <c r="CE224" s="181">
        <v>303</v>
      </c>
      <c r="CG224" s="181">
        <v>0</v>
      </c>
      <c r="CH224" s="330">
        <v>0</v>
      </c>
      <c r="CI224" s="332">
        <v>0</v>
      </c>
      <c r="CK224" s="181">
        <v>0</v>
      </c>
      <c r="CL224" s="330">
        <v>0</v>
      </c>
      <c r="CM224" s="332">
        <v>0</v>
      </c>
      <c r="CO224" s="181">
        <v>6122467.0273138676</v>
      </c>
      <c r="CP224" s="330">
        <v>6122467.0273137884</v>
      </c>
      <c r="CQ224" s="332">
        <v>7.9162418842315674E-8</v>
      </c>
      <c r="CS224" s="181">
        <v>6122467.0273138676</v>
      </c>
      <c r="CT224" s="330">
        <v>6122467.0273137884</v>
      </c>
      <c r="CU224" s="332">
        <v>7.9162418842315674E-8</v>
      </c>
      <c r="CW224" s="181">
        <v>0</v>
      </c>
      <c r="CX224" s="330">
        <v>0</v>
      </c>
      <c r="CY224" s="332">
        <v>0</v>
      </c>
      <c r="DA224" s="181">
        <v>825923.94258969068</v>
      </c>
      <c r="DB224" s="330">
        <v>825923.94258967543</v>
      </c>
      <c r="DC224" s="332">
        <v>1.5250407159328461E-8</v>
      </c>
      <c r="DE224" s="333">
        <v>0</v>
      </c>
      <c r="DF224" s="333">
        <v>5.6955093099671415E-2</v>
      </c>
    </row>
    <row r="225" spans="4:110" s="181" customFormat="1" x14ac:dyDescent="0.2">
      <c r="D225" s="339" t="s">
        <v>279</v>
      </c>
      <c r="BQ225" s="128">
        <v>380</v>
      </c>
      <c r="BR225" s="185">
        <v>3806909</v>
      </c>
      <c r="BS225" s="128">
        <v>35013.137847945996</v>
      </c>
      <c r="BT225" s="128">
        <v>0</v>
      </c>
      <c r="BU225" s="181">
        <v>670966.50451726746</v>
      </c>
      <c r="BV225" s="181">
        <v>670966.50451726746</v>
      </c>
      <c r="BW225" s="181">
        <v>643369.56701410294</v>
      </c>
      <c r="BY225" s="181">
        <v>5851.2518819159613</v>
      </c>
      <c r="BZ225" s="330">
        <v>5851.2518819302932</v>
      </c>
      <c r="CA225" s="331">
        <v>-1.4331817510537803E-8</v>
      </c>
      <c r="CD225" s="181">
        <v>348</v>
      </c>
      <c r="CE225" s="181">
        <v>229</v>
      </c>
      <c r="CG225" s="181">
        <v>197663.91468374571</v>
      </c>
      <c r="CH225" s="330">
        <v>197663.91469220372</v>
      </c>
      <c r="CI225" s="332">
        <v>-8.4580096881836653E-6</v>
      </c>
      <c r="CK225" s="181">
        <v>0</v>
      </c>
      <c r="CL225" s="330">
        <v>0</v>
      </c>
      <c r="CM225" s="332">
        <v>0</v>
      </c>
      <c r="CO225" s="181">
        <v>4258691.8532106495</v>
      </c>
      <c r="CP225" s="330">
        <v>4258691.8532190705</v>
      </c>
      <c r="CQ225" s="332">
        <v>-8.4210187196731567E-6</v>
      </c>
      <c r="CS225" s="181">
        <v>4258691.8532106495</v>
      </c>
      <c r="CT225" s="330">
        <v>4258691.8532190705</v>
      </c>
      <c r="CU225" s="332">
        <v>-8.4210187196731567E-6</v>
      </c>
      <c r="CW225" s="181">
        <v>0</v>
      </c>
      <c r="CX225" s="330">
        <v>0</v>
      </c>
      <c r="CY225" s="332">
        <v>0</v>
      </c>
      <c r="DA225" s="181">
        <v>524334.10955467308</v>
      </c>
      <c r="DB225" s="330">
        <v>524334.10955466598</v>
      </c>
      <c r="DC225" s="332">
        <v>7.1013346314430237E-9</v>
      </c>
      <c r="DE225" s="333">
        <v>0</v>
      </c>
      <c r="DF225" s="333">
        <v>4.6296296296296294E-2</v>
      </c>
    </row>
    <row r="226" spans="4:110" s="181" customFormat="1" x14ac:dyDescent="0.2">
      <c r="D226" s="339" t="s">
        <v>251</v>
      </c>
      <c r="BQ226" s="128">
        <v>380</v>
      </c>
      <c r="BR226" s="185">
        <v>3809998</v>
      </c>
      <c r="BS226" s="128">
        <v>26000</v>
      </c>
      <c r="BT226" s="128">
        <v>0</v>
      </c>
      <c r="BU226" s="181">
        <v>0</v>
      </c>
      <c r="BV226" s="181">
        <v>0</v>
      </c>
      <c r="BW226" s="181">
        <v>0</v>
      </c>
      <c r="BY226" s="181">
        <v>4906.8405941969022</v>
      </c>
      <c r="BZ226" s="330">
        <v>4906.8405941969022</v>
      </c>
      <c r="CA226" s="331">
        <v>0</v>
      </c>
      <c r="CD226" s="181">
        <v>195</v>
      </c>
      <c r="CE226" s="181">
        <v>0</v>
      </c>
      <c r="CG226" s="181">
        <v>0</v>
      </c>
      <c r="CH226" s="330">
        <v>0</v>
      </c>
      <c r="CI226" s="332">
        <v>0</v>
      </c>
      <c r="CK226" s="181">
        <v>0</v>
      </c>
      <c r="CL226" s="330">
        <v>0</v>
      </c>
      <c r="CM226" s="332">
        <v>0</v>
      </c>
      <c r="CO226" s="181">
        <v>1156577.9015479775</v>
      </c>
      <c r="CP226" s="330">
        <v>1156577.9015479633</v>
      </c>
      <c r="CQ226" s="332">
        <v>1.4202669262886047E-8</v>
      </c>
      <c r="CS226" s="181">
        <v>1156577.9015479775</v>
      </c>
      <c r="CT226" s="330">
        <v>1156577.9015479633</v>
      </c>
      <c r="CU226" s="332">
        <v>1.4202669262886047E-8</v>
      </c>
      <c r="CW226" s="181">
        <v>0</v>
      </c>
      <c r="CX226" s="330">
        <v>0</v>
      </c>
      <c r="CY226" s="332">
        <v>0</v>
      </c>
      <c r="DA226" s="181">
        <v>129940.17464892742</v>
      </c>
      <c r="DB226" s="330">
        <v>129940.17464892464</v>
      </c>
      <c r="DC226" s="332">
        <v>2.7794158086180687E-9</v>
      </c>
      <c r="DE226" s="333"/>
      <c r="DF226" s="333"/>
    </row>
    <row r="227" spans="4:110" s="181" customFormat="1" x14ac:dyDescent="0.2">
      <c r="D227" s="339" t="s">
        <v>259</v>
      </c>
      <c r="BQ227" s="128">
        <v>380</v>
      </c>
      <c r="BR227" s="185">
        <v>3809997</v>
      </c>
      <c r="BS227" s="128">
        <v>26000</v>
      </c>
      <c r="BT227" s="128">
        <v>0</v>
      </c>
      <c r="BU227" s="181">
        <v>0</v>
      </c>
      <c r="BV227" s="181">
        <v>0</v>
      </c>
      <c r="BW227" s="181">
        <v>0</v>
      </c>
      <c r="BY227" s="181">
        <v>5440.737179491297</v>
      </c>
      <c r="BZ227" s="330">
        <v>5440.737179491297</v>
      </c>
      <c r="CA227" s="331">
        <v>0</v>
      </c>
      <c r="CD227" s="181">
        <v>187</v>
      </c>
      <c r="CE227" s="181">
        <v>0</v>
      </c>
      <c r="CG227" s="181">
        <v>0</v>
      </c>
      <c r="CH227" s="330">
        <v>0</v>
      </c>
      <c r="CI227" s="332">
        <v>0</v>
      </c>
      <c r="CK227" s="181">
        <v>0</v>
      </c>
      <c r="CL227" s="330">
        <v>0</v>
      </c>
      <c r="CM227" s="332">
        <v>0</v>
      </c>
      <c r="CO227" s="181">
        <v>1195531.7129394352</v>
      </c>
      <c r="CP227" s="330">
        <v>1195531.71293942</v>
      </c>
      <c r="CQ227" s="332">
        <v>1.5133991837501526E-8</v>
      </c>
      <c r="CS227" s="181">
        <v>1195531.7129394352</v>
      </c>
      <c r="CT227" s="330">
        <v>1195531.71293942</v>
      </c>
      <c r="CU227" s="332">
        <v>1.5133991837501526E-8</v>
      </c>
      <c r="CW227" s="181">
        <v>0</v>
      </c>
      <c r="CX227" s="330">
        <v>0</v>
      </c>
      <c r="CY227" s="332">
        <v>0</v>
      </c>
      <c r="DA227" s="181">
        <v>179166.21584535626</v>
      </c>
      <c r="DB227" s="330">
        <v>179166.21584535332</v>
      </c>
      <c r="DC227" s="332">
        <v>2.9394868761301041E-9</v>
      </c>
      <c r="DE227" s="333"/>
      <c r="DF227" s="333"/>
    </row>
    <row r="228" spans="4:110" s="181" customFormat="1" x14ac:dyDescent="0.2">
      <c r="BQ228" s="128"/>
      <c r="BR228" s="185"/>
      <c r="BS228" s="128"/>
      <c r="BT228" s="128"/>
      <c r="CI228" s="128"/>
      <c r="CM228" s="128"/>
      <c r="CQ228" s="128"/>
      <c r="CU228" s="128"/>
      <c r="CY228" s="128"/>
      <c r="DC228" s="128"/>
      <c r="DE228" s="333"/>
      <c r="DF228" s="333"/>
    </row>
    <row r="229" spans="4:110" s="181" customFormat="1" x14ac:dyDescent="0.2">
      <c r="D229" s="204"/>
      <c r="E229" s="218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3"/>
      <c r="AF229" s="113"/>
      <c r="AG229" s="113"/>
      <c r="AH229" s="113"/>
      <c r="AI229" s="113"/>
      <c r="AJ229" s="113"/>
      <c r="AK229" s="113"/>
      <c r="AL229" s="113"/>
      <c r="AM229" s="113"/>
      <c r="AN229" s="113"/>
      <c r="AO229" s="113"/>
      <c r="AP229" s="128"/>
      <c r="AQ229" s="128"/>
      <c r="AR229" s="128"/>
      <c r="AS229" s="113"/>
      <c r="AT229" s="128"/>
      <c r="AU229" s="128"/>
      <c r="AV229" s="128"/>
      <c r="AW229" s="128"/>
      <c r="AX229" s="128"/>
      <c r="AY229" s="128"/>
      <c r="AZ229" s="128"/>
      <c r="BA229" s="128"/>
      <c r="BB229" s="128"/>
      <c r="BC229" s="128"/>
      <c r="BE229" s="128"/>
      <c r="BF229" s="128"/>
      <c r="BG229" s="128"/>
      <c r="BQ229" s="128"/>
      <c r="BR229" s="185"/>
      <c r="BS229" s="128"/>
      <c r="BT229" s="128"/>
      <c r="CI229" s="128"/>
      <c r="CM229" s="128"/>
      <c r="CQ229" s="128"/>
      <c r="CU229" s="128"/>
      <c r="CY229" s="128"/>
      <c r="DC229" s="128"/>
      <c r="DE229" s="333"/>
      <c r="DF229" s="333"/>
    </row>
    <row r="230" spans="4:110" s="181" customFormat="1" x14ac:dyDescent="0.2">
      <c r="D230" s="204"/>
      <c r="E230" s="218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  <c r="AA230" s="113"/>
      <c r="AB230" s="113"/>
      <c r="AC230" s="113"/>
      <c r="AD230" s="113"/>
      <c r="AE230" s="113"/>
      <c r="AF230" s="113"/>
      <c r="AG230" s="113"/>
      <c r="AH230" s="113"/>
      <c r="AI230" s="113"/>
      <c r="AJ230" s="113"/>
      <c r="AK230" s="113"/>
      <c r="AL230" s="113"/>
      <c r="AM230" s="113"/>
      <c r="AN230" s="113"/>
      <c r="AO230" s="113"/>
      <c r="AP230" s="128"/>
      <c r="AQ230" s="128"/>
      <c r="AR230" s="128"/>
      <c r="AS230" s="113"/>
      <c r="AT230" s="128"/>
      <c r="AU230" s="128"/>
      <c r="AV230" s="128"/>
      <c r="AW230" s="128"/>
      <c r="AX230" s="128"/>
      <c r="AY230" s="128"/>
      <c r="AZ230" s="128"/>
      <c r="BA230" s="128"/>
      <c r="BB230" s="128"/>
      <c r="BC230" s="128"/>
      <c r="BE230" s="128"/>
      <c r="BF230" s="128"/>
      <c r="BG230" s="128"/>
      <c r="BQ230" s="128"/>
      <c r="BR230" s="185"/>
      <c r="BS230" s="128"/>
      <c r="BT230" s="128"/>
      <c r="CI230" s="128"/>
      <c r="CM230" s="128"/>
      <c r="CQ230" s="128"/>
      <c r="CU230" s="128"/>
      <c r="CY230" s="128"/>
      <c r="DC230" s="128"/>
      <c r="DE230" s="333"/>
      <c r="DF230" s="333"/>
    </row>
    <row r="231" spans="4:110" s="181" customFormat="1" x14ac:dyDescent="0.2">
      <c r="D231" s="204"/>
      <c r="E231" s="218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  <c r="AA231" s="113"/>
      <c r="AB231" s="113"/>
      <c r="AC231" s="113"/>
      <c r="AD231" s="113"/>
      <c r="AE231" s="113"/>
      <c r="AF231" s="113"/>
      <c r="AG231" s="113"/>
      <c r="AH231" s="113"/>
      <c r="AI231" s="113"/>
      <c r="AJ231" s="113"/>
      <c r="AK231" s="113"/>
      <c r="AL231" s="113"/>
      <c r="AM231" s="113"/>
      <c r="AN231" s="113"/>
      <c r="AO231" s="113"/>
      <c r="AP231" s="128"/>
      <c r="AQ231" s="128"/>
      <c r="AR231" s="128"/>
      <c r="AS231" s="113"/>
      <c r="AT231" s="128"/>
      <c r="AU231" s="128"/>
      <c r="AV231" s="128"/>
      <c r="AW231" s="128"/>
      <c r="AX231" s="128"/>
      <c r="AY231" s="128"/>
      <c r="AZ231" s="128"/>
      <c r="BA231" s="128"/>
      <c r="BB231" s="128"/>
      <c r="BC231" s="128"/>
      <c r="BE231" s="128"/>
      <c r="BF231" s="128"/>
      <c r="BG231" s="128"/>
      <c r="BQ231" s="128"/>
      <c r="BR231" s="185"/>
      <c r="BS231" s="128"/>
      <c r="BT231" s="128"/>
      <c r="CI231" s="128"/>
      <c r="CM231" s="128"/>
      <c r="CQ231" s="128"/>
      <c r="CU231" s="128"/>
      <c r="CY231" s="128"/>
      <c r="DC231" s="128"/>
      <c r="DE231" s="333"/>
      <c r="DF231" s="333"/>
    </row>
    <row r="232" spans="4:110" s="181" customFormat="1" x14ac:dyDescent="0.2">
      <c r="D232" s="204"/>
      <c r="E232" s="218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  <c r="AA232" s="113"/>
      <c r="AB232" s="113"/>
      <c r="AC232" s="113"/>
      <c r="AD232" s="113"/>
      <c r="AE232" s="113"/>
      <c r="AF232" s="113"/>
      <c r="AG232" s="113"/>
      <c r="AH232" s="113"/>
      <c r="AI232" s="113"/>
      <c r="AJ232" s="113"/>
      <c r="AK232" s="113"/>
      <c r="AL232" s="113"/>
      <c r="AM232" s="113"/>
      <c r="AN232" s="113"/>
      <c r="AO232" s="113"/>
      <c r="AP232" s="128"/>
      <c r="AQ232" s="128"/>
      <c r="AR232" s="128"/>
      <c r="AS232" s="113"/>
      <c r="AT232" s="128"/>
      <c r="AU232" s="128"/>
      <c r="AV232" s="128"/>
      <c r="AW232" s="128"/>
      <c r="AX232" s="128"/>
      <c r="AY232" s="128"/>
      <c r="AZ232" s="128"/>
      <c r="BA232" s="128"/>
      <c r="BB232" s="128"/>
      <c r="BC232" s="128"/>
      <c r="BE232" s="128"/>
      <c r="BF232" s="128"/>
      <c r="BG232" s="128"/>
      <c r="BQ232" s="128"/>
      <c r="BR232" s="185"/>
      <c r="BS232" s="128"/>
      <c r="BT232" s="128"/>
      <c r="CI232" s="128"/>
      <c r="CM232" s="128"/>
      <c r="CQ232" s="128"/>
      <c r="CU232" s="128"/>
      <c r="CY232" s="128"/>
      <c r="DC232" s="128"/>
      <c r="DE232" s="333"/>
      <c r="DF232" s="333"/>
    </row>
    <row r="233" spans="4:110" s="181" customFormat="1" x14ac:dyDescent="0.2">
      <c r="D233" s="204"/>
      <c r="E233" s="218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  <c r="AA233" s="113"/>
      <c r="AB233" s="113"/>
      <c r="AC233" s="113"/>
      <c r="AD233" s="113"/>
      <c r="AE233" s="113"/>
      <c r="AF233" s="113"/>
      <c r="AG233" s="113"/>
      <c r="AH233" s="113"/>
      <c r="AI233" s="113"/>
      <c r="AJ233" s="113"/>
      <c r="AK233" s="113"/>
      <c r="AL233" s="113"/>
      <c r="AM233" s="113"/>
      <c r="AN233" s="113"/>
      <c r="AO233" s="113"/>
      <c r="AP233" s="128"/>
      <c r="AQ233" s="128"/>
      <c r="AR233" s="128"/>
      <c r="AS233" s="113"/>
      <c r="AT233" s="128"/>
      <c r="AU233" s="128"/>
      <c r="AV233" s="128"/>
      <c r="AW233" s="128"/>
      <c r="AX233" s="128"/>
      <c r="AY233" s="128"/>
      <c r="AZ233" s="128"/>
      <c r="BA233" s="128"/>
      <c r="BB233" s="128"/>
      <c r="BC233" s="128"/>
      <c r="BE233" s="128"/>
      <c r="BF233" s="128"/>
      <c r="BG233" s="128"/>
      <c r="BQ233" s="128"/>
      <c r="BR233" s="185"/>
      <c r="BS233" s="128"/>
      <c r="BT233" s="128"/>
      <c r="CI233" s="128"/>
      <c r="CM233" s="128"/>
      <c r="CQ233" s="128"/>
      <c r="CU233" s="128"/>
      <c r="CY233" s="128"/>
      <c r="DC233" s="128"/>
      <c r="DE233" s="333"/>
      <c r="DF233" s="333"/>
    </row>
    <row r="234" spans="4:110" s="181" customFormat="1" x14ac:dyDescent="0.2">
      <c r="D234" s="204"/>
      <c r="E234" s="218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  <c r="AA234" s="113"/>
      <c r="AB234" s="113"/>
      <c r="AC234" s="113"/>
      <c r="AD234" s="113"/>
      <c r="AE234" s="113"/>
      <c r="AF234" s="113"/>
      <c r="AG234" s="113"/>
      <c r="AH234" s="113"/>
      <c r="AI234" s="113"/>
      <c r="AJ234" s="113"/>
      <c r="AK234" s="113"/>
      <c r="AL234" s="113"/>
      <c r="AM234" s="113"/>
      <c r="AN234" s="113"/>
      <c r="AO234" s="113"/>
      <c r="AP234" s="128"/>
      <c r="AQ234" s="128"/>
      <c r="AR234" s="128"/>
      <c r="AS234" s="113"/>
      <c r="AT234" s="128"/>
      <c r="AU234" s="128"/>
      <c r="AV234" s="128"/>
      <c r="AW234" s="128"/>
      <c r="AX234" s="128"/>
      <c r="AY234" s="128"/>
      <c r="AZ234" s="128"/>
      <c r="BA234" s="128"/>
      <c r="BB234" s="128"/>
      <c r="BC234" s="128"/>
      <c r="BE234" s="128"/>
      <c r="BF234" s="128"/>
      <c r="BG234" s="128"/>
      <c r="BQ234" s="128"/>
      <c r="BR234" s="185"/>
      <c r="BS234" s="128"/>
      <c r="BT234" s="128"/>
      <c r="CI234" s="128"/>
      <c r="CM234" s="128"/>
      <c r="CQ234" s="128"/>
      <c r="CU234" s="128"/>
      <c r="CY234" s="128"/>
      <c r="DC234" s="128"/>
      <c r="DE234" s="333"/>
      <c r="DF234" s="333"/>
    </row>
    <row r="235" spans="4:110" s="181" customFormat="1" x14ac:dyDescent="0.2">
      <c r="D235" s="204"/>
      <c r="E235" s="218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  <c r="AD235" s="113"/>
      <c r="AE235" s="113"/>
      <c r="AF235" s="113"/>
      <c r="AG235" s="113"/>
      <c r="AH235" s="113"/>
      <c r="AI235" s="113"/>
      <c r="AJ235" s="113"/>
      <c r="AK235" s="113"/>
      <c r="AL235" s="113"/>
      <c r="AM235" s="113"/>
      <c r="AN235" s="113"/>
      <c r="AO235" s="113"/>
      <c r="AP235" s="128"/>
      <c r="AQ235" s="128"/>
      <c r="AR235" s="128"/>
      <c r="AS235" s="113"/>
      <c r="AT235" s="128"/>
      <c r="AU235" s="128"/>
      <c r="AV235" s="128"/>
      <c r="AW235" s="128"/>
      <c r="AX235" s="128"/>
      <c r="AY235" s="128"/>
      <c r="AZ235" s="128"/>
      <c r="BA235" s="128"/>
      <c r="BB235" s="128"/>
      <c r="BC235" s="128"/>
      <c r="BE235" s="128"/>
      <c r="BF235" s="128"/>
      <c r="BG235" s="128"/>
      <c r="BQ235" s="128"/>
      <c r="BR235" s="185"/>
      <c r="BS235" s="128"/>
      <c r="BT235" s="128"/>
      <c r="CI235" s="128"/>
      <c r="CM235" s="128"/>
      <c r="CQ235" s="128"/>
      <c r="CU235" s="128"/>
      <c r="CY235" s="128"/>
      <c r="DC235" s="128"/>
      <c r="DE235" s="333"/>
      <c r="DF235" s="333"/>
    </row>
    <row r="236" spans="4:110" s="181" customFormat="1" x14ac:dyDescent="0.2">
      <c r="D236" s="204"/>
      <c r="E236" s="218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3"/>
      <c r="AG236" s="113"/>
      <c r="AH236" s="113"/>
      <c r="AI236" s="113"/>
      <c r="AJ236" s="113"/>
      <c r="AK236" s="113"/>
      <c r="AL236" s="113"/>
      <c r="AM236" s="113"/>
      <c r="AN236" s="113"/>
      <c r="AO236" s="113"/>
      <c r="AP236" s="128"/>
      <c r="AQ236" s="128"/>
      <c r="AR236" s="128"/>
      <c r="AS236" s="113"/>
      <c r="AT236" s="128"/>
      <c r="AU236" s="128"/>
      <c r="AV236" s="128"/>
      <c r="AW236" s="128"/>
      <c r="AX236" s="128"/>
      <c r="AY236" s="128"/>
      <c r="AZ236" s="128"/>
      <c r="BA236" s="128"/>
      <c r="BB236" s="128"/>
      <c r="BC236" s="128"/>
      <c r="BE236" s="128"/>
      <c r="BF236" s="128"/>
      <c r="BG236" s="128"/>
      <c r="BQ236" s="128"/>
      <c r="BR236" s="185"/>
      <c r="BS236" s="128"/>
      <c r="BT236" s="128"/>
      <c r="CI236" s="128"/>
      <c r="CM236" s="128"/>
      <c r="CQ236" s="128"/>
      <c r="CU236" s="128"/>
      <c r="CY236" s="128"/>
      <c r="DC236" s="128"/>
      <c r="DE236" s="333"/>
      <c r="DF236" s="333"/>
    </row>
    <row r="237" spans="4:110" s="181" customFormat="1" x14ac:dyDescent="0.2">
      <c r="D237" s="204"/>
      <c r="E237" s="218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  <c r="AA237" s="113"/>
      <c r="AB237" s="113"/>
      <c r="AC237" s="113"/>
      <c r="AD237" s="113"/>
      <c r="AE237" s="113"/>
      <c r="AF237" s="113"/>
      <c r="AG237" s="113"/>
      <c r="AH237" s="113"/>
      <c r="AI237" s="113"/>
      <c r="AJ237" s="113"/>
      <c r="AK237" s="113"/>
      <c r="AL237" s="113"/>
      <c r="AM237" s="113"/>
      <c r="AN237" s="113"/>
      <c r="AO237" s="113"/>
      <c r="AP237" s="128"/>
      <c r="AQ237" s="128"/>
      <c r="AR237" s="128"/>
      <c r="AS237" s="113"/>
      <c r="AT237" s="128"/>
      <c r="AU237" s="128"/>
      <c r="AV237" s="128"/>
      <c r="AW237" s="128"/>
      <c r="AX237" s="128"/>
      <c r="AY237" s="128"/>
      <c r="AZ237" s="128"/>
      <c r="BA237" s="128"/>
      <c r="BB237" s="128"/>
      <c r="BC237" s="128"/>
      <c r="BE237" s="128"/>
      <c r="BF237" s="128"/>
      <c r="BG237" s="128"/>
      <c r="BQ237" s="128"/>
      <c r="BR237" s="185"/>
      <c r="BS237" s="128"/>
      <c r="BT237" s="128"/>
      <c r="CI237" s="128"/>
      <c r="CM237" s="128"/>
      <c r="CQ237" s="128"/>
      <c r="CU237" s="128"/>
      <c r="CY237" s="128"/>
      <c r="DC237" s="128"/>
      <c r="DE237" s="333"/>
      <c r="DF237" s="333"/>
    </row>
    <row r="238" spans="4:110" s="181" customFormat="1" x14ac:dyDescent="0.2">
      <c r="D238" s="204"/>
      <c r="E238" s="218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  <c r="AA238" s="113"/>
      <c r="AB238" s="113"/>
      <c r="AC238" s="113"/>
      <c r="AD238" s="113"/>
      <c r="AE238" s="113"/>
      <c r="AF238" s="113"/>
      <c r="AG238" s="113"/>
      <c r="AH238" s="113"/>
      <c r="AI238" s="113"/>
      <c r="AJ238" s="113"/>
      <c r="AK238" s="113"/>
      <c r="AL238" s="113"/>
      <c r="AM238" s="113"/>
      <c r="AN238" s="113"/>
      <c r="AO238" s="113"/>
      <c r="AP238" s="128"/>
      <c r="AQ238" s="128"/>
      <c r="AR238" s="128"/>
      <c r="AS238" s="113"/>
      <c r="AT238" s="128"/>
      <c r="AU238" s="128"/>
      <c r="AV238" s="128"/>
      <c r="AW238" s="128"/>
      <c r="AX238" s="128"/>
      <c r="AY238" s="128"/>
      <c r="AZ238" s="128"/>
      <c r="BA238" s="128"/>
      <c r="BB238" s="128"/>
      <c r="BC238" s="128"/>
      <c r="BE238" s="128"/>
      <c r="BF238" s="128"/>
      <c r="BG238" s="128"/>
      <c r="BQ238" s="128"/>
      <c r="BR238" s="185"/>
      <c r="BS238" s="128"/>
      <c r="BT238" s="128"/>
      <c r="CI238" s="128"/>
      <c r="CM238" s="128"/>
      <c r="CQ238" s="128"/>
      <c r="CU238" s="128"/>
      <c r="CY238" s="128"/>
      <c r="DC238" s="128"/>
      <c r="DE238" s="333"/>
      <c r="DF238" s="333"/>
    </row>
    <row r="239" spans="4:110" s="181" customFormat="1" x14ac:dyDescent="0.2">
      <c r="D239" s="204"/>
      <c r="E239" s="218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  <c r="AA239" s="113"/>
      <c r="AB239" s="113"/>
      <c r="AC239" s="113"/>
      <c r="AD239" s="113"/>
      <c r="AE239" s="113"/>
      <c r="AF239" s="113"/>
      <c r="AG239" s="113"/>
      <c r="AH239" s="113"/>
      <c r="AI239" s="113"/>
      <c r="AJ239" s="113"/>
      <c r="AK239" s="113"/>
      <c r="AL239" s="113"/>
      <c r="AM239" s="113"/>
      <c r="AN239" s="113"/>
      <c r="AO239" s="113"/>
      <c r="AP239" s="128"/>
      <c r="AQ239" s="128"/>
      <c r="AR239" s="128"/>
      <c r="AS239" s="113"/>
      <c r="AT239" s="128"/>
      <c r="AU239" s="128"/>
      <c r="AV239" s="128"/>
      <c r="AW239" s="128"/>
      <c r="AX239" s="128"/>
      <c r="AY239" s="128"/>
      <c r="AZ239" s="128"/>
      <c r="BA239" s="128"/>
      <c r="BB239" s="128"/>
      <c r="BC239" s="128"/>
      <c r="BE239" s="128"/>
      <c r="BF239" s="128"/>
      <c r="BG239" s="128"/>
      <c r="BQ239" s="128"/>
      <c r="BR239" s="185"/>
      <c r="BS239" s="128"/>
      <c r="BT239" s="128"/>
      <c r="CI239" s="128"/>
      <c r="CM239" s="128"/>
      <c r="CQ239" s="128"/>
      <c r="CU239" s="128"/>
      <c r="CY239" s="128"/>
      <c r="DC239" s="128"/>
      <c r="DE239" s="333"/>
      <c r="DF239" s="333"/>
    </row>
    <row r="240" spans="4:110" s="181" customFormat="1" x14ac:dyDescent="0.2">
      <c r="D240" s="204"/>
      <c r="E240" s="218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  <c r="AA240" s="113"/>
      <c r="AB240" s="113"/>
      <c r="AC240" s="113"/>
      <c r="AD240" s="113"/>
      <c r="AE240" s="113"/>
      <c r="AF240" s="113"/>
      <c r="AG240" s="113"/>
      <c r="AH240" s="113"/>
      <c r="AI240" s="113"/>
      <c r="AJ240" s="113"/>
      <c r="AK240" s="113"/>
      <c r="AL240" s="113"/>
      <c r="AM240" s="113"/>
      <c r="AN240" s="113"/>
      <c r="AO240" s="113"/>
      <c r="AP240" s="128"/>
      <c r="AQ240" s="128"/>
      <c r="AR240" s="128"/>
      <c r="AS240" s="113"/>
      <c r="AT240" s="128"/>
      <c r="AU240" s="128"/>
      <c r="AV240" s="128"/>
      <c r="AW240" s="128"/>
      <c r="AX240" s="128"/>
      <c r="AY240" s="128"/>
      <c r="AZ240" s="128"/>
      <c r="BA240" s="128"/>
      <c r="BB240" s="128"/>
      <c r="BC240" s="128"/>
      <c r="BE240" s="128"/>
      <c r="BF240" s="128"/>
      <c r="BG240" s="128"/>
      <c r="BQ240" s="128"/>
      <c r="BR240" s="185"/>
      <c r="BS240" s="128"/>
      <c r="BT240" s="128"/>
      <c r="CI240" s="128"/>
      <c r="CM240" s="128"/>
      <c r="CQ240" s="128"/>
      <c r="CU240" s="128"/>
      <c r="CY240" s="128"/>
      <c r="DC240" s="128"/>
      <c r="DE240" s="333"/>
      <c r="DF240" s="333"/>
    </row>
    <row r="241" spans="69:110" s="181" customFormat="1" x14ac:dyDescent="0.2">
      <c r="BQ241" s="128"/>
      <c r="BR241" s="185"/>
      <c r="BS241" s="128"/>
      <c r="BT241" s="128"/>
      <c r="CI241" s="128"/>
      <c r="CM241" s="128"/>
      <c r="CQ241" s="128"/>
      <c r="CU241" s="128"/>
      <c r="CY241" s="128"/>
      <c r="DC241" s="128"/>
      <c r="DE241" s="333"/>
      <c r="DF241" s="333"/>
    </row>
    <row r="242" spans="69:110" s="181" customFormat="1" x14ac:dyDescent="0.2">
      <c r="BQ242" s="128"/>
      <c r="BR242" s="185"/>
      <c r="BS242" s="128"/>
      <c r="BT242" s="128"/>
      <c r="CI242" s="128"/>
      <c r="CM242" s="128"/>
      <c r="CQ242" s="128"/>
      <c r="CU242" s="128"/>
      <c r="CY242" s="128"/>
      <c r="DC242" s="128"/>
      <c r="DE242" s="333"/>
      <c r="DF242" s="333"/>
    </row>
    <row r="243" spans="69:110" s="181" customFormat="1" x14ac:dyDescent="0.2">
      <c r="BQ243" s="128"/>
      <c r="BR243" s="185"/>
      <c r="BS243" s="128"/>
      <c r="BT243" s="128"/>
      <c r="CI243" s="128"/>
      <c r="CM243" s="128"/>
      <c r="CQ243" s="128"/>
      <c r="CU243" s="128"/>
      <c r="CY243" s="128"/>
      <c r="DC243" s="128"/>
      <c r="DE243" s="333"/>
      <c r="DF243" s="333"/>
    </row>
    <row r="244" spans="69:110" s="181" customFormat="1" x14ac:dyDescent="0.2">
      <c r="BQ244" s="128"/>
      <c r="BR244" s="185"/>
      <c r="BS244" s="128"/>
      <c r="BT244" s="128"/>
      <c r="CI244" s="128"/>
      <c r="CM244" s="128"/>
      <c r="CQ244" s="128"/>
      <c r="CU244" s="128"/>
      <c r="CY244" s="128"/>
      <c r="DC244" s="128"/>
      <c r="DE244" s="333"/>
      <c r="DF244" s="333"/>
    </row>
    <row r="245" spans="69:110" s="181" customFormat="1" x14ac:dyDescent="0.2">
      <c r="BQ245" s="128"/>
      <c r="BR245" s="185"/>
      <c r="BS245" s="128"/>
      <c r="BT245" s="128"/>
      <c r="CI245" s="128"/>
      <c r="CM245" s="128"/>
      <c r="CQ245" s="128"/>
      <c r="CU245" s="128"/>
      <c r="CY245" s="128"/>
      <c r="DC245" s="128"/>
      <c r="DE245" s="333"/>
      <c r="DF245" s="333"/>
    </row>
    <row r="246" spans="69:110" s="181" customFormat="1" x14ac:dyDescent="0.2">
      <c r="BQ246" s="128"/>
      <c r="BR246" s="185"/>
      <c r="BS246" s="128"/>
      <c r="BT246" s="128"/>
      <c r="CI246" s="128"/>
      <c r="CM246" s="128"/>
      <c r="CQ246" s="128"/>
      <c r="CU246" s="128"/>
      <c r="CY246" s="128"/>
      <c r="DC246" s="128"/>
      <c r="DE246" s="333"/>
      <c r="DF246" s="333"/>
    </row>
    <row r="247" spans="69:110" s="181" customFormat="1" x14ac:dyDescent="0.2">
      <c r="BQ247" s="128"/>
      <c r="BR247" s="185"/>
      <c r="BS247" s="128"/>
      <c r="BT247" s="128"/>
      <c r="CI247" s="128"/>
      <c r="CM247" s="128"/>
      <c r="CQ247" s="128"/>
      <c r="CU247" s="128"/>
      <c r="CY247" s="128"/>
      <c r="DC247" s="128"/>
      <c r="DE247" s="333"/>
      <c r="DF247" s="333"/>
    </row>
    <row r="248" spans="69:110" s="181" customFormat="1" x14ac:dyDescent="0.2">
      <c r="BQ248" s="128"/>
      <c r="BR248" s="185"/>
      <c r="BS248" s="128"/>
      <c r="BT248" s="128"/>
      <c r="CI248" s="128"/>
      <c r="CM248" s="128"/>
      <c r="CQ248" s="128"/>
      <c r="CU248" s="128"/>
      <c r="CY248" s="128"/>
      <c r="DC248" s="128"/>
      <c r="DE248" s="333"/>
      <c r="DF248" s="333"/>
    </row>
    <row r="249" spans="69:110" s="181" customFormat="1" x14ac:dyDescent="0.2">
      <c r="BQ249" s="128"/>
      <c r="BR249" s="185"/>
      <c r="BS249" s="128"/>
      <c r="BT249" s="128"/>
      <c r="CI249" s="128"/>
      <c r="CM249" s="128"/>
      <c r="CQ249" s="128"/>
      <c r="CU249" s="128"/>
      <c r="CY249" s="128"/>
      <c r="DC249" s="128"/>
      <c r="DE249" s="333"/>
      <c r="DF249" s="333"/>
    </row>
  </sheetData>
  <mergeCells count="15">
    <mergeCell ref="CW3:CY3"/>
    <mergeCell ref="DA3:DC3"/>
    <mergeCell ref="T186:V186"/>
    <mergeCell ref="BY3:CA3"/>
    <mergeCell ref="CC3:CE3"/>
    <mergeCell ref="CG3:CI3"/>
    <mergeCell ref="CK3:CM3"/>
    <mergeCell ref="CO3:CQ3"/>
    <mergeCell ref="CS3:CU3"/>
    <mergeCell ref="Y2:AA2"/>
    <mergeCell ref="F3:W3"/>
    <mergeCell ref="Y3:AA3"/>
    <mergeCell ref="AC3:AH3"/>
    <mergeCell ref="AU3:AZ3"/>
    <mergeCell ref="BQ3:BW3"/>
  </mergeCells>
  <conditionalFormatting sqref="BB5 BB165:BB166">
    <cfRule type="cellIs" dxfId="5" priority="3" stopIfTrue="1" operator="notEqual">
      <formula>0</formula>
    </cfRule>
  </conditionalFormatting>
  <conditionalFormatting sqref="BB167:BB168">
    <cfRule type="cellIs" dxfId="4" priority="2" stopIfTrue="1" operator="notEqual">
      <formula>0</formula>
    </cfRule>
  </conditionalFormatting>
  <conditionalFormatting sqref="BB6:BB164">
    <cfRule type="cellIs" dxfId="3" priority="1" stopIfTrue="1" operator="notEqual">
      <formula>0</formula>
    </cfRule>
  </conditionalFormatting>
  <dataValidations count="1">
    <dataValidation type="list" allowBlank="1" showInputMessage="1" showErrorMessage="1" sqref="A5:A168">
      <formula1>$D$169:$D$171</formula1>
    </dataValidation>
  </dataValidation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FB121"/>
  <sheetViews>
    <sheetView workbookViewId="0">
      <selection activeCell="D29" sqref="D28:D29"/>
    </sheetView>
  </sheetViews>
  <sheetFormatPr defaultRowHeight="11.25" x14ac:dyDescent="0.2"/>
  <cols>
    <col min="1" max="1" width="20.140625" style="204" customWidth="1"/>
    <col min="2" max="2" width="6.5703125" style="204" customWidth="1"/>
    <col min="3" max="3" width="6.28515625" style="222" bestFit="1" customWidth="1"/>
    <col min="4" max="4" width="35" style="204" customWidth="1"/>
    <col min="5" max="5" width="4.7109375" style="218" customWidth="1"/>
    <col min="6" max="6" width="10.140625" style="113" bestFit="1" customWidth="1"/>
    <col min="7" max="7" width="9.85546875" style="113" bestFit="1" customWidth="1"/>
    <col min="8" max="8" width="9.85546875" style="113" customWidth="1"/>
    <col min="9" max="9" width="9.85546875" style="113" bestFit="1" customWidth="1"/>
    <col min="10" max="10" width="7.7109375" style="113" bestFit="1" customWidth="1"/>
    <col min="11" max="11" width="9.7109375" style="113" bestFit="1" customWidth="1"/>
    <col min="12" max="13" width="9.5703125" style="113" bestFit="1" customWidth="1"/>
    <col min="14" max="14" width="9.28515625" style="113" customWidth="1"/>
    <col min="15" max="15" width="8.7109375" style="113" bestFit="1" customWidth="1"/>
    <col min="16" max="16" width="7.85546875" style="113" bestFit="1" customWidth="1"/>
    <col min="17" max="17" width="10.85546875" style="113" customWidth="1"/>
    <col min="18" max="18" width="11" style="113" customWidth="1"/>
    <col min="19" max="19" width="10.42578125" style="113" customWidth="1"/>
    <col min="20" max="20" width="10.7109375" style="113" customWidth="1"/>
    <col min="21" max="21" width="10.5703125" style="113" customWidth="1"/>
    <col min="22" max="22" width="10.28515625" style="113" hidden="1" customWidth="1"/>
    <col min="23" max="23" width="12" style="113" bestFit="1" customWidth="1"/>
    <col min="24" max="24" width="4" style="113" customWidth="1"/>
    <col min="25" max="25" width="9.28515625" style="113" bestFit="1" customWidth="1"/>
    <col min="26" max="26" width="9.28515625" style="113" customWidth="1"/>
    <col min="27" max="27" width="10" style="113" hidden="1" customWidth="1"/>
    <col min="28" max="28" width="10.42578125" style="113" customWidth="1"/>
    <col min="29" max="29" width="1.85546875" style="113" bestFit="1" customWidth="1"/>
    <col min="30" max="30" width="11.140625" style="113" bestFit="1" customWidth="1"/>
    <col min="31" max="31" width="10" style="113" customWidth="1"/>
    <col min="32" max="32" width="8.28515625" style="113" bestFit="1" customWidth="1"/>
    <col min="33" max="33" width="9.5703125" style="113" customWidth="1"/>
    <col min="34" max="34" width="11" style="113" customWidth="1"/>
    <col min="35" max="35" width="8.42578125" style="113" bestFit="1" customWidth="1"/>
    <col min="36" max="36" width="1.85546875" style="113" customWidth="1"/>
    <col min="37" max="37" width="10.42578125" style="113" bestFit="1" customWidth="1"/>
    <col min="38" max="38" width="1.85546875" style="113" bestFit="1" customWidth="1"/>
    <col min="39" max="39" width="9" style="113" customWidth="1"/>
    <col min="40" max="40" width="1.42578125" style="113" customWidth="1"/>
    <col min="41" max="41" width="10.5703125" style="113" bestFit="1" customWidth="1"/>
    <col min="42" max="42" width="1.85546875" style="113" bestFit="1" customWidth="1"/>
    <col min="43" max="43" width="9.5703125" style="128" bestFit="1" customWidth="1"/>
    <col min="44" max="45" width="8.7109375" style="128" bestFit="1" customWidth="1"/>
    <col min="46" max="46" width="7.85546875" style="113" bestFit="1" customWidth="1"/>
    <col min="47" max="47" width="8.7109375" style="128" bestFit="1" customWidth="1"/>
    <col min="48" max="48" width="7" style="128" customWidth="1"/>
    <col min="49" max="49" width="6.5703125" style="128" bestFit="1" customWidth="1"/>
    <col min="50" max="50" width="7.140625" style="128" hidden="1" customWidth="1"/>
    <col min="51" max="51" width="7.140625" style="128" bestFit="1" customWidth="1"/>
    <col min="52" max="52" width="7.42578125" style="128" customWidth="1"/>
    <col min="53" max="53" width="6.7109375" style="128" customWidth="1"/>
    <col min="54" max="54" width="14.28515625" style="128" bestFit="1" customWidth="1"/>
    <col min="55" max="55" width="8.42578125" style="128" bestFit="1" customWidth="1"/>
    <col min="56" max="56" width="1.28515625" style="128" customWidth="1"/>
    <col min="57" max="57" width="9.5703125" style="128" bestFit="1" customWidth="1"/>
    <col min="58" max="58" width="9.140625" style="128"/>
    <col min="59" max="59" width="9.5703125" style="128" bestFit="1" customWidth="1"/>
    <col min="60" max="60" width="1.85546875" style="128" customWidth="1"/>
    <col min="61" max="61" width="9.140625" style="128"/>
    <col min="62" max="62" width="1.85546875" style="128" customWidth="1"/>
    <col min="63" max="64" width="9.140625" style="128"/>
    <col min="65" max="16384" width="9.140625" style="181"/>
  </cols>
  <sheetData>
    <row r="1" spans="1:158" s="98" customFormat="1" x14ac:dyDescent="0.2">
      <c r="A1" s="97" t="s">
        <v>425</v>
      </c>
      <c r="B1" s="97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313" t="s">
        <v>354</v>
      </c>
      <c r="P1" s="105"/>
      <c r="Q1" s="105"/>
      <c r="R1" s="105"/>
      <c r="S1" s="105"/>
      <c r="T1" s="100"/>
      <c r="U1" s="100"/>
      <c r="V1" s="100"/>
      <c r="W1" s="105"/>
      <c r="X1" s="105"/>
      <c r="Y1" s="251" t="s">
        <v>426</v>
      </c>
      <c r="Z1" s="112"/>
      <c r="AA1" s="105"/>
      <c r="AB1" s="105"/>
      <c r="AC1" s="105"/>
      <c r="AD1" s="338" t="s">
        <v>468</v>
      </c>
      <c r="AE1" s="105"/>
      <c r="AF1" s="338" t="s">
        <v>468</v>
      </c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2"/>
      <c r="AR1" s="105"/>
      <c r="AS1" s="105"/>
      <c r="AT1" s="105"/>
      <c r="AU1" s="105"/>
      <c r="AV1" s="112"/>
      <c r="AW1" s="105"/>
      <c r="AX1" s="105"/>
      <c r="AY1" s="105"/>
      <c r="AZ1" s="105"/>
      <c r="BA1" s="105"/>
      <c r="BB1" s="105"/>
      <c r="BC1" s="105"/>
      <c r="BD1" s="105"/>
      <c r="BE1" s="105"/>
      <c r="BF1" s="103"/>
      <c r="BG1" s="103"/>
      <c r="BH1" s="103"/>
      <c r="BI1" s="103"/>
      <c r="BJ1" s="103"/>
      <c r="BK1" s="103"/>
      <c r="BL1" s="103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</row>
    <row r="2" spans="1:158" s="98" customFormat="1" ht="12" thickBot="1" x14ac:dyDescent="0.25">
      <c r="A2" s="97"/>
      <c r="B2" s="97"/>
      <c r="D2" s="221" t="s">
        <v>467</v>
      </c>
      <c r="E2" s="106"/>
      <c r="F2" s="99"/>
      <c r="G2" s="99"/>
      <c r="H2" s="99"/>
      <c r="I2" s="99"/>
      <c r="J2" s="99"/>
      <c r="K2" s="99"/>
      <c r="L2" s="99"/>
      <c r="M2" s="107"/>
      <c r="N2" s="99"/>
      <c r="O2" s="252"/>
      <c r="P2" s="99"/>
      <c r="Q2" s="105"/>
      <c r="R2" s="99"/>
      <c r="S2" s="99"/>
      <c r="T2" s="107"/>
      <c r="U2" s="107" t="s">
        <v>360</v>
      </c>
      <c r="V2" s="107" t="s">
        <v>360</v>
      </c>
      <c r="W2" s="99"/>
      <c r="X2" s="99"/>
      <c r="Y2" s="114" t="s">
        <v>499</v>
      </c>
      <c r="Z2" s="234"/>
      <c r="AA2" s="108"/>
      <c r="AB2" s="108"/>
      <c r="AC2" s="99"/>
      <c r="AD2" s="99"/>
      <c r="AE2" s="105"/>
      <c r="AF2" s="99"/>
      <c r="AG2" s="99"/>
      <c r="AH2" s="99"/>
      <c r="AI2" s="99"/>
      <c r="AJ2" s="99"/>
      <c r="AK2" s="99"/>
      <c r="AL2" s="99"/>
      <c r="AM2" s="315" t="s">
        <v>469</v>
      </c>
      <c r="AN2" s="99"/>
      <c r="AO2" s="99"/>
      <c r="AP2" s="99"/>
      <c r="AQ2" s="112"/>
      <c r="AR2" s="113"/>
      <c r="AS2" s="103"/>
      <c r="AT2" s="99"/>
      <c r="AU2" s="103"/>
      <c r="AV2" s="100"/>
      <c r="AW2" s="100"/>
      <c r="AX2" s="100"/>
      <c r="AY2" s="100"/>
      <c r="AZ2" s="100"/>
      <c r="BA2" s="100"/>
      <c r="BB2" s="103"/>
      <c r="BC2" s="109" t="s">
        <v>361</v>
      </c>
      <c r="BD2" s="103"/>
      <c r="BE2" s="103"/>
      <c r="BF2" s="103"/>
      <c r="BG2" s="103"/>
      <c r="BH2" s="103"/>
      <c r="BI2" s="103"/>
      <c r="BJ2" s="103"/>
      <c r="BK2" s="115"/>
      <c r="BL2" s="103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</row>
    <row r="3" spans="1:158" s="98" customFormat="1" ht="12" thickBot="1" x14ac:dyDescent="0.25">
      <c r="A3" s="117" t="s">
        <v>428</v>
      </c>
      <c r="B3" s="117"/>
      <c r="C3" s="118"/>
      <c r="D3" s="106"/>
      <c r="E3" s="106"/>
      <c r="F3" s="119" t="s">
        <v>364</v>
      </c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1"/>
      <c r="X3" s="99"/>
      <c r="Y3" s="122" t="s">
        <v>429</v>
      </c>
      <c r="Z3" s="123"/>
      <c r="AA3" s="123"/>
      <c r="AB3" s="124"/>
      <c r="AC3" s="99"/>
      <c r="AD3" s="125" t="s">
        <v>366</v>
      </c>
      <c r="AE3" s="126"/>
      <c r="AF3" s="126"/>
      <c r="AG3" s="126"/>
      <c r="AH3" s="126"/>
      <c r="AI3" s="127"/>
      <c r="AJ3" s="99"/>
      <c r="AK3" s="99"/>
      <c r="AL3" s="99"/>
      <c r="AM3" s="99"/>
      <c r="AN3" s="99"/>
      <c r="AO3" s="99"/>
      <c r="AP3" s="99"/>
      <c r="AQ3" s="251"/>
      <c r="AR3" s="103"/>
      <c r="AS3" s="103"/>
      <c r="AT3" s="99"/>
      <c r="AU3" s="103"/>
      <c r="AV3" s="129" t="s">
        <v>367</v>
      </c>
      <c r="AW3" s="130"/>
      <c r="AX3" s="130"/>
      <c r="AY3" s="130"/>
      <c r="AZ3" s="130"/>
      <c r="BA3" s="131"/>
      <c r="BB3" s="103"/>
      <c r="BC3" s="103"/>
      <c r="BD3" s="103"/>
      <c r="BE3" s="103"/>
      <c r="BF3" s="103"/>
      <c r="BG3" s="103"/>
      <c r="BH3" s="103"/>
      <c r="BI3" s="103"/>
      <c r="BJ3" s="103"/>
      <c r="BK3" s="115"/>
      <c r="BL3" s="103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</row>
    <row r="4" spans="1:158" s="158" customFormat="1" ht="56.25" x14ac:dyDescent="0.2">
      <c r="A4" s="134" t="s">
        <v>0</v>
      </c>
      <c r="B4" s="135" t="s">
        <v>309</v>
      </c>
      <c r="C4" s="135" t="s">
        <v>310</v>
      </c>
      <c r="D4" s="134" t="s">
        <v>1</v>
      </c>
      <c r="E4" s="136"/>
      <c r="F4" s="320" t="s">
        <v>369</v>
      </c>
      <c r="G4" s="321" t="s">
        <v>370</v>
      </c>
      <c r="H4" s="321" t="s">
        <v>371</v>
      </c>
      <c r="I4" s="321" t="s">
        <v>372</v>
      </c>
      <c r="J4" s="321" t="s">
        <v>284</v>
      </c>
      <c r="K4" s="321" t="s">
        <v>285</v>
      </c>
      <c r="L4" s="321" t="s">
        <v>373</v>
      </c>
      <c r="M4" s="321" t="s">
        <v>287</v>
      </c>
      <c r="N4" s="321" t="s">
        <v>288</v>
      </c>
      <c r="O4" s="141" t="s">
        <v>374</v>
      </c>
      <c r="P4" s="321" t="s">
        <v>430</v>
      </c>
      <c r="Q4" s="141" t="s">
        <v>500</v>
      </c>
      <c r="R4" s="321" t="s">
        <v>377</v>
      </c>
      <c r="S4" s="141" t="s">
        <v>479</v>
      </c>
      <c r="T4" s="321" t="s">
        <v>501</v>
      </c>
      <c r="U4" s="141" t="s">
        <v>433</v>
      </c>
      <c r="V4" s="323" t="s">
        <v>379</v>
      </c>
      <c r="W4" s="142" t="s">
        <v>380</v>
      </c>
      <c r="X4" s="143"/>
      <c r="Y4" s="320" t="s">
        <v>434</v>
      </c>
      <c r="Z4" s="321" t="s">
        <v>435</v>
      </c>
      <c r="AA4" s="141" t="s">
        <v>436</v>
      </c>
      <c r="AB4" s="142" t="s">
        <v>437</v>
      </c>
      <c r="AC4" s="143"/>
      <c r="AD4" s="325" t="s">
        <v>384</v>
      </c>
      <c r="AE4" s="321" t="s">
        <v>385</v>
      </c>
      <c r="AF4" s="141" t="s">
        <v>386</v>
      </c>
      <c r="AG4" s="321" t="s">
        <v>387</v>
      </c>
      <c r="AH4" s="141" t="s">
        <v>482</v>
      </c>
      <c r="AI4" s="142" t="s">
        <v>389</v>
      </c>
      <c r="AJ4" s="143"/>
      <c r="AK4" s="146" t="s">
        <v>438</v>
      </c>
      <c r="AL4" s="143"/>
      <c r="AM4" s="343" t="s">
        <v>391</v>
      </c>
      <c r="AN4" s="143"/>
      <c r="AO4" s="344" t="s">
        <v>439</v>
      </c>
      <c r="AP4" s="143"/>
      <c r="AQ4" s="149" t="s">
        <v>393</v>
      </c>
      <c r="AR4" s="150" t="s">
        <v>394</v>
      </c>
      <c r="AS4" s="150" t="s">
        <v>395</v>
      </c>
      <c r="AT4" s="150" t="s">
        <v>396</v>
      </c>
      <c r="AU4" s="152" t="s">
        <v>289</v>
      </c>
      <c r="AV4" s="149" t="s">
        <v>397</v>
      </c>
      <c r="AW4" s="150" t="s">
        <v>398</v>
      </c>
      <c r="AX4" s="150" t="s">
        <v>399</v>
      </c>
      <c r="AY4" s="150" t="s">
        <v>400</v>
      </c>
      <c r="AZ4" s="326" t="s">
        <v>401</v>
      </c>
      <c r="BA4" s="152" t="s">
        <v>402</v>
      </c>
      <c r="BB4" s="258" t="s">
        <v>403</v>
      </c>
      <c r="BC4" s="152" t="s">
        <v>290</v>
      </c>
      <c r="BD4" s="153"/>
      <c r="BE4" s="153" t="s">
        <v>440</v>
      </c>
      <c r="BF4" s="345" t="s">
        <v>441</v>
      </c>
      <c r="BG4" s="156" t="s">
        <v>442</v>
      </c>
      <c r="BH4" s="153"/>
      <c r="BI4" s="154" t="s">
        <v>409</v>
      </c>
      <c r="BJ4" s="153"/>
      <c r="BK4" s="157" t="s">
        <v>483</v>
      </c>
      <c r="BL4" s="327" t="s">
        <v>411</v>
      </c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</row>
    <row r="5" spans="1:158" x14ac:dyDescent="0.2">
      <c r="A5" s="187" t="s">
        <v>328</v>
      </c>
      <c r="B5" s="188"/>
      <c r="C5" s="188">
        <v>6907</v>
      </c>
      <c r="D5" s="189" t="s">
        <v>4</v>
      </c>
      <c r="E5" s="162"/>
      <c r="F5" s="163">
        <v>3645678.2123963898</v>
      </c>
      <c r="G5" s="164">
        <v>321848.89656591846</v>
      </c>
      <c r="H5" s="164">
        <v>102555.65359136339</v>
      </c>
      <c r="I5" s="164">
        <v>325460.8049443835</v>
      </c>
      <c r="J5" s="164">
        <v>0</v>
      </c>
      <c r="K5" s="164">
        <v>355725.41644475568</v>
      </c>
      <c r="L5" s="164">
        <v>47518.99967302139</v>
      </c>
      <c r="M5" s="260">
        <v>114418.30399999999</v>
      </c>
      <c r="N5" s="164">
        <v>0</v>
      </c>
      <c r="O5" s="165">
        <v>48620.67891462001</v>
      </c>
      <c r="P5" s="166"/>
      <c r="Q5" s="166"/>
      <c r="R5" s="164">
        <v>0</v>
      </c>
      <c r="S5" s="164"/>
      <c r="T5" s="164">
        <v>0</v>
      </c>
      <c r="U5" s="168">
        <v>0</v>
      </c>
      <c r="V5" s="168"/>
      <c r="W5" s="169">
        <v>4961826.9665304516</v>
      </c>
      <c r="X5" s="170"/>
      <c r="Y5" s="261"/>
      <c r="Z5" s="166"/>
      <c r="AA5" s="167"/>
      <c r="AB5" s="169">
        <v>0</v>
      </c>
      <c r="AC5" s="170"/>
      <c r="AD5" s="163">
        <v>105032.88241938663</v>
      </c>
      <c r="AE5" s="262"/>
      <c r="AF5" s="164">
        <v>0</v>
      </c>
      <c r="AG5" s="262"/>
      <c r="AH5" s="164"/>
      <c r="AI5" s="169">
        <v>105032.88241938663</v>
      </c>
      <c r="AJ5" s="170"/>
      <c r="AK5" s="172">
        <v>5066859.8489498384</v>
      </c>
      <c r="AL5" s="170"/>
      <c r="AM5" s="173">
        <v>358059.29510155314</v>
      </c>
      <c r="AN5" s="170"/>
      <c r="AO5" s="174">
        <v>690184.41370117432</v>
      </c>
      <c r="AP5" s="170"/>
      <c r="AQ5" s="175">
        <v>4995311.6565333595</v>
      </c>
      <c r="AR5" s="170">
        <v>0</v>
      </c>
      <c r="AS5" s="170">
        <v>105032.88241938663</v>
      </c>
      <c r="AT5" s="167"/>
      <c r="AU5" s="177">
        <v>358059.29510155314</v>
      </c>
      <c r="AV5" s="170">
        <v>0</v>
      </c>
      <c r="AW5" s="170">
        <v>0</v>
      </c>
      <c r="AX5" s="193">
        <v>0</v>
      </c>
      <c r="AY5" s="170">
        <v>0</v>
      </c>
      <c r="AZ5" s="176">
        <v>0</v>
      </c>
      <c r="BA5" s="177">
        <v>0</v>
      </c>
      <c r="BB5" s="178">
        <v>5458403.8340542996</v>
      </c>
      <c r="BC5" s="179">
        <v>1.0186340659856796E-10</v>
      </c>
      <c r="BE5" s="128">
        <v>5458403.8340542996</v>
      </c>
      <c r="BG5" s="263">
        <v>5458403.8340542996</v>
      </c>
      <c r="BI5" s="128">
        <v>4961826.9665304516</v>
      </c>
      <c r="BK5" s="183">
        <v>0</v>
      </c>
      <c r="BL5" s="184">
        <v>0</v>
      </c>
    </row>
    <row r="6" spans="1:158" x14ac:dyDescent="0.2">
      <c r="A6" s="187" t="s">
        <v>328</v>
      </c>
      <c r="B6" s="188"/>
      <c r="C6" s="188">
        <v>4064</v>
      </c>
      <c r="D6" s="161" t="s">
        <v>243</v>
      </c>
      <c r="E6" s="162"/>
      <c r="F6" s="163">
        <v>5879072.4965652805</v>
      </c>
      <c r="G6" s="164">
        <v>183070.79648834519</v>
      </c>
      <c r="H6" s="164">
        <v>50284.277869359088</v>
      </c>
      <c r="I6" s="164">
        <v>121824.86258986237</v>
      </c>
      <c r="J6" s="164">
        <v>0</v>
      </c>
      <c r="K6" s="164">
        <v>385383.7786673932</v>
      </c>
      <c r="L6" s="164">
        <v>13075.197151391543</v>
      </c>
      <c r="M6" s="186">
        <v>114418.30399999999</v>
      </c>
      <c r="N6" s="164">
        <v>0</v>
      </c>
      <c r="O6" s="165">
        <v>61809.301518350003</v>
      </c>
      <c r="P6" s="164">
        <v>997436.31877530529</v>
      </c>
      <c r="Q6" s="166"/>
      <c r="R6" s="164">
        <v>0</v>
      </c>
      <c r="S6" s="164"/>
      <c r="T6" s="164">
        <v>187870.28666836862</v>
      </c>
      <c r="U6" s="168">
        <v>0</v>
      </c>
      <c r="V6" s="168"/>
      <c r="W6" s="169">
        <v>7994245.6202936554</v>
      </c>
      <c r="X6" s="170"/>
      <c r="Y6" s="261"/>
      <c r="Z6" s="166"/>
      <c r="AA6" s="167"/>
      <c r="AB6" s="169">
        <v>0</v>
      </c>
      <c r="AC6" s="170"/>
      <c r="AD6" s="163">
        <v>46189.663183437784</v>
      </c>
      <c r="AE6" s="262"/>
      <c r="AF6" s="164">
        <v>0</v>
      </c>
      <c r="AG6" s="262"/>
      <c r="AH6" s="164"/>
      <c r="AI6" s="169">
        <v>46189.663183437784</v>
      </c>
      <c r="AJ6" s="170"/>
      <c r="AK6" s="172">
        <v>8040435.2834770931</v>
      </c>
      <c r="AL6" s="170"/>
      <c r="AM6" s="173">
        <v>263372.05583756347</v>
      </c>
      <c r="AN6" s="170"/>
      <c r="AO6" s="174">
        <v>801597.20857745362</v>
      </c>
      <c r="AP6" s="170"/>
      <c r="AQ6" s="175">
        <v>7994245.6202936554</v>
      </c>
      <c r="AR6" s="170">
        <v>0</v>
      </c>
      <c r="AS6" s="170">
        <v>46189.663183437784</v>
      </c>
      <c r="AT6" s="167"/>
      <c r="AU6" s="177">
        <v>263372.05583756347</v>
      </c>
      <c r="AV6" s="170">
        <v>0</v>
      </c>
      <c r="AW6" s="170">
        <v>0</v>
      </c>
      <c r="AX6" s="193">
        <v>0</v>
      </c>
      <c r="AY6" s="170">
        <v>0</v>
      </c>
      <c r="AZ6" s="176">
        <v>0</v>
      </c>
      <c r="BA6" s="177">
        <v>0</v>
      </c>
      <c r="BB6" s="178">
        <v>8303807.3393146563</v>
      </c>
      <c r="BC6" s="179">
        <v>-2.3283064365386963E-10</v>
      </c>
      <c r="BE6" s="128">
        <v>8303807.3393146563</v>
      </c>
      <c r="BG6" s="263">
        <v>8303807.3393146563</v>
      </c>
      <c r="BI6" s="128">
        <v>7994245.6202936554</v>
      </c>
      <c r="BK6" s="183">
        <v>0</v>
      </c>
      <c r="BL6" s="184">
        <v>0</v>
      </c>
    </row>
    <row r="7" spans="1:158" x14ac:dyDescent="0.2">
      <c r="A7" s="187" t="s">
        <v>328</v>
      </c>
      <c r="B7" s="188"/>
      <c r="C7" s="188">
        <v>4025</v>
      </c>
      <c r="D7" s="161" t="s">
        <v>246</v>
      </c>
      <c r="E7" s="162"/>
      <c r="F7" s="163">
        <v>2562595.9478278952</v>
      </c>
      <c r="G7" s="164">
        <v>205807.63247347806</v>
      </c>
      <c r="H7" s="164">
        <v>55917.215999981141</v>
      </c>
      <c r="I7" s="164">
        <v>245897.68320004427</v>
      </c>
      <c r="J7" s="164">
        <v>11913.856698095966</v>
      </c>
      <c r="K7" s="164">
        <v>352214.6972522646</v>
      </c>
      <c r="L7" s="164">
        <v>53520.820025697351</v>
      </c>
      <c r="M7" s="186">
        <v>114418.30399999999</v>
      </c>
      <c r="N7" s="164">
        <v>0</v>
      </c>
      <c r="O7" s="165">
        <v>27525.111358092006</v>
      </c>
      <c r="P7" s="166"/>
      <c r="Q7" s="166"/>
      <c r="R7" s="164">
        <v>0</v>
      </c>
      <c r="S7" s="164"/>
      <c r="T7" s="164">
        <v>0</v>
      </c>
      <c r="U7" s="168">
        <v>311007.78382437071</v>
      </c>
      <c r="V7" s="168"/>
      <c r="W7" s="169">
        <v>3940819.052659919</v>
      </c>
      <c r="X7" s="170"/>
      <c r="Y7" s="261"/>
      <c r="Z7" s="166"/>
      <c r="AA7" s="167"/>
      <c r="AB7" s="169">
        <v>0</v>
      </c>
      <c r="AC7" s="170"/>
      <c r="AD7" s="163">
        <v>36227.7092893339</v>
      </c>
      <c r="AE7" s="262"/>
      <c r="AF7" s="164">
        <v>0</v>
      </c>
      <c r="AG7" s="262"/>
      <c r="AH7" s="164"/>
      <c r="AI7" s="169">
        <v>36227.7092893339</v>
      </c>
      <c r="AJ7" s="170"/>
      <c r="AK7" s="172">
        <v>3977046.7619492528</v>
      </c>
      <c r="AL7" s="170"/>
      <c r="AM7" s="173">
        <v>232967.61726078799</v>
      </c>
      <c r="AN7" s="170"/>
      <c r="AO7" s="174">
        <v>586877.0085438427</v>
      </c>
      <c r="AP7" s="170"/>
      <c r="AQ7" s="175">
        <v>4320819.0526599195</v>
      </c>
      <c r="AR7" s="170">
        <v>0</v>
      </c>
      <c r="AS7" s="170">
        <v>36227.7092893339</v>
      </c>
      <c r="AT7" s="167"/>
      <c r="AU7" s="177">
        <v>232967.61726078799</v>
      </c>
      <c r="AV7" s="170">
        <v>0</v>
      </c>
      <c r="AW7" s="170">
        <v>0</v>
      </c>
      <c r="AX7" s="193">
        <v>0</v>
      </c>
      <c r="AY7" s="170">
        <v>0</v>
      </c>
      <c r="AZ7" s="176">
        <v>0</v>
      </c>
      <c r="BA7" s="177">
        <v>0</v>
      </c>
      <c r="BB7" s="178">
        <v>4590014.3792100409</v>
      </c>
      <c r="BC7" s="179">
        <v>0</v>
      </c>
      <c r="BE7" s="128">
        <v>4590014.3792100409</v>
      </c>
      <c r="BG7" s="263">
        <v>4590014.3792100409</v>
      </c>
      <c r="BI7" s="128">
        <v>3940819.052659919</v>
      </c>
      <c r="BK7" s="183">
        <v>0</v>
      </c>
      <c r="BL7" s="184">
        <v>0</v>
      </c>
    </row>
    <row r="8" spans="1:158" x14ac:dyDescent="0.2">
      <c r="A8" s="187" t="s">
        <v>328</v>
      </c>
      <c r="B8" s="188"/>
      <c r="C8" s="188">
        <v>4041</v>
      </c>
      <c r="D8" s="161" t="s">
        <v>247</v>
      </c>
      <c r="E8" s="162"/>
      <c r="F8" s="163">
        <v>4044937.0832785158</v>
      </c>
      <c r="G8" s="164">
        <v>300489.81074276293</v>
      </c>
      <c r="H8" s="164">
        <v>95666.155199968009</v>
      </c>
      <c r="I8" s="164">
        <v>384836.30864006968</v>
      </c>
      <c r="J8" s="164">
        <v>0</v>
      </c>
      <c r="K8" s="164">
        <v>412943.16917369387</v>
      </c>
      <c r="L8" s="164">
        <v>57125.053439883632</v>
      </c>
      <c r="M8" s="186">
        <v>114418.30399999999</v>
      </c>
      <c r="N8" s="164">
        <v>0</v>
      </c>
      <c r="O8" s="165">
        <v>26712</v>
      </c>
      <c r="P8" s="166"/>
      <c r="Q8" s="166"/>
      <c r="R8" s="164">
        <v>0</v>
      </c>
      <c r="S8" s="164"/>
      <c r="T8" s="164">
        <v>0</v>
      </c>
      <c r="U8" s="168">
        <v>0</v>
      </c>
      <c r="V8" s="168"/>
      <c r="W8" s="169">
        <v>5437127.884474894</v>
      </c>
      <c r="X8" s="170"/>
      <c r="Y8" s="261"/>
      <c r="Z8" s="166"/>
      <c r="AA8" s="167"/>
      <c r="AB8" s="169">
        <v>0</v>
      </c>
      <c r="AC8" s="170"/>
      <c r="AD8" s="163">
        <v>53547.881325318915</v>
      </c>
      <c r="AE8" s="262"/>
      <c r="AF8" s="164">
        <v>0</v>
      </c>
      <c r="AG8" s="262"/>
      <c r="AH8" s="164"/>
      <c r="AI8" s="169">
        <v>53547.881325318915</v>
      </c>
      <c r="AJ8" s="170"/>
      <c r="AK8" s="172">
        <v>5490675.7658002125</v>
      </c>
      <c r="AL8" s="170"/>
      <c r="AM8" s="173">
        <v>334135.62829989439</v>
      </c>
      <c r="AN8" s="170"/>
      <c r="AO8" s="174">
        <v>780989.40754540672</v>
      </c>
      <c r="AP8" s="170"/>
      <c r="AQ8" s="175">
        <v>5462885.3383232849</v>
      </c>
      <c r="AR8" s="170">
        <v>0</v>
      </c>
      <c r="AS8" s="170">
        <v>53547.881325318915</v>
      </c>
      <c r="AT8" s="167"/>
      <c r="AU8" s="177">
        <v>334135.62829989439</v>
      </c>
      <c r="AV8" s="170">
        <v>0</v>
      </c>
      <c r="AW8" s="170">
        <v>0</v>
      </c>
      <c r="AX8" s="193">
        <v>0</v>
      </c>
      <c r="AY8" s="170">
        <v>0</v>
      </c>
      <c r="AZ8" s="176">
        <v>0</v>
      </c>
      <c r="BA8" s="177">
        <v>0</v>
      </c>
      <c r="BB8" s="178">
        <v>5850568.8479484981</v>
      </c>
      <c r="BC8" s="179">
        <v>4.5110937207937241E-10</v>
      </c>
      <c r="BE8" s="128">
        <v>5850568.8479484981</v>
      </c>
      <c r="BG8" s="263">
        <v>5850568.8479484981</v>
      </c>
      <c r="BI8" s="128">
        <v>5437127.884474894</v>
      </c>
      <c r="BK8" s="183">
        <v>0</v>
      </c>
      <c r="BL8" s="184">
        <v>0</v>
      </c>
    </row>
    <row r="9" spans="1:158" x14ac:dyDescent="0.2">
      <c r="A9" s="159" t="s">
        <v>327</v>
      </c>
      <c r="B9" s="160" t="s">
        <v>248</v>
      </c>
      <c r="C9" s="160">
        <v>5400</v>
      </c>
      <c r="D9" s="161" t="s">
        <v>249</v>
      </c>
      <c r="E9" s="162"/>
      <c r="F9" s="163">
        <v>6442443.6211109487</v>
      </c>
      <c r="G9" s="164">
        <v>273200.6315295464</v>
      </c>
      <c r="H9" s="164">
        <v>61226.416553371033</v>
      </c>
      <c r="I9" s="164">
        <v>229535.12471461474</v>
      </c>
      <c r="J9" s="164">
        <v>0</v>
      </c>
      <c r="K9" s="164">
        <v>451826.87270221644</v>
      </c>
      <c r="L9" s="164">
        <v>4419.3503677545887</v>
      </c>
      <c r="M9" s="186">
        <v>114418.30399999999</v>
      </c>
      <c r="N9" s="164">
        <v>31555.144906648718</v>
      </c>
      <c r="O9" s="165">
        <v>35381.291875574003</v>
      </c>
      <c r="P9" s="166"/>
      <c r="Q9" s="166"/>
      <c r="R9" s="164">
        <v>-10362.947968596573</v>
      </c>
      <c r="S9" s="164"/>
      <c r="T9" s="164">
        <v>37929.679021547803</v>
      </c>
      <c r="U9" s="168">
        <v>0</v>
      </c>
      <c r="V9" s="168"/>
      <c r="W9" s="169">
        <v>7671573.4888136247</v>
      </c>
      <c r="X9" s="170"/>
      <c r="Y9" s="346">
        <v>1445113.12</v>
      </c>
      <c r="Z9" s="270">
        <v>24585</v>
      </c>
      <c r="AA9" s="167"/>
      <c r="AB9" s="169">
        <v>1469698.12</v>
      </c>
      <c r="AC9" s="170"/>
      <c r="AD9" s="163">
        <v>78115.879197900707</v>
      </c>
      <c r="AE9" s="262"/>
      <c r="AF9" s="164">
        <v>0</v>
      </c>
      <c r="AG9" s="262"/>
      <c r="AH9" s="164"/>
      <c r="AI9" s="169">
        <v>78115.879197900707</v>
      </c>
      <c r="AJ9" s="170"/>
      <c r="AK9" s="172">
        <v>9219387.4880115259</v>
      </c>
      <c r="AL9" s="170"/>
      <c r="AM9" s="173">
        <v>306276.13682092557</v>
      </c>
      <c r="AN9" s="170"/>
      <c r="AO9" s="174">
        <v>934344.36161889578</v>
      </c>
      <c r="AP9" s="170"/>
      <c r="AQ9" s="175">
        <v>7683983.9367822213</v>
      </c>
      <c r="AR9" s="170">
        <v>1469698.12</v>
      </c>
      <c r="AS9" s="170">
        <v>78115.879197900707</v>
      </c>
      <c r="AT9" s="167"/>
      <c r="AU9" s="177">
        <v>306276.13682092557</v>
      </c>
      <c r="AV9" s="170">
        <v>6007.4956954491281</v>
      </c>
      <c r="AW9" s="170">
        <v>2002.4985651497093</v>
      </c>
      <c r="AX9" s="193">
        <v>0</v>
      </c>
      <c r="AY9" s="170">
        <v>631.07309093362107</v>
      </c>
      <c r="AZ9" s="176">
        <v>0</v>
      </c>
      <c r="BA9" s="177">
        <v>1721.8806170641124</v>
      </c>
      <c r="BB9" s="178">
        <v>9527711.1248324513</v>
      </c>
      <c r="BC9" s="179">
        <v>-1.7462298274040222E-10</v>
      </c>
      <c r="BE9" s="128">
        <v>9538074.0728010479</v>
      </c>
      <c r="BG9" s="263">
        <v>9538074.0728010479</v>
      </c>
      <c r="BI9" s="128">
        <v>7681936.4367822213</v>
      </c>
      <c r="BK9" s="183">
        <v>10046.186366545902</v>
      </c>
      <c r="BL9" s="184">
        <v>316.76160205067026</v>
      </c>
    </row>
    <row r="10" spans="1:158" x14ac:dyDescent="0.2">
      <c r="A10" s="187" t="s">
        <v>328</v>
      </c>
      <c r="B10" s="188"/>
      <c r="C10" s="188">
        <v>6906</v>
      </c>
      <c r="D10" s="189" t="s">
        <v>5</v>
      </c>
      <c r="E10" s="162"/>
      <c r="F10" s="163">
        <v>4869630.0123955654</v>
      </c>
      <c r="G10" s="164">
        <v>428315.90861605364</v>
      </c>
      <c r="H10" s="164">
        <v>143372.23902434195</v>
      </c>
      <c r="I10" s="164">
        <v>559357.12219522288</v>
      </c>
      <c r="J10" s="164">
        <v>0</v>
      </c>
      <c r="K10" s="164">
        <v>571240.541508405</v>
      </c>
      <c r="L10" s="164">
        <v>39836.159999918811</v>
      </c>
      <c r="M10" s="186">
        <v>114418.30399999999</v>
      </c>
      <c r="N10" s="164">
        <v>0</v>
      </c>
      <c r="O10" s="165">
        <v>56949.604338452002</v>
      </c>
      <c r="P10" s="166"/>
      <c r="Q10" s="166"/>
      <c r="R10" s="164">
        <v>0</v>
      </c>
      <c r="S10" s="164"/>
      <c r="T10" s="164">
        <v>0</v>
      </c>
      <c r="U10" s="168">
        <v>0</v>
      </c>
      <c r="V10" s="168"/>
      <c r="W10" s="169">
        <v>6783119.8920779591</v>
      </c>
      <c r="X10" s="170"/>
      <c r="Y10" s="261"/>
      <c r="Z10" s="166"/>
      <c r="AA10" s="167"/>
      <c r="AB10" s="169">
        <v>0</v>
      </c>
      <c r="AC10" s="170"/>
      <c r="AD10" s="163">
        <v>152711.30891200391</v>
      </c>
      <c r="AE10" s="262"/>
      <c r="AF10" s="164">
        <v>0</v>
      </c>
      <c r="AG10" s="262"/>
      <c r="AH10" s="164"/>
      <c r="AI10" s="169">
        <v>152711.30891200391</v>
      </c>
      <c r="AJ10" s="170"/>
      <c r="AK10" s="172">
        <v>6935831.2009899635</v>
      </c>
      <c r="AL10" s="170"/>
      <c r="AM10" s="173">
        <v>520025.86355785839</v>
      </c>
      <c r="AN10" s="170"/>
      <c r="AO10" s="174">
        <v>1042380.4635759862</v>
      </c>
      <c r="AP10" s="170"/>
      <c r="AQ10" s="175">
        <v>6783119.8920779591</v>
      </c>
      <c r="AR10" s="170">
        <v>0</v>
      </c>
      <c r="AS10" s="170">
        <v>152711.30891200391</v>
      </c>
      <c r="AT10" s="167"/>
      <c r="AU10" s="177">
        <v>520025.86355785839</v>
      </c>
      <c r="AV10" s="170">
        <v>0</v>
      </c>
      <c r="AW10" s="170">
        <v>0</v>
      </c>
      <c r="AX10" s="193">
        <v>0</v>
      </c>
      <c r="AY10" s="170">
        <v>0</v>
      </c>
      <c r="AZ10" s="176">
        <v>0</v>
      </c>
      <c r="BA10" s="177">
        <v>0</v>
      </c>
      <c r="BB10" s="178">
        <v>7455857.0645478219</v>
      </c>
      <c r="BC10" s="179">
        <v>0</v>
      </c>
      <c r="BE10" s="128">
        <v>7455857.0645478219</v>
      </c>
      <c r="BG10" s="263">
        <v>7455857.0645478219</v>
      </c>
      <c r="BI10" s="128">
        <v>6783119.8920779591</v>
      </c>
      <c r="BK10" s="183">
        <v>0</v>
      </c>
      <c r="BL10" s="184">
        <v>0</v>
      </c>
    </row>
    <row r="11" spans="1:158" x14ac:dyDescent="0.2">
      <c r="A11" s="187" t="s">
        <v>329</v>
      </c>
      <c r="B11" s="188"/>
      <c r="C11" s="188">
        <v>6102</v>
      </c>
      <c r="D11" s="189" t="s">
        <v>6</v>
      </c>
      <c r="E11" s="162"/>
      <c r="F11" s="163">
        <v>2428135.4376399182</v>
      </c>
      <c r="G11" s="164">
        <v>117595.56759996311</v>
      </c>
      <c r="H11" s="164">
        <v>40935.11999998636</v>
      </c>
      <c r="I11" s="164">
        <v>192516.35324447928</v>
      </c>
      <c r="J11" s="164">
        <v>0</v>
      </c>
      <c r="K11" s="164">
        <v>171057.08986659689</v>
      </c>
      <c r="L11" s="164">
        <v>6034.749683351507</v>
      </c>
      <c r="M11" s="186">
        <v>114418.30399999999</v>
      </c>
      <c r="N11" s="164">
        <v>0</v>
      </c>
      <c r="O11" s="165">
        <v>33768</v>
      </c>
      <c r="P11" s="166"/>
      <c r="Q11" s="166"/>
      <c r="R11" s="164">
        <v>0</v>
      </c>
      <c r="S11" s="164"/>
      <c r="T11" s="164">
        <v>0</v>
      </c>
      <c r="U11" s="168">
        <v>0</v>
      </c>
      <c r="V11" s="168"/>
      <c r="W11" s="169">
        <v>3104460.622034295</v>
      </c>
      <c r="X11" s="170"/>
      <c r="Y11" s="261"/>
      <c r="Z11" s="166"/>
      <c r="AA11" s="167"/>
      <c r="AB11" s="169">
        <v>0</v>
      </c>
      <c r="AC11" s="170"/>
      <c r="AD11" s="163">
        <v>108869.81851626972</v>
      </c>
      <c r="AE11" s="262"/>
      <c r="AF11" s="164">
        <v>0</v>
      </c>
      <c r="AG11" s="262"/>
      <c r="AH11" s="164"/>
      <c r="AI11" s="169">
        <v>108869.81851626972</v>
      </c>
      <c r="AJ11" s="170"/>
      <c r="AK11" s="172">
        <v>3213330.4405505648</v>
      </c>
      <c r="AL11" s="170"/>
      <c r="AM11" s="173">
        <v>152808.71052631579</v>
      </c>
      <c r="AN11" s="170"/>
      <c r="AO11" s="174">
        <v>376551.19939193205</v>
      </c>
      <c r="AP11" s="170"/>
      <c r="AQ11" s="175">
        <v>3112187.8581888122</v>
      </c>
      <c r="AR11" s="170">
        <v>0</v>
      </c>
      <c r="AS11" s="170">
        <v>108869.81851626972</v>
      </c>
      <c r="AT11" s="167"/>
      <c r="AU11" s="177">
        <v>152808.71052631579</v>
      </c>
      <c r="AV11" s="170">
        <v>0</v>
      </c>
      <c r="AW11" s="170">
        <v>0</v>
      </c>
      <c r="AX11" s="193">
        <v>0</v>
      </c>
      <c r="AY11" s="170">
        <v>0</v>
      </c>
      <c r="AZ11" s="176">
        <v>0</v>
      </c>
      <c r="BA11" s="177">
        <v>0</v>
      </c>
      <c r="BB11" s="178">
        <v>3373866.3872313979</v>
      </c>
      <c r="BC11" s="179">
        <v>1.1186784831807017E-10</v>
      </c>
      <c r="BE11" s="128">
        <v>3373866.3872313979</v>
      </c>
      <c r="BG11" s="263">
        <v>3373866.3872313979</v>
      </c>
      <c r="BI11" s="128">
        <v>3104460.622034295</v>
      </c>
      <c r="BK11" s="183">
        <v>0</v>
      </c>
      <c r="BL11" s="184">
        <v>0</v>
      </c>
    </row>
    <row r="12" spans="1:158" x14ac:dyDescent="0.2">
      <c r="A12" s="187" t="s">
        <v>328</v>
      </c>
      <c r="B12" s="188"/>
      <c r="C12" s="188">
        <v>4029</v>
      </c>
      <c r="D12" s="161" t="s">
        <v>352</v>
      </c>
      <c r="E12" s="162"/>
      <c r="F12" s="163">
        <v>5827046.1737633776</v>
      </c>
      <c r="G12" s="164">
        <v>500425.15475635143</v>
      </c>
      <c r="H12" s="164">
        <v>156442.31999994739</v>
      </c>
      <c r="I12" s="164">
        <v>538685.64960009686</v>
      </c>
      <c r="J12" s="164">
        <v>0</v>
      </c>
      <c r="K12" s="164">
        <v>623932.40054358076</v>
      </c>
      <c r="L12" s="164">
        <v>37359.359999923843</v>
      </c>
      <c r="M12" s="186">
        <v>114418.30399999999</v>
      </c>
      <c r="N12" s="164">
        <v>0</v>
      </c>
      <c r="O12" s="165">
        <v>56220.820016846003</v>
      </c>
      <c r="P12" s="164">
        <v>889733.74164283508</v>
      </c>
      <c r="Q12" s="166"/>
      <c r="R12" s="164">
        <v>0</v>
      </c>
      <c r="S12" s="164"/>
      <c r="T12" s="164">
        <v>0</v>
      </c>
      <c r="U12" s="168">
        <v>0</v>
      </c>
      <c r="V12" s="168"/>
      <c r="W12" s="169">
        <v>8744263.924322959</v>
      </c>
      <c r="X12" s="170"/>
      <c r="Y12" s="261"/>
      <c r="Z12" s="166"/>
      <c r="AA12" s="167"/>
      <c r="AB12" s="169">
        <v>0</v>
      </c>
      <c r="AC12" s="170"/>
      <c r="AD12" s="163">
        <v>85024.914856211224</v>
      </c>
      <c r="AE12" s="262"/>
      <c r="AF12" s="164">
        <v>0</v>
      </c>
      <c r="AG12" s="262"/>
      <c r="AH12" s="164"/>
      <c r="AI12" s="169">
        <v>85024.914856211224</v>
      </c>
      <c r="AJ12" s="170"/>
      <c r="AK12" s="172">
        <v>8829288.8391791694</v>
      </c>
      <c r="AL12" s="170"/>
      <c r="AM12" s="173">
        <v>590702.97663903551</v>
      </c>
      <c r="AN12" s="170"/>
      <c r="AO12" s="174">
        <v>1159876.6039350389</v>
      </c>
      <c r="AP12" s="170"/>
      <c r="AQ12" s="175">
        <v>8808657.5589439366</v>
      </c>
      <c r="AR12" s="170">
        <v>0</v>
      </c>
      <c r="AS12" s="170">
        <v>85024.914856211224</v>
      </c>
      <c r="AT12" s="167"/>
      <c r="AU12" s="177">
        <v>590702.97663903551</v>
      </c>
      <c r="AV12" s="170">
        <v>0</v>
      </c>
      <c r="AW12" s="170">
        <v>0</v>
      </c>
      <c r="AX12" s="193">
        <v>0</v>
      </c>
      <c r="AY12" s="170">
        <v>0</v>
      </c>
      <c r="AZ12" s="176">
        <v>0</v>
      </c>
      <c r="BA12" s="177">
        <v>0</v>
      </c>
      <c r="BB12" s="178">
        <v>9484385.450439183</v>
      </c>
      <c r="BC12" s="179">
        <v>1.3242242857813835E-9</v>
      </c>
      <c r="BE12" s="128">
        <v>9484385.450439183</v>
      </c>
      <c r="BG12" s="263">
        <v>9484385.450439183</v>
      </c>
      <c r="BI12" s="128">
        <v>8744263.924322959</v>
      </c>
      <c r="BK12" s="183">
        <v>0</v>
      </c>
      <c r="BL12" s="184">
        <v>0</v>
      </c>
    </row>
    <row r="13" spans="1:158" x14ac:dyDescent="0.2">
      <c r="A13" s="187" t="s">
        <v>328</v>
      </c>
      <c r="B13" s="188"/>
      <c r="C13" s="188">
        <v>4100</v>
      </c>
      <c r="D13" s="161" t="s">
        <v>253</v>
      </c>
      <c r="E13" s="162"/>
      <c r="F13" s="163">
        <v>6223371.5754013974</v>
      </c>
      <c r="G13" s="164">
        <v>556733.43809982541</v>
      </c>
      <c r="H13" s="164">
        <v>156068.98758615452</v>
      </c>
      <c r="I13" s="164">
        <v>633152.37401390751</v>
      </c>
      <c r="J13" s="164">
        <v>0</v>
      </c>
      <c r="K13" s="164">
        <v>761772.57144746429</v>
      </c>
      <c r="L13" s="164">
        <v>139105.51562881275</v>
      </c>
      <c r="M13" s="186">
        <v>114418.30399999999</v>
      </c>
      <c r="N13" s="164">
        <v>0</v>
      </c>
      <c r="O13" s="192">
        <v>48888</v>
      </c>
      <c r="P13" s="166"/>
      <c r="Q13" s="166"/>
      <c r="R13" s="164">
        <v>0</v>
      </c>
      <c r="S13" s="164"/>
      <c r="T13" s="164">
        <v>0</v>
      </c>
      <c r="U13" s="168">
        <v>78230.829925514758</v>
      </c>
      <c r="V13" s="168"/>
      <c r="W13" s="169">
        <v>8711741.5961030759</v>
      </c>
      <c r="X13" s="170"/>
      <c r="Y13" s="261"/>
      <c r="Z13" s="166"/>
      <c r="AA13" s="167"/>
      <c r="AB13" s="169">
        <v>0</v>
      </c>
      <c r="AC13" s="170"/>
      <c r="AD13" s="163">
        <v>39238.754581743604</v>
      </c>
      <c r="AE13" s="262"/>
      <c r="AF13" s="164">
        <v>0</v>
      </c>
      <c r="AG13" s="262"/>
      <c r="AH13" s="164"/>
      <c r="AI13" s="169">
        <v>39238.754581743604</v>
      </c>
      <c r="AJ13" s="170"/>
      <c r="AK13" s="172">
        <v>8750980.3506848197</v>
      </c>
      <c r="AL13" s="170"/>
      <c r="AM13" s="173">
        <v>609585.92592592596</v>
      </c>
      <c r="AN13" s="170"/>
      <c r="AO13" s="174">
        <v>1346405.4180849744</v>
      </c>
      <c r="AP13" s="170"/>
      <c r="AQ13" s="175">
        <v>8858559.0830389038</v>
      </c>
      <c r="AR13" s="170">
        <v>0</v>
      </c>
      <c r="AS13" s="170">
        <v>39238.754581743604</v>
      </c>
      <c r="AT13" s="167"/>
      <c r="AU13" s="177">
        <v>609585.92592592596</v>
      </c>
      <c r="AV13" s="170">
        <v>0</v>
      </c>
      <c r="AW13" s="170">
        <v>0</v>
      </c>
      <c r="AX13" s="193">
        <v>0</v>
      </c>
      <c r="AY13" s="170">
        <v>0</v>
      </c>
      <c r="AZ13" s="176">
        <v>0</v>
      </c>
      <c r="BA13" s="177">
        <v>0</v>
      </c>
      <c r="BB13" s="178">
        <v>9507383.763546573</v>
      </c>
      <c r="BC13" s="179">
        <v>0</v>
      </c>
      <c r="BE13" s="128">
        <v>9507383.763546573</v>
      </c>
      <c r="BG13" s="263">
        <v>9507383.763546573</v>
      </c>
      <c r="BI13" s="128">
        <v>8711741.5961030759</v>
      </c>
      <c r="BK13" s="183">
        <v>0</v>
      </c>
      <c r="BL13" s="184">
        <v>0</v>
      </c>
    </row>
    <row r="14" spans="1:158" x14ac:dyDescent="0.2">
      <c r="A14" s="187" t="s">
        <v>328</v>
      </c>
      <c r="B14" s="188"/>
      <c r="C14" s="188">
        <v>6908</v>
      </c>
      <c r="D14" s="189" t="s">
        <v>7</v>
      </c>
      <c r="E14" s="162"/>
      <c r="F14" s="163">
        <v>5132906.1296307901</v>
      </c>
      <c r="G14" s="164">
        <v>427853.81650319061</v>
      </c>
      <c r="H14" s="164">
        <v>117832.52825350493</v>
      </c>
      <c r="I14" s="164">
        <v>473438.05656989315</v>
      </c>
      <c r="J14" s="164">
        <v>0</v>
      </c>
      <c r="K14" s="164">
        <v>544745.08862755948</v>
      </c>
      <c r="L14" s="164">
        <v>26403.417148181543</v>
      </c>
      <c r="M14" s="186">
        <v>114418.30399999999</v>
      </c>
      <c r="N14" s="164">
        <v>0</v>
      </c>
      <c r="O14" s="165">
        <v>57062.185486876013</v>
      </c>
      <c r="P14" s="166"/>
      <c r="Q14" s="166"/>
      <c r="R14" s="164">
        <v>0</v>
      </c>
      <c r="S14" s="164"/>
      <c r="T14" s="164">
        <v>0</v>
      </c>
      <c r="U14" s="168">
        <v>126366.0598639762</v>
      </c>
      <c r="V14" s="168"/>
      <c r="W14" s="169">
        <v>7021025.586083971</v>
      </c>
      <c r="X14" s="170"/>
      <c r="Y14" s="261"/>
      <c r="Z14" s="166"/>
      <c r="AA14" s="167"/>
      <c r="AB14" s="169">
        <v>0</v>
      </c>
      <c r="AC14" s="170"/>
      <c r="AD14" s="163">
        <v>106599.86468393361</v>
      </c>
      <c r="AE14" s="262"/>
      <c r="AF14" s="164">
        <v>0</v>
      </c>
      <c r="AG14" s="262"/>
      <c r="AH14" s="164"/>
      <c r="AI14" s="169">
        <v>106599.86468393361</v>
      </c>
      <c r="AJ14" s="170"/>
      <c r="AK14" s="172">
        <v>7127625.4507679045</v>
      </c>
      <c r="AL14" s="170"/>
      <c r="AM14" s="173">
        <v>489854.18060200667</v>
      </c>
      <c r="AN14" s="170"/>
      <c r="AO14" s="174">
        <v>1013292.4218632919</v>
      </c>
      <c r="AP14" s="170"/>
      <c r="AQ14" s="175">
        <v>7021025.586083971</v>
      </c>
      <c r="AR14" s="170">
        <v>0</v>
      </c>
      <c r="AS14" s="170">
        <v>106599.86468393361</v>
      </c>
      <c r="AT14" s="167"/>
      <c r="AU14" s="177">
        <v>489854.18060200667</v>
      </c>
      <c r="AV14" s="170">
        <v>0</v>
      </c>
      <c r="AW14" s="170">
        <v>0</v>
      </c>
      <c r="AX14" s="193">
        <v>0</v>
      </c>
      <c r="AY14" s="170">
        <v>0</v>
      </c>
      <c r="AZ14" s="176">
        <v>0</v>
      </c>
      <c r="BA14" s="177">
        <v>0</v>
      </c>
      <c r="BB14" s="178">
        <v>7617479.6313699111</v>
      </c>
      <c r="BC14" s="179">
        <v>-5.8207660913467407E-11</v>
      </c>
      <c r="BE14" s="128">
        <v>7617479.6313699111</v>
      </c>
      <c r="BG14" s="263">
        <v>7617479.6313699111</v>
      </c>
      <c r="BI14" s="128">
        <v>7021025.586083971</v>
      </c>
      <c r="BK14" s="183">
        <v>0</v>
      </c>
      <c r="BL14" s="184">
        <v>0</v>
      </c>
    </row>
    <row r="15" spans="1:158" x14ac:dyDescent="0.2">
      <c r="A15" s="187" t="s">
        <v>328</v>
      </c>
      <c r="B15" s="188"/>
      <c r="C15" s="188">
        <v>6905</v>
      </c>
      <c r="D15" s="161" t="s">
        <v>254</v>
      </c>
      <c r="E15" s="162"/>
      <c r="F15" s="163">
        <v>3587896.968904186</v>
      </c>
      <c r="G15" s="164">
        <v>203256.99148217699</v>
      </c>
      <c r="H15" s="164">
        <v>57091.739349037394</v>
      </c>
      <c r="I15" s="164">
        <v>320208.23573496361</v>
      </c>
      <c r="J15" s="164">
        <v>0</v>
      </c>
      <c r="K15" s="164">
        <v>235614.31561044481</v>
      </c>
      <c r="L15" s="164">
        <v>17468.379219057464</v>
      </c>
      <c r="M15" s="186">
        <v>114418.30399999999</v>
      </c>
      <c r="N15" s="164">
        <v>0</v>
      </c>
      <c r="O15" s="165">
        <v>50400</v>
      </c>
      <c r="P15" s="166"/>
      <c r="Q15" s="166"/>
      <c r="R15" s="164">
        <v>0</v>
      </c>
      <c r="S15" s="164"/>
      <c r="T15" s="164">
        <v>0</v>
      </c>
      <c r="U15" s="168">
        <v>0</v>
      </c>
      <c r="V15" s="168"/>
      <c r="W15" s="169">
        <v>4586354.9342998657</v>
      </c>
      <c r="X15" s="170"/>
      <c r="Y15" s="261"/>
      <c r="Z15" s="166"/>
      <c r="AA15" s="167"/>
      <c r="AB15" s="169">
        <v>0</v>
      </c>
      <c r="AC15" s="170"/>
      <c r="AD15" s="163">
        <v>55226.605691883604</v>
      </c>
      <c r="AE15" s="262"/>
      <c r="AF15" s="164">
        <v>0</v>
      </c>
      <c r="AG15" s="262"/>
      <c r="AH15" s="164"/>
      <c r="AI15" s="169">
        <v>55226.605691883604</v>
      </c>
      <c r="AJ15" s="170"/>
      <c r="AK15" s="172">
        <v>4641581.5399917495</v>
      </c>
      <c r="AL15" s="170"/>
      <c r="AM15" s="173">
        <v>239551.29259694478</v>
      </c>
      <c r="AN15" s="170"/>
      <c r="AO15" s="174">
        <v>548767.01268538192</v>
      </c>
      <c r="AP15" s="170"/>
      <c r="AQ15" s="175">
        <v>4586354.9342998657</v>
      </c>
      <c r="AR15" s="170">
        <v>0</v>
      </c>
      <c r="AS15" s="170">
        <v>55226.605691883604</v>
      </c>
      <c r="AT15" s="167"/>
      <c r="AU15" s="177">
        <v>239551.29259694478</v>
      </c>
      <c r="AV15" s="170">
        <v>0</v>
      </c>
      <c r="AW15" s="170">
        <v>0</v>
      </c>
      <c r="AX15" s="193">
        <v>0</v>
      </c>
      <c r="AY15" s="170">
        <v>0</v>
      </c>
      <c r="AZ15" s="176">
        <v>0</v>
      </c>
      <c r="BA15" s="177">
        <v>0</v>
      </c>
      <c r="BB15" s="178">
        <v>4881132.8325886941</v>
      </c>
      <c r="BC15" s="179">
        <v>-1.7462298274040222E-10</v>
      </c>
      <c r="BE15" s="128">
        <v>4881132.8325886941</v>
      </c>
      <c r="BG15" s="263">
        <v>4881132.8325886941</v>
      </c>
      <c r="BI15" s="128">
        <v>4586354.9342998657</v>
      </c>
      <c r="BK15" s="183">
        <v>0</v>
      </c>
      <c r="BL15" s="184">
        <v>0</v>
      </c>
    </row>
    <row r="16" spans="1:158" x14ac:dyDescent="0.2">
      <c r="A16" s="187" t="s">
        <v>329</v>
      </c>
      <c r="B16" s="188"/>
      <c r="C16" s="188">
        <v>4024</v>
      </c>
      <c r="D16" s="161" t="s">
        <v>257</v>
      </c>
      <c r="E16" s="162"/>
      <c r="F16" s="163">
        <v>2435086.5496371132</v>
      </c>
      <c r="G16" s="164">
        <v>153840.2560174572</v>
      </c>
      <c r="H16" s="164">
        <v>50858.135999983024</v>
      </c>
      <c r="I16" s="164">
        <v>213384.13600003871</v>
      </c>
      <c r="J16" s="164">
        <v>0</v>
      </c>
      <c r="K16" s="164">
        <v>176856.53934807394</v>
      </c>
      <c r="L16" s="164">
        <v>21831.260456897529</v>
      </c>
      <c r="M16" s="186">
        <v>114418.30399999999</v>
      </c>
      <c r="N16" s="164">
        <v>0</v>
      </c>
      <c r="O16" s="165">
        <v>9525.6</v>
      </c>
      <c r="P16" s="166"/>
      <c r="Q16" s="166"/>
      <c r="R16" s="164">
        <v>0</v>
      </c>
      <c r="S16" s="164"/>
      <c r="T16" s="164">
        <v>0</v>
      </c>
      <c r="U16" s="168">
        <v>38582.763007304631</v>
      </c>
      <c r="V16" s="168"/>
      <c r="W16" s="169">
        <v>3214383.544466868</v>
      </c>
      <c r="X16" s="170"/>
      <c r="Y16" s="261"/>
      <c r="Z16" s="166"/>
      <c r="AA16" s="167"/>
      <c r="AB16" s="169">
        <v>0</v>
      </c>
      <c r="AC16" s="170"/>
      <c r="AD16" s="163">
        <v>43528.827962964497</v>
      </c>
      <c r="AE16" s="262"/>
      <c r="AF16" s="164">
        <v>0</v>
      </c>
      <c r="AG16" s="262"/>
      <c r="AH16" s="164"/>
      <c r="AI16" s="169">
        <v>43528.827962964497</v>
      </c>
      <c r="AJ16" s="170"/>
      <c r="AK16" s="172">
        <v>3257912.3724298324</v>
      </c>
      <c r="AL16" s="170"/>
      <c r="AM16" s="173">
        <v>177965.98786828422</v>
      </c>
      <c r="AN16" s="170"/>
      <c r="AO16" s="174">
        <v>391481.32183052989</v>
      </c>
      <c r="AP16" s="170"/>
      <c r="AQ16" s="175">
        <v>3214383.544466868</v>
      </c>
      <c r="AR16" s="170">
        <v>0</v>
      </c>
      <c r="AS16" s="170">
        <v>43528.827962964497</v>
      </c>
      <c r="AT16" s="167"/>
      <c r="AU16" s="177">
        <v>177965.98786828422</v>
      </c>
      <c r="AV16" s="170">
        <v>0</v>
      </c>
      <c r="AW16" s="170">
        <v>0</v>
      </c>
      <c r="AX16" s="193">
        <v>0</v>
      </c>
      <c r="AY16" s="170">
        <v>0</v>
      </c>
      <c r="AZ16" s="176">
        <v>0</v>
      </c>
      <c r="BA16" s="177">
        <v>0</v>
      </c>
      <c r="BB16" s="178">
        <v>3435878.3602981167</v>
      </c>
      <c r="BC16" s="179">
        <v>1.1641532182693481E-10</v>
      </c>
      <c r="BE16" s="128">
        <v>3435878.3602981167</v>
      </c>
      <c r="BG16" s="263">
        <v>3435878.3602981167</v>
      </c>
      <c r="BI16" s="128">
        <v>3214383.544466868</v>
      </c>
      <c r="BK16" s="183">
        <v>0</v>
      </c>
      <c r="BL16" s="184">
        <v>0</v>
      </c>
    </row>
    <row r="17" spans="1:64" x14ac:dyDescent="0.2">
      <c r="A17" s="187" t="s">
        <v>329</v>
      </c>
      <c r="B17" s="188"/>
      <c r="C17" s="188">
        <v>4010</v>
      </c>
      <c r="D17" s="161" t="s">
        <v>258</v>
      </c>
      <c r="E17" s="162"/>
      <c r="F17" s="163">
        <v>2424876.9163679508</v>
      </c>
      <c r="G17" s="164">
        <v>154314.55386991627</v>
      </c>
      <c r="H17" s="164">
        <v>34922.77424998839</v>
      </c>
      <c r="I17" s="164">
        <v>218764.81447920614</v>
      </c>
      <c r="J17" s="164">
        <v>0</v>
      </c>
      <c r="K17" s="164">
        <v>150406.45294638298</v>
      </c>
      <c r="L17" s="164">
        <v>27316.704468236971</v>
      </c>
      <c r="M17" s="186">
        <v>114418.30399999999</v>
      </c>
      <c r="N17" s="164">
        <v>0</v>
      </c>
      <c r="O17" s="165">
        <v>25903.415982716004</v>
      </c>
      <c r="P17" s="166"/>
      <c r="Q17" s="166"/>
      <c r="R17" s="164">
        <v>0</v>
      </c>
      <c r="S17" s="164"/>
      <c r="T17" s="164">
        <v>0</v>
      </c>
      <c r="U17" s="168">
        <v>34361.882098620292</v>
      </c>
      <c r="V17" s="168"/>
      <c r="W17" s="169">
        <v>3185285.8184630177</v>
      </c>
      <c r="X17" s="170"/>
      <c r="Y17" s="261"/>
      <c r="Z17" s="166"/>
      <c r="AA17" s="167"/>
      <c r="AB17" s="169">
        <v>0</v>
      </c>
      <c r="AC17" s="170"/>
      <c r="AD17" s="163">
        <v>41931.946167558861</v>
      </c>
      <c r="AE17" s="262"/>
      <c r="AF17" s="164">
        <v>0</v>
      </c>
      <c r="AG17" s="262"/>
      <c r="AH17" s="164"/>
      <c r="AI17" s="169">
        <v>41931.946167558861</v>
      </c>
      <c r="AJ17" s="170"/>
      <c r="AK17" s="172">
        <v>3227217.7646305766</v>
      </c>
      <c r="AL17" s="170"/>
      <c r="AM17" s="173">
        <v>183201.88695652175</v>
      </c>
      <c r="AN17" s="170"/>
      <c r="AO17" s="174">
        <v>363851.20572984987</v>
      </c>
      <c r="AP17" s="170"/>
      <c r="AQ17" s="175">
        <v>3185285.8184630177</v>
      </c>
      <c r="AR17" s="170">
        <v>0</v>
      </c>
      <c r="AS17" s="170">
        <v>41931.946167558861</v>
      </c>
      <c r="AT17" s="167"/>
      <c r="AU17" s="177">
        <v>183201.88695652175</v>
      </c>
      <c r="AV17" s="170">
        <v>0</v>
      </c>
      <c r="AW17" s="170">
        <v>0</v>
      </c>
      <c r="AX17" s="193">
        <v>0</v>
      </c>
      <c r="AY17" s="170">
        <v>0</v>
      </c>
      <c r="AZ17" s="176">
        <v>0</v>
      </c>
      <c r="BA17" s="177">
        <v>0</v>
      </c>
      <c r="BB17" s="178">
        <v>3410419.6515870984</v>
      </c>
      <c r="BC17" s="179">
        <v>2.9103830456733704E-11</v>
      </c>
      <c r="BE17" s="128">
        <v>3410419.6515870984</v>
      </c>
      <c r="BG17" s="263">
        <v>3410419.6515870984</v>
      </c>
      <c r="BH17" s="181"/>
      <c r="BI17" s="128">
        <v>3185285.8184630177</v>
      </c>
      <c r="BJ17" s="181"/>
      <c r="BK17" s="183">
        <v>0</v>
      </c>
      <c r="BL17" s="184">
        <v>0</v>
      </c>
    </row>
    <row r="18" spans="1:64" x14ac:dyDescent="0.2">
      <c r="A18" s="187" t="s">
        <v>328</v>
      </c>
      <c r="B18" s="188"/>
      <c r="C18" s="188">
        <v>4021</v>
      </c>
      <c r="D18" s="161" t="s">
        <v>250</v>
      </c>
      <c r="E18" s="162"/>
      <c r="F18" s="163">
        <v>4190314.0897834599</v>
      </c>
      <c r="G18" s="164">
        <v>455561.2855524497</v>
      </c>
      <c r="H18" s="164">
        <v>136037.91617045508</v>
      </c>
      <c r="I18" s="164">
        <v>596800.01772054075</v>
      </c>
      <c r="J18" s="164">
        <v>0</v>
      </c>
      <c r="K18" s="164">
        <v>562826.1407198282</v>
      </c>
      <c r="L18" s="164">
        <v>25151.899167472413</v>
      </c>
      <c r="M18" s="186">
        <v>114418.30399999999</v>
      </c>
      <c r="N18" s="164">
        <v>0</v>
      </c>
      <c r="O18" s="165">
        <v>35026.137847945996</v>
      </c>
      <c r="P18" s="166"/>
      <c r="Q18" s="270"/>
      <c r="R18" s="164">
        <v>0</v>
      </c>
      <c r="S18" s="164"/>
      <c r="T18" s="164">
        <v>0</v>
      </c>
      <c r="U18" s="168">
        <v>0</v>
      </c>
      <c r="V18" s="168"/>
      <c r="W18" s="169">
        <v>6116135.7909621522</v>
      </c>
      <c r="X18" s="170"/>
      <c r="Y18" s="261"/>
      <c r="Z18" s="166"/>
      <c r="AA18" s="167"/>
      <c r="AB18" s="169">
        <v>0</v>
      </c>
      <c r="AC18" s="170"/>
      <c r="AD18" s="163">
        <v>89684.231465452001</v>
      </c>
      <c r="AE18" s="262"/>
      <c r="AF18" s="164">
        <v>0</v>
      </c>
      <c r="AG18" s="262"/>
      <c r="AH18" s="164"/>
      <c r="AI18" s="169">
        <v>89684.231465452001</v>
      </c>
      <c r="AJ18" s="170"/>
      <c r="AK18" s="172">
        <v>6205820.0224276045</v>
      </c>
      <c r="AL18" s="170"/>
      <c r="AM18" s="173">
        <v>491099.57025920867</v>
      </c>
      <c r="AN18" s="170"/>
      <c r="AO18" s="174">
        <v>1000519.014064468</v>
      </c>
      <c r="AP18" s="170"/>
      <c r="AQ18" s="175">
        <v>6116135.7909621522</v>
      </c>
      <c r="AR18" s="170">
        <v>0</v>
      </c>
      <c r="AS18" s="170">
        <v>89684.231465452001</v>
      </c>
      <c r="AT18" s="167"/>
      <c r="AU18" s="177">
        <v>491099.57025920867</v>
      </c>
      <c r="AV18" s="170">
        <v>0</v>
      </c>
      <c r="AW18" s="170">
        <v>0</v>
      </c>
      <c r="AX18" s="193">
        <v>0</v>
      </c>
      <c r="AY18" s="170">
        <v>0</v>
      </c>
      <c r="AZ18" s="176">
        <v>0</v>
      </c>
      <c r="BA18" s="177">
        <v>0</v>
      </c>
      <c r="BB18" s="178">
        <v>6696919.5926868133</v>
      </c>
      <c r="BC18" s="179">
        <v>1.1641532182693481E-10</v>
      </c>
      <c r="BE18" s="128">
        <v>6696919.5926868133</v>
      </c>
      <c r="BG18" s="263">
        <v>6696919.5926868133</v>
      </c>
      <c r="BH18" s="181"/>
      <c r="BI18" s="128">
        <v>6116135.7909621522</v>
      </c>
      <c r="BJ18" s="181"/>
      <c r="BK18" s="183">
        <v>0</v>
      </c>
      <c r="BL18" s="184">
        <v>0</v>
      </c>
    </row>
    <row r="19" spans="1:64" x14ac:dyDescent="0.2">
      <c r="A19" s="187" t="s">
        <v>328</v>
      </c>
      <c r="B19" s="188"/>
      <c r="C19" s="188">
        <v>4613</v>
      </c>
      <c r="D19" s="161" t="s">
        <v>260</v>
      </c>
      <c r="E19" s="162"/>
      <c r="F19" s="163">
        <v>2716609.585896017</v>
      </c>
      <c r="G19" s="164">
        <v>187200.92665599223</v>
      </c>
      <c r="H19" s="164">
        <v>50694.212012762684</v>
      </c>
      <c r="I19" s="164">
        <v>263277.06168055889</v>
      </c>
      <c r="J19" s="164">
        <v>0</v>
      </c>
      <c r="K19" s="164">
        <v>218659.50075204301</v>
      </c>
      <c r="L19" s="164">
        <v>25070.592122632635</v>
      </c>
      <c r="M19" s="186">
        <v>114418.30399999999</v>
      </c>
      <c r="N19" s="164">
        <v>0</v>
      </c>
      <c r="O19" s="165">
        <v>32433.063634852002</v>
      </c>
      <c r="P19" s="166"/>
      <c r="Q19" s="166"/>
      <c r="R19" s="164">
        <v>0</v>
      </c>
      <c r="S19" s="164"/>
      <c r="T19" s="164">
        <v>0</v>
      </c>
      <c r="U19" s="168">
        <v>163508.77796882577</v>
      </c>
      <c r="V19" s="168"/>
      <c r="W19" s="169">
        <v>3771872.0247236844</v>
      </c>
      <c r="X19" s="170"/>
      <c r="Y19" s="261"/>
      <c r="Z19" s="166"/>
      <c r="AA19" s="167"/>
      <c r="AB19" s="169">
        <v>0</v>
      </c>
      <c r="AC19" s="170"/>
      <c r="AD19" s="163">
        <v>36071.637409449206</v>
      </c>
      <c r="AE19" s="262"/>
      <c r="AF19" s="164">
        <v>0</v>
      </c>
      <c r="AG19" s="262"/>
      <c r="AH19" s="164"/>
      <c r="AI19" s="169">
        <v>36071.637409449206</v>
      </c>
      <c r="AJ19" s="170"/>
      <c r="AK19" s="172">
        <v>3807943.6621331335</v>
      </c>
      <c r="AL19" s="170"/>
      <c r="AM19" s="173">
        <v>201253.94944707744</v>
      </c>
      <c r="AN19" s="170"/>
      <c r="AO19" s="174">
        <v>463904.12821730372</v>
      </c>
      <c r="AP19" s="170"/>
      <c r="AQ19" s="175">
        <v>3771872.0247236844</v>
      </c>
      <c r="AR19" s="170">
        <v>0</v>
      </c>
      <c r="AS19" s="170">
        <v>36071.637409449206</v>
      </c>
      <c r="AT19" s="167"/>
      <c r="AU19" s="177">
        <v>201253.94944707744</v>
      </c>
      <c r="AV19" s="170">
        <v>0</v>
      </c>
      <c r="AW19" s="170">
        <v>0</v>
      </c>
      <c r="AX19" s="193">
        <v>0</v>
      </c>
      <c r="AY19" s="170">
        <v>0</v>
      </c>
      <c r="AZ19" s="176">
        <v>0</v>
      </c>
      <c r="BA19" s="177">
        <v>0</v>
      </c>
      <c r="BB19" s="178">
        <v>4009197.6115802107</v>
      </c>
      <c r="BC19" s="179">
        <v>-2.0372681319713593E-10</v>
      </c>
      <c r="BE19" s="128">
        <v>4009197.6115802107</v>
      </c>
      <c r="BG19" s="263">
        <v>4009197.6115802107</v>
      </c>
      <c r="BH19" s="181"/>
      <c r="BI19" s="128">
        <v>3771872.0247236844</v>
      </c>
      <c r="BJ19" s="181"/>
      <c r="BK19" s="183">
        <v>0</v>
      </c>
      <c r="BL19" s="184">
        <v>0</v>
      </c>
    </row>
    <row r="20" spans="1:64" x14ac:dyDescent="0.2">
      <c r="A20" s="187" t="s">
        <v>328</v>
      </c>
      <c r="B20" s="188"/>
      <c r="C20" s="188">
        <v>4101</v>
      </c>
      <c r="D20" s="161" t="s">
        <v>466</v>
      </c>
      <c r="E20" s="162"/>
      <c r="F20" s="163">
        <v>6382924.0995573606</v>
      </c>
      <c r="G20" s="164">
        <v>571915.04298095265</v>
      </c>
      <c r="H20" s="164">
        <v>202071.21881781073</v>
      </c>
      <c r="I20" s="164">
        <v>697223.2000823681</v>
      </c>
      <c r="J20" s="164">
        <v>0</v>
      </c>
      <c r="K20" s="164">
        <v>708608.66459073743</v>
      </c>
      <c r="L20" s="164">
        <v>203976.8849627173</v>
      </c>
      <c r="M20" s="186">
        <v>114418.30399999999</v>
      </c>
      <c r="N20" s="164">
        <v>0</v>
      </c>
      <c r="O20" s="165">
        <v>76004.090272711997</v>
      </c>
      <c r="P20" s="164">
        <v>1138886.5179596008</v>
      </c>
      <c r="Q20" s="166"/>
      <c r="R20" s="164">
        <v>0</v>
      </c>
      <c r="S20" s="164"/>
      <c r="T20" s="164">
        <v>0</v>
      </c>
      <c r="U20" s="168">
        <v>0</v>
      </c>
      <c r="V20" s="168"/>
      <c r="W20" s="169">
        <v>10096028.023224257</v>
      </c>
      <c r="X20" s="170"/>
      <c r="Y20" s="261"/>
      <c r="Z20" s="166"/>
      <c r="AA20" s="167"/>
      <c r="AB20" s="169">
        <v>0</v>
      </c>
      <c r="AC20" s="170"/>
      <c r="AD20" s="163">
        <v>40178.992492268502</v>
      </c>
      <c r="AE20" s="262"/>
      <c r="AF20" s="164">
        <v>0</v>
      </c>
      <c r="AG20" s="262"/>
      <c r="AH20" s="164"/>
      <c r="AI20" s="169">
        <v>40178.992492268502</v>
      </c>
      <c r="AJ20" s="170"/>
      <c r="AK20" s="172">
        <v>10136207.015716525</v>
      </c>
      <c r="AL20" s="170"/>
      <c r="AM20" s="173">
        <v>674620.42030934768</v>
      </c>
      <c r="AN20" s="170"/>
      <c r="AO20" s="174">
        <v>1321766.663576402</v>
      </c>
      <c r="AP20" s="170"/>
      <c r="AQ20" s="175">
        <v>10096028.023224257</v>
      </c>
      <c r="AR20" s="170">
        <v>0</v>
      </c>
      <c r="AS20" s="170">
        <v>40178.992492268502</v>
      </c>
      <c r="AT20" s="167"/>
      <c r="AU20" s="177">
        <v>674620.42030934768</v>
      </c>
      <c r="AV20" s="170">
        <v>0</v>
      </c>
      <c r="AW20" s="170">
        <v>0</v>
      </c>
      <c r="AX20" s="193">
        <v>0</v>
      </c>
      <c r="AY20" s="170">
        <v>0</v>
      </c>
      <c r="AZ20" s="176">
        <v>0</v>
      </c>
      <c r="BA20" s="177">
        <v>0</v>
      </c>
      <c r="BB20" s="178">
        <v>10810827.436025873</v>
      </c>
      <c r="BC20" s="179">
        <v>3.4924596548080444E-10</v>
      </c>
      <c r="BE20" s="128">
        <v>10810827.436025873</v>
      </c>
      <c r="BG20" s="263">
        <v>10810827.436025873</v>
      </c>
      <c r="BH20" s="181"/>
      <c r="BI20" s="128">
        <v>10096028.023224257</v>
      </c>
      <c r="BJ20" s="181"/>
      <c r="BK20" s="183">
        <v>0</v>
      </c>
      <c r="BL20" s="184">
        <v>0</v>
      </c>
    </row>
    <row r="21" spans="1:64" x14ac:dyDescent="0.2">
      <c r="A21" s="187" t="s">
        <v>327</v>
      </c>
      <c r="B21" s="188" t="s">
        <v>262</v>
      </c>
      <c r="C21" s="188">
        <v>5401</v>
      </c>
      <c r="D21" s="161" t="s">
        <v>263</v>
      </c>
      <c r="E21" s="162"/>
      <c r="F21" s="163">
        <v>5935332.4967227299</v>
      </c>
      <c r="G21" s="164">
        <v>499209.86079984345</v>
      </c>
      <c r="H21" s="164">
        <v>147859.64173699051</v>
      </c>
      <c r="I21" s="164">
        <v>465153.01513096329</v>
      </c>
      <c r="J21" s="164">
        <v>0</v>
      </c>
      <c r="K21" s="164">
        <v>675458.66327920428</v>
      </c>
      <c r="L21" s="164">
        <v>55268.159155611371</v>
      </c>
      <c r="M21" s="186">
        <v>114418.30399999999</v>
      </c>
      <c r="N21" s="164">
        <v>0</v>
      </c>
      <c r="O21" s="165">
        <v>60926.639218290016</v>
      </c>
      <c r="P21" s="164">
        <v>1172986.5408488661</v>
      </c>
      <c r="Q21" s="166"/>
      <c r="R21" s="164">
        <v>-11123.574353240801</v>
      </c>
      <c r="S21" s="164"/>
      <c r="T21" s="164">
        <v>0</v>
      </c>
      <c r="U21" s="168">
        <v>0</v>
      </c>
      <c r="V21" s="168"/>
      <c r="W21" s="169">
        <v>9115489.7465392575</v>
      </c>
      <c r="X21" s="170"/>
      <c r="Y21" s="347">
        <v>1235387.8333333333</v>
      </c>
      <c r="Z21" s="348">
        <v>35208</v>
      </c>
      <c r="AA21" s="167"/>
      <c r="AB21" s="169">
        <v>1270595.8333333333</v>
      </c>
      <c r="AC21" s="170"/>
      <c r="AD21" s="163">
        <v>78643.097621413661</v>
      </c>
      <c r="AE21" s="262"/>
      <c r="AF21" s="164">
        <v>0</v>
      </c>
      <c r="AG21" s="164">
        <v>304000</v>
      </c>
      <c r="AH21" s="164"/>
      <c r="AI21" s="169">
        <v>382643.09762141365</v>
      </c>
      <c r="AJ21" s="170"/>
      <c r="AK21" s="172">
        <v>10768728.677494004</v>
      </c>
      <c r="AL21" s="170"/>
      <c r="AM21" s="173">
        <v>584091.86656671669</v>
      </c>
      <c r="AN21" s="170"/>
      <c r="AO21" s="174">
        <v>1203101.3733376879</v>
      </c>
      <c r="AP21" s="170"/>
      <c r="AQ21" s="349">
        <v>9370613.3208924979</v>
      </c>
      <c r="AR21" s="192">
        <v>1330595.8333333333</v>
      </c>
      <c r="AS21" s="170">
        <v>78643.097621413661</v>
      </c>
      <c r="AT21" s="167"/>
      <c r="AU21" s="177">
        <v>584091.86656671669</v>
      </c>
      <c r="AV21" s="170">
        <v>5545.9874903489654</v>
      </c>
      <c r="AW21" s="170">
        <v>1848.6624967829882</v>
      </c>
      <c r="AX21" s="193">
        <v>0</v>
      </c>
      <c r="AY21" s="170">
        <v>582.59275499190494</v>
      </c>
      <c r="AZ21" s="176">
        <v>0</v>
      </c>
      <c r="BA21" s="177">
        <v>3146.3316111169429</v>
      </c>
      <c r="BB21" s="178">
        <v>11352820.544060722</v>
      </c>
      <c r="BC21" s="179">
        <v>9.3132257461547852E-10</v>
      </c>
      <c r="BE21" s="128">
        <v>11363944.118413962</v>
      </c>
      <c r="BG21" s="263">
        <v>11363944.118413962</v>
      </c>
      <c r="BH21" s="181"/>
      <c r="BI21" s="128">
        <v>9126613.3208924979</v>
      </c>
      <c r="BJ21" s="181"/>
      <c r="BK21" s="183">
        <v>10453.859702133219</v>
      </c>
      <c r="BL21" s="184">
        <v>669.71465110758254</v>
      </c>
    </row>
    <row r="22" spans="1:64" x14ac:dyDescent="0.2">
      <c r="A22" s="187" t="s">
        <v>328</v>
      </c>
      <c r="B22" s="188"/>
      <c r="C22" s="188">
        <v>4502</v>
      </c>
      <c r="D22" s="161" t="s">
        <v>264</v>
      </c>
      <c r="E22" s="162"/>
      <c r="F22" s="163">
        <v>5996372.261486901</v>
      </c>
      <c r="G22" s="164">
        <v>104561.68478763102</v>
      </c>
      <c r="H22" s="164">
        <v>21349.227042246388</v>
      </c>
      <c r="I22" s="164">
        <v>17986.06485634128</v>
      </c>
      <c r="J22" s="164">
        <v>0</v>
      </c>
      <c r="K22" s="164">
        <v>304148.01171538525</v>
      </c>
      <c r="L22" s="164">
        <v>6081.6856088962841</v>
      </c>
      <c r="M22" s="186">
        <v>114418.30399999999</v>
      </c>
      <c r="N22" s="164">
        <v>94227.428509153367</v>
      </c>
      <c r="O22" s="165">
        <v>26460</v>
      </c>
      <c r="P22" s="166"/>
      <c r="Q22" s="166"/>
      <c r="R22" s="164">
        <v>0</v>
      </c>
      <c r="S22" s="164"/>
      <c r="T22" s="164">
        <v>545082.76050259941</v>
      </c>
      <c r="U22" s="168">
        <v>0</v>
      </c>
      <c r="V22" s="168"/>
      <c r="W22" s="169">
        <v>7230687.4285091534</v>
      </c>
      <c r="X22" s="170"/>
      <c r="Y22" s="261"/>
      <c r="Z22" s="166"/>
      <c r="AA22" s="167"/>
      <c r="AB22" s="169">
        <v>0</v>
      </c>
      <c r="AC22" s="170"/>
      <c r="AD22" s="163">
        <v>122213.79852776184</v>
      </c>
      <c r="AE22" s="262"/>
      <c r="AF22" s="164">
        <v>8050.6675144728415</v>
      </c>
      <c r="AG22" s="262"/>
      <c r="AH22" s="164"/>
      <c r="AI22" s="169">
        <v>130264.46604223468</v>
      </c>
      <c r="AJ22" s="170"/>
      <c r="AK22" s="172">
        <v>7360951.894551388</v>
      </c>
      <c r="AL22" s="170"/>
      <c r="AM22" s="173">
        <v>146580</v>
      </c>
      <c r="AN22" s="170"/>
      <c r="AO22" s="174">
        <v>696890.12154269509</v>
      </c>
      <c r="AP22" s="170"/>
      <c r="AQ22" s="175">
        <v>7332752.8025702527</v>
      </c>
      <c r="AR22" s="170">
        <v>0</v>
      </c>
      <c r="AS22" s="170">
        <v>122213.79852776184</v>
      </c>
      <c r="AT22" s="167"/>
      <c r="AU22" s="177">
        <v>146580</v>
      </c>
      <c r="AV22" s="170">
        <v>0</v>
      </c>
      <c r="AW22" s="170">
        <v>0</v>
      </c>
      <c r="AX22" s="193">
        <v>0</v>
      </c>
      <c r="AY22" s="170">
        <v>0</v>
      </c>
      <c r="AZ22" s="176">
        <v>0</v>
      </c>
      <c r="BA22" s="177">
        <v>0</v>
      </c>
      <c r="BB22" s="178">
        <v>7601546.601098015</v>
      </c>
      <c r="BC22" s="179">
        <v>8.440110832452774E-10</v>
      </c>
      <c r="BE22" s="128">
        <v>7601546.601098015</v>
      </c>
      <c r="BG22" s="263">
        <v>7601546.601098015</v>
      </c>
      <c r="BH22" s="181"/>
      <c r="BI22" s="128">
        <v>7230687.4285091534</v>
      </c>
      <c r="BJ22" s="181"/>
      <c r="BK22" s="183">
        <v>0</v>
      </c>
      <c r="BL22" s="184">
        <v>0</v>
      </c>
    </row>
    <row r="23" spans="1:64" x14ac:dyDescent="0.2">
      <c r="A23" s="187" t="s">
        <v>328</v>
      </c>
      <c r="B23" s="188"/>
      <c r="C23" s="188">
        <v>4616</v>
      </c>
      <c r="D23" s="161" t="s">
        <v>265</v>
      </c>
      <c r="E23" s="162"/>
      <c r="F23" s="163">
        <v>5459176.3242940288</v>
      </c>
      <c r="G23" s="164">
        <v>301104.65692724119</v>
      </c>
      <c r="H23" s="164">
        <v>78911.127501220311</v>
      </c>
      <c r="I23" s="164">
        <v>304391.47123662976</v>
      </c>
      <c r="J23" s="164">
        <v>0</v>
      </c>
      <c r="K23" s="164">
        <v>456035.59159309283</v>
      </c>
      <c r="L23" s="164">
        <v>1549.1755092237756</v>
      </c>
      <c r="M23" s="186">
        <v>114418.30399999999</v>
      </c>
      <c r="N23" s="164">
        <v>0</v>
      </c>
      <c r="O23" s="165">
        <v>38052</v>
      </c>
      <c r="P23" s="166"/>
      <c r="Q23" s="166"/>
      <c r="R23" s="164">
        <v>0</v>
      </c>
      <c r="S23" s="164"/>
      <c r="T23" s="164">
        <v>0</v>
      </c>
      <c r="U23" s="168">
        <v>0</v>
      </c>
      <c r="V23" s="168"/>
      <c r="W23" s="169">
        <v>6753638.6510614362</v>
      </c>
      <c r="X23" s="170"/>
      <c r="Y23" s="261"/>
      <c r="Z23" s="166"/>
      <c r="AA23" s="167"/>
      <c r="AB23" s="169">
        <v>0</v>
      </c>
      <c r="AC23" s="170"/>
      <c r="AD23" s="163">
        <v>65531.156395490478</v>
      </c>
      <c r="AE23" s="262"/>
      <c r="AF23" s="164">
        <v>0</v>
      </c>
      <c r="AG23" s="262"/>
      <c r="AH23" s="164"/>
      <c r="AI23" s="169">
        <v>65531.156395490478</v>
      </c>
      <c r="AJ23" s="170"/>
      <c r="AK23" s="172">
        <v>6819169.8074569264</v>
      </c>
      <c r="AL23" s="170"/>
      <c r="AM23" s="173">
        <v>339117.69295302016</v>
      </c>
      <c r="AN23" s="170"/>
      <c r="AO23" s="174">
        <v>895807.53373085696</v>
      </c>
      <c r="AP23" s="170"/>
      <c r="AQ23" s="175">
        <v>6830911.0126066087</v>
      </c>
      <c r="AR23" s="170">
        <v>0</v>
      </c>
      <c r="AS23" s="170">
        <v>65531.156395490478</v>
      </c>
      <c r="AT23" s="167"/>
      <c r="AU23" s="177">
        <v>339117.69295302016</v>
      </c>
      <c r="AV23" s="170">
        <v>0</v>
      </c>
      <c r="AW23" s="170">
        <v>0</v>
      </c>
      <c r="AX23" s="193">
        <v>0</v>
      </c>
      <c r="AY23" s="170">
        <v>0</v>
      </c>
      <c r="AZ23" s="176">
        <v>0</v>
      </c>
      <c r="BA23" s="177">
        <v>0</v>
      </c>
      <c r="BB23" s="178">
        <v>7235559.8619551193</v>
      </c>
      <c r="BC23" s="179">
        <v>4.8021320253610611E-10</v>
      </c>
      <c r="BE23" s="128">
        <v>7235559.8619551193</v>
      </c>
      <c r="BG23" s="263">
        <v>7235559.8619551193</v>
      </c>
      <c r="BH23" s="181"/>
      <c r="BI23" s="128">
        <v>6753638.6510614362</v>
      </c>
      <c r="BJ23" s="181"/>
      <c r="BK23" s="183">
        <v>0</v>
      </c>
      <c r="BL23" s="184">
        <v>0</v>
      </c>
    </row>
    <row r="24" spans="1:64" x14ac:dyDescent="0.2">
      <c r="A24" s="187" t="s">
        <v>329</v>
      </c>
      <c r="B24" s="188"/>
      <c r="C24" s="188">
        <v>4004</v>
      </c>
      <c r="D24" s="161" t="s">
        <v>256</v>
      </c>
      <c r="E24" s="162"/>
      <c r="F24" s="163">
        <v>3493838.922091254</v>
      </c>
      <c r="G24" s="164">
        <v>270611.49356613948</v>
      </c>
      <c r="H24" s="164">
        <v>73544.05053443744</v>
      </c>
      <c r="I24" s="164">
        <v>351456.85287938645</v>
      </c>
      <c r="J24" s="164">
        <v>0</v>
      </c>
      <c r="K24" s="164">
        <v>257774.08201056236</v>
      </c>
      <c r="L24" s="164">
        <v>22223.779955010854</v>
      </c>
      <c r="M24" s="186">
        <v>114418.30399999999</v>
      </c>
      <c r="N24" s="164">
        <v>0</v>
      </c>
      <c r="O24" s="165">
        <v>31318.682871848003</v>
      </c>
      <c r="P24" s="166"/>
      <c r="Q24" s="166"/>
      <c r="R24" s="164">
        <v>0</v>
      </c>
      <c r="S24" s="164"/>
      <c r="T24" s="164">
        <v>0</v>
      </c>
      <c r="U24" s="168">
        <v>0</v>
      </c>
      <c r="V24" s="168"/>
      <c r="W24" s="169">
        <v>4615186.1679086387</v>
      </c>
      <c r="X24" s="170"/>
      <c r="Y24" s="261"/>
      <c r="Z24" s="166"/>
      <c r="AA24" s="167"/>
      <c r="AB24" s="169">
        <v>0</v>
      </c>
      <c r="AC24" s="170"/>
      <c r="AD24" s="163">
        <v>35593.905191753343</v>
      </c>
      <c r="AE24" s="262"/>
      <c r="AF24" s="164">
        <v>0</v>
      </c>
      <c r="AG24" s="262"/>
      <c r="AH24" s="164"/>
      <c r="AI24" s="169">
        <v>35593.905191753343</v>
      </c>
      <c r="AJ24" s="170"/>
      <c r="AK24" s="172">
        <v>4650780.0731003918</v>
      </c>
      <c r="AL24" s="170"/>
      <c r="AM24" s="173">
        <v>285072.11608222494</v>
      </c>
      <c r="AN24" s="170"/>
      <c r="AO24" s="174">
        <v>579531.33219168033</v>
      </c>
      <c r="AP24" s="170"/>
      <c r="AQ24" s="175">
        <v>4615186.1679086387</v>
      </c>
      <c r="AR24" s="170">
        <v>0</v>
      </c>
      <c r="AS24" s="170">
        <v>35593.905191753343</v>
      </c>
      <c r="AT24" s="167"/>
      <c r="AU24" s="177">
        <v>285072.11608222494</v>
      </c>
      <c r="AV24" s="170">
        <v>0</v>
      </c>
      <c r="AW24" s="170">
        <v>0</v>
      </c>
      <c r="AX24" s="193">
        <v>0</v>
      </c>
      <c r="AY24" s="170">
        <v>0</v>
      </c>
      <c r="AZ24" s="176">
        <v>0</v>
      </c>
      <c r="BA24" s="177">
        <v>0</v>
      </c>
      <c r="BB24" s="178">
        <v>4935852.1891826168</v>
      </c>
      <c r="BC24" s="179">
        <v>5.8207660913467407E-11</v>
      </c>
      <c r="BE24" s="128">
        <v>4935852.1891826168</v>
      </c>
      <c r="BG24" s="263">
        <v>4935852.1891826168</v>
      </c>
      <c r="BH24" s="181"/>
      <c r="BI24" s="128">
        <v>4615186.1679086387</v>
      </c>
      <c r="BJ24" s="181"/>
      <c r="BK24" s="183">
        <v>0</v>
      </c>
      <c r="BL24" s="184">
        <v>0</v>
      </c>
    </row>
    <row r="25" spans="1:64" x14ac:dyDescent="0.2">
      <c r="A25" s="187" t="s">
        <v>328</v>
      </c>
      <c r="B25" s="188"/>
      <c r="C25" s="188">
        <v>4027</v>
      </c>
      <c r="D25" s="161" t="s">
        <v>266</v>
      </c>
      <c r="E25" s="162"/>
      <c r="F25" s="163">
        <v>3618416.8512862711</v>
      </c>
      <c r="G25" s="164">
        <v>323518.25225288176</v>
      </c>
      <c r="H25" s="164">
        <v>103154.61398597941</v>
      </c>
      <c r="I25" s="164">
        <v>384442.79471335607</v>
      </c>
      <c r="J25" s="164">
        <v>28299.150187937146</v>
      </c>
      <c r="K25" s="164">
        <v>481627.00246488105</v>
      </c>
      <c r="L25" s="164">
        <v>134612.34198233386</v>
      </c>
      <c r="M25" s="186">
        <v>114418.30399999999</v>
      </c>
      <c r="N25" s="164">
        <v>0</v>
      </c>
      <c r="O25" s="165">
        <v>32965.394784882003</v>
      </c>
      <c r="P25" s="166"/>
      <c r="Q25" s="166"/>
      <c r="R25" s="164">
        <v>0</v>
      </c>
      <c r="S25" s="164"/>
      <c r="T25" s="164">
        <v>0</v>
      </c>
      <c r="U25" s="168">
        <v>0</v>
      </c>
      <c r="V25" s="168"/>
      <c r="W25" s="169">
        <v>5221454.7056585224</v>
      </c>
      <c r="X25" s="170"/>
      <c r="Y25" s="261"/>
      <c r="Z25" s="166"/>
      <c r="AA25" s="167"/>
      <c r="AB25" s="169">
        <v>0</v>
      </c>
      <c r="AC25" s="170"/>
      <c r="AD25" s="163">
        <v>42447.744697421702</v>
      </c>
      <c r="AE25" s="262"/>
      <c r="AF25" s="164">
        <v>0</v>
      </c>
      <c r="AG25" s="262"/>
      <c r="AH25" s="164"/>
      <c r="AI25" s="169">
        <v>42447.744697421702</v>
      </c>
      <c r="AJ25" s="170"/>
      <c r="AK25" s="172">
        <v>5263902.4503559442</v>
      </c>
      <c r="AL25" s="170"/>
      <c r="AM25" s="173">
        <v>378244.29347826069</v>
      </c>
      <c r="AN25" s="170"/>
      <c r="AO25" s="174">
        <v>825918.63480158697</v>
      </c>
      <c r="AP25" s="170"/>
      <c r="AQ25" s="175">
        <v>5221454.7056585224</v>
      </c>
      <c r="AR25" s="170">
        <v>0</v>
      </c>
      <c r="AS25" s="170">
        <v>42447.744697421702</v>
      </c>
      <c r="AT25" s="167"/>
      <c r="AU25" s="177">
        <v>378244.29347826069</v>
      </c>
      <c r="AV25" s="170">
        <v>0</v>
      </c>
      <c r="AW25" s="170">
        <v>0</v>
      </c>
      <c r="AX25" s="193">
        <v>0</v>
      </c>
      <c r="AY25" s="170">
        <v>0</v>
      </c>
      <c r="AZ25" s="176">
        <v>0</v>
      </c>
      <c r="BA25" s="177">
        <v>0</v>
      </c>
      <c r="BB25" s="178">
        <v>5642146.743834205</v>
      </c>
      <c r="BC25" s="179">
        <v>5.8207660913467407E-11</v>
      </c>
      <c r="BE25" s="128">
        <v>5642146.743834205</v>
      </c>
      <c r="BG25" s="263">
        <v>5642146.743834205</v>
      </c>
      <c r="BH25" s="181"/>
      <c r="BI25" s="128">
        <v>5221454.7056585224</v>
      </c>
      <c r="BJ25" s="181"/>
      <c r="BK25" s="183">
        <v>0</v>
      </c>
      <c r="BL25" s="184">
        <v>0</v>
      </c>
    </row>
    <row r="26" spans="1:64" x14ac:dyDescent="0.2">
      <c r="A26" s="187" t="s">
        <v>328</v>
      </c>
      <c r="B26" s="188"/>
      <c r="C26" s="188">
        <v>4032</v>
      </c>
      <c r="D26" s="161" t="s">
        <v>244</v>
      </c>
      <c r="E26" s="162"/>
      <c r="F26" s="163">
        <v>5858327.1778749255</v>
      </c>
      <c r="G26" s="164">
        <v>453126.50522125955</v>
      </c>
      <c r="H26" s="164">
        <v>147876.10343311334</v>
      </c>
      <c r="I26" s="164">
        <v>459846.65354106168</v>
      </c>
      <c r="J26" s="164">
        <v>0</v>
      </c>
      <c r="K26" s="164">
        <v>634829.39649121626</v>
      </c>
      <c r="L26" s="164">
        <v>7280.0543228485731</v>
      </c>
      <c r="M26" s="186">
        <v>114418.30399999999</v>
      </c>
      <c r="N26" s="164">
        <v>0</v>
      </c>
      <c r="O26" s="165">
        <v>30996</v>
      </c>
      <c r="P26" s="166"/>
      <c r="Q26" s="166"/>
      <c r="R26" s="164">
        <v>0</v>
      </c>
      <c r="S26" s="164"/>
      <c r="T26" s="164">
        <v>0</v>
      </c>
      <c r="U26" s="168">
        <v>0</v>
      </c>
      <c r="V26" s="168"/>
      <c r="W26" s="169">
        <v>7706700.194884426</v>
      </c>
      <c r="X26" s="170"/>
      <c r="Y26" s="261"/>
      <c r="Z26" s="166"/>
      <c r="AA26" s="167"/>
      <c r="AB26" s="169">
        <v>0</v>
      </c>
      <c r="AC26" s="170"/>
      <c r="AD26" s="163">
        <v>40335.064372153189</v>
      </c>
      <c r="AE26" s="262"/>
      <c r="AF26" s="164">
        <v>0</v>
      </c>
      <c r="AG26" s="262"/>
      <c r="AH26" s="164"/>
      <c r="AI26" s="169">
        <v>40335.064372153189</v>
      </c>
      <c r="AJ26" s="170"/>
      <c r="AK26" s="172">
        <v>7747035.259256579</v>
      </c>
      <c r="AL26" s="170"/>
      <c r="AM26" s="173">
        <v>500334.72</v>
      </c>
      <c r="AN26" s="170"/>
      <c r="AO26" s="174">
        <v>1151938.108371208</v>
      </c>
      <c r="AP26" s="170"/>
      <c r="AQ26" s="175">
        <v>7706700.194884426</v>
      </c>
      <c r="AR26" s="170">
        <v>0</v>
      </c>
      <c r="AS26" s="170">
        <v>40335.064372153189</v>
      </c>
      <c r="AT26" s="167"/>
      <c r="AU26" s="177">
        <v>500334.72</v>
      </c>
      <c r="AV26" s="170">
        <v>0</v>
      </c>
      <c r="AW26" s="170">
        <v>0</v>
      </c>
      <c r="AX26" s="193">
        <v>0</v>
      </c>
      <c r="AY26" s="170">
        <v>0</v>
      </c>
      <c r="AZ26" s="176">
        <v>0</v>
      </c>
      <c r="BA26" s="177">
        <v>0</v>
      </c>
      <c r="BB26" s="178">
        <v>8247369.9792565787</v>
      </c>
      <c r="BC26" s="179">
        <v>-2.3283064365386963E-10</v>
      </c>
      <c r="BE26" s="128">
        <v>8247369.9792565787</v>
      </c>
      <c r="BG26" s="263">
        <v>8247369.9792565787</v>
      </c>
      <c r="BH26" s="181"/>
      <c r="BI26" s="128">
        <v>7706700.194884426</v>
      </c>
      <c r="BJ26" s="181"/>
      <c r="BK26" s="183">
        <v>0</v>
      </c>
      <c r="BL26" s="184">
        <v>0</v>
      </c>
    </row>
    <row r="27" spans="1:64" x14ac:dyDescent="0.2">
      <c r="A27" s="187" t="s">
        <v>328</v>
      </c>
      <c r="B27" s="188"/>
      <c r="C27" s="188">
        <v>4019</v>
      </c>
      <c r="D27" s="161" t="s">
        <v>267</v>
      </c>
      <c r="E27" s="162"/>
      <c r="F27" s="163">
        <v>3499377.8081790959</v>
      </c>
      <c r="G27" s="164">
        <v>327525.26198241656</v>
      </c>
      <c r="H27" s="164">
        <v>101975.21753421241</v>
      </c>
      <c r="I27" s="164">
        <v>358688.71517811925</v>
      </c>
      <c r="J27" s="164">
        <v>0</v>
      </c>
      <c r="K27" s="164">
        <v>465646.95299845684</v>
      </c>
      <c r="L27" s="164">
        <v>71197.242787401599</v>
      </c>
      <c r="M27" s="186">
        <v>114418.30399999999</v>
      </c>
      <c r="N27" s="164">
        <v>0</v>
      </c>
      <c r="O27" s="165">
        <v>30054.487496472</v>
      </c>
      <c r="P27" s="166"/>
      <c r="Q27" s="166"/>
      <c r="R27" s="164">
        <v>0</v>
      </c>
      <c r="S27" s="164"/>
      <c r="T27" s="164">
        <v>0</v>
      </c>
      <c r="U27" s="168">
        <v>0</v>
      </c>
      <c r="V27" s="168"/>
      <c r="W27" s="169">
        <v>4968883.9901561737</v>
      </c>
      <c r="X27" s="170"/>
      <c r="Y27" s="261"/>
      <c r="Z27" s="166"/>
      <c r="AA27" s="167"/>
      <c r="AB27" s="169">
        <v>0</v>
      </c>
      <c r="AC27" s="170"/>
      <c r="AD27" s="163">
        <v>48431.768970074096</v>
      </c>
      <c r="AE27" s="262"/>
      <c r="AF27" s="164">
        <v>0</v>
      </c>
      <c r="AG27" s="262"/>
      <c r="AH27" s="164"/>
      <c r="AI27" s="169">
        <v>48431.768970074096</v>
      </c>
      <c r="AJ27" s="170"/>
      <c r="AK27" s="172">
        <v>5017315.7591262478</v>
      </c>
      <c r="AL27" s="170"/>
      <c r="AM27" s="173">
        <v>363654.82673267327</v>
      </c>
      <c r="AN27" s="170"/>
      <c r="AO27" s="174">
        <v>797811.65378492291</v>
      </c>
      <c r="AP27" s="170"/>
      <c r="AQ27" s="175">
        <v>4988202.0805424666</v>
      </c>
      <c r="AR27" s="170">
        <v>0</v>
      </c>
      <c r="AS27" s="170">
        <v>48431.768970074096</v>
      </c>
      <c r="AT27" s="167"/>
      <c r="AU27" s="177">
        <v>363654.82673267327</v>
      </c>
      <c r="AV27" s="170">
        <v>0</v>
      </c>
      <c r="AW27" s="170">
        <v>0</v>
      </c>
      <c r="AX27" s="193">
        <v>0</v>
      </c>
      <c r="AY27" s="170">
        <v>0</v>
      </c>
      <c r="AZ27" s="176">
        <v>0</v>
      </c>
      <c r="BA27" s="177">
        <v>0</v>
      </c>
      <c r="BB27" s="178">
        <v>5400288.6762452144</v>
      </c>
      <c r="BC27" s="179">
        <v>2.5102053768932819E-10</v>
      </c>
      <c r="BE27" s="128">
        <v>5400288.6762452144</v>
      </c>
      <c r="BG27" s="263">
        <v>5400288.6762452144</v>
      </c>
      <c r="BH27" s="181"/>
      <c r="BI27" s="128">
        <v>4968883.9901561737</v>
      </c>
      <c r="BJ27" s="181"/>
      <c r="BK27" s="183">
        <v>0</v>
      </c>
      <c r="BL27" s="184">
        <v>0</v>
      </c>
    </row>
    <row r="28" spans="1:64" x14ac:dyDescent="0.2">
      <c r="A28" s="187" t="s">
        <v>329</v>
      </c>
      <c r="B28" s="188"/>
      <c r="C28" s="188">
        <v>4013</v>
      </c>
      <c r="D28" s="161" t="s">
        <v>268</v>
      </c>
      <c r="E28" s="162"/>
      <c r="F28" s="163">
        <v>1585738.6763778513</v>
      </c>
      <c r="G28" s="164">
        <v>151927.20624995235</v>
      </c>
      <c r="H28" s="164">
        <v>46702.676712313078</v>
      </c>
      <c r="I28" s="164">
        <v>162688.69726030339</v>
      </c>
      <c r="J28" s="164">
        <v>0</v>
      </c>
      <c r="K28" s="164">
        <v>219626.78099672476</v>
      </c>
      <c r="L28" s="164">
        <v>50309.418082089273</v>
      </c>
      <c r="M28" s="186">
        <v>114418.30399999999</v>
      </c>
      <c r="N28" s="164">
        <v>0</v>
      </c>
      <c r="O28" s="165">
        <v>12126.961613652002</v>
      </c>
      <c r="P28" s="166"/>
      <c r="Q28" s="166"/>
      <c r="R28" s="164">
        <v>0</v>
      </c>
      <c r="S28" s="164"/>
      <c r="T28" s="164">
        <v>0</v>
      </c>
      <c r="U28" s="168">
        <v>0</v>
      </c>
      <c r="V28" s="168"/>
      <c r="W28" s="169">
        <v>2343538.721292886</v>
      </c>
      <c r="X28" s="170"/>
      <c r="Y28" s="261"/>
      <c r="Z28" s="166"/>
      <c r="AA28" s="167"/>
      <c r="AB28" s="169">
        <v>0</v>
      </c>
      <c r="AC28" s="170"/>
      <c r="AD28" s="163">
        <v>32948.296496146846</v>
      </c>
      <c r="AE28" s="262"/>
      <c r="AF28" s="164">
        <v>623.26960856587391</v>
      </c>
      <c r="AG28" s="262"/>
      <c r="AH28" s="164"/>
      <c r="AI28" s="169">
        <v>33571.566104712721</v>
      </c>
      <c r="AJ28" s="170"/>
      <c r="AK28" s="172">
        <v>2377110.2873975988</v>
      </c>
      <c r="AL28" s="170"/>
      <c r="AM28" s="173">
        <v>165471.74515235456</v>
      </c>
      <c r="AN28" s="170"/>
      <c r="AO28" s="174">
        <v>370582.14709361503</v>
      </c>
      <c r="AP28" s="170"/>
      <c r="AQ28" s="175">
        <v>2344161.990901452</v>
      </c>
      <c r="AR28" s="170">
        <v>0</v>
      </c>
      <c r="AS28" s="170">
        <v>32948.296496146846</v>
      </c>
      <c r="AT28" s="167"/>
      <c r="AU28" s="177">
        <v>165471.74515235456</v>
      </c>
      <c r="AV28" s="170">
        <v>0</v>
      </c>
      <c r="AW28" s="170">
        <v>0</v>
      </c>
      <c r="AX28" s="193">
        <v>0</v>
      </c>
      <c r="AY28" s="170">
        <v>0</v>
      </c>
      <c r="AZ28" s="176">
        <v>0</v>
      </c>
      <c r="BA28" s="177">
        <v>0</v>
      </c>
      <c r="BB28" s="178">
        <v>2542582.0325499536</v>
      </c>
      <c r="BC28" s="179">
        <v>1.4551915228366852E-10</v>
      </c>
      <c r="BE28" s="128">
        <v>2542582.0325499536</v>
      </c>
      <c r="BG28" s="263">
        <v>2542582.0325499536</v>
      </c>
      <c r="BH28" s="181"/>
      <c r="BI28" s="128">
        <v>2343538.721292886</v>
      </c>
      <c r="BJ28" s="181"/>
      <c r="BK28" s="183">
        <v>0</v>
      </c>
      <c r="BL28" s="184">
        <v>0</v>
      </c>
    </row>
    <row r="29" spans="1:64" x14ac:dyDescent="0.2">
      <c r="A29" s="159" t="s">
        <v>327</v>
      </c>
      <c r="B29" s="160" t="s">
        <v>269</v>
      </c>
      <c r="C29" s="160">
        <v>4112</v>
      </c>
      <c r="D29" s="161" t="s">
        <v>270</v>
      </c>
      <c r="E29" s="162"/>
      <c r="F29" s="163">
        <v>4108583.2650105925</v>
      </c>
      <c r="G29" s="164">
        <v>167098.101129569</v>
      </c>
      <c r="H29" s="164">
        <v>45105.608025708301</v>
      </c>
      <c r="I29" s="164">
        <v>125194.16505382747</v>
      </c>
      <c r="J29" s="164">
        <v>0</v>
      </c>
      <c r="K29" s="164">
        <v>341792.6815414899</v>
      </c>
      <c r="L29" s="164">
        <v>1503.5202675210533</v>
      </c>
      <c r="M29" s="186">
        <v>114418.30399999999</v>
      </c>
      <c r="N29" s="164">
        <v>0</v>
      </c>
      <c r="O29" s="165">
        <v>36908.466298638006</v>
      </c>
      <c r="P29" s="166"/>
      <c r="Q29" s="166"/>
      <c r="R29" s="164">
        <v>-6579.3543861855969</v>
      </c>
      <c r="S29" s="164"/>
      <c r="T29" s="164">
        <v>0</v>
      </c>
      <c r="U29" s="168">
        <v>0</v>
      </c>
      <c r="V29" s="168"/>
      <c r="W29" s="169">
        <v>4934024.7569411602</v>
      </c>
      <c r="X29" s="170"/>
      <c r="Y29" s="347">
        <v>395663.17333333334</v>
      </c>
      <c r="Z29" s="348">
        <v>8173</v>
      </c>
      <c r="AA29" s="167"/>
      <c r="AB29" s="169">
        <v>403836.17333333334</v>
      </c>
      <c r="AC29" s="170"/>
      <c r="AD29" s="163">
        <v>69019.933905596074</v>
      </c>
      <c r="AE29" s="164">
        <v>90000</v>
      </c>
      <c r="AF29" s="164">
        <v>0</v>
      </c>
      <c r="AG29" s="262"/>
      <c r="AH29" s="164"/>
      <c r="AI29" s="169">
        <v>159019.93390559609</v>
      </c>
      <c r="AJ29" s="170"/>
      <c r="AK29" s="172">
        <v>5496880.8641800899</v>
      </c>
      <c r="AL29" s="170"/>
      <c r="AM29" s="173">
        <v>184980.2265372168</v>
      </c>
      <c r="AN29" s="170"/>
      <c r="AO29" s="174">
        <v>645338.42672751355</v>
      </c>
      <c r="AP29" s="170"/>
      <c r="AQ29" s="349">
        <v>5012604.1113273455</v>
      </c>
      <c r="AR29" s="192">
        <v>421836.17333333334</v>
      </c>
      <c r="AS29" s="170">
        <v>69019.933905596074</v>
      </c>
      <c r="AT29" s="167"/>
      <c r="AU29" s="177">
        <v>184980.2265372168</v>
      </c>
      <c r="AV29" s="170">
        <v>3841.9571945945181</v>
      </c>
      <c r="AW29" s="170">
        <v>1280.6523981981727</v>
      </c>
      <c r="AX29" s="193">
        <v>0</v>
      </c>
      <c r="AY29" s="170">
        <v>403.58843766864544</v>
      </c>
      <c r="AZ29" s="176">
        <v>0</v>
      </c>
      <c r="BA29" s="177">
        <v>1053.1563557242607</v>
      </c>
      <c r="BB29" s="178">
        <v>5681861.0907173054</v>
      </c>
      <c r="BC29" s="179">
        <v>-1.280568540096283E-9</v>
      </c>
      <c r="BE29" s="128">
        <v>5688440.4451034907</v>
      </c>
      <c r="BF29" s="350">
        <v>155835.92154884373</v>
      </c>
      <c r="BG29" s="263">
        <v>5844276.3666523341</v>
      </c>
      <c r="BH29" s="181"/>
      <c r="BI29" s="128">
        <v>4940604.1113273455</v>
      </c>
      <c r="BJ29" s="181"/>
      <c r="BK29" s="183">
        <v>6248.8791639825058</v>
      </c>
      <c r="BL29" s="184">
        <v>330.47522220309111</v>
      </c>
    </row>
    <row r="30" spans="1:64" x14ac:dyDescent="0.2">
      <c r="A30" s="187" t="s">
        <v>328</v>
      </c>
      <c r="B30" s="188"/>
      <c r="C30" s="188">
        <v>4039</v>
      </c>
      <c r="D30" s="161" t="s">
        <v>271</v>
      </c>
      <c r="E30" s="162"/>
      <c r="F30" s="163">
        <v>3811420.7268200852</v>
      </c>
      <c r="G30" s="164">
        <v>269706.84675697755</v>
      </c>
      <c r="H30" s="164">
        <v>64367.439999978553</v>
      </c>
      <c r="I30" s="164">
        <v>218966.79212067445</v>
      </c>
      <c r="J30" s="164">
        <v>0</v>
      </c>
      <c r="K30" s="164">
        <v>384448.45464763884</v>
      </c>
      <c r="L30" s="164">
        <v>37033.3216437601</v>
      </c>
      <c r="M30" s="186">
        <v>114418.30399999999</v>
      </c>
      <c r="N30" s="164">
        <v>0</v>
      </c>
      <c r="O30" s="165">
        <v>26111.415982716004</v>
      </c>
      <c r="P30" s="166"/>
      <c r="Q30" s="166"/>
      <c r="R30" s="164">
        <v>0</v>
      </c>
      <c r="S30" s="164"/>
      <c r="T30" s="164">
        <v>0</v>
      </c>
      <c r="U30" s="168">
        <v>0</v>
      </c>
      <c r="V30" s="168"/>
      <c r="W30" s="169">
        <v>4926473.3019718304</v>
      </c>
      <c r="X30" s="170"/>
      <c r="Y30" s="261"/>
      <c r="Z30" s="166"/>
      <c r="AA30" s="167"/>
      <c r="AB30" s="169">
        <v>0</v>
      </c>
      <c r="AC30" s="170"/>
      <c r="AD30" s="163">
        <v>55574.912448211668</v>
      </c>
      <c r="AE30" s="262"/>
      <c r="AF30" s="164">
        <v>0</v>
      </c>
      <c r="AG30" s="262"/>
      <c r="AH30" s="164"/>
      <c r="AI30" s="169">
        <v>55574.912448211668</v>
      </c>
      <c r="AJ30" s="170"/>
      <c r="AK30" s="172">
        <v>4982048.214420042</v>
      </c>
      <c r="AL30" s="170"/>
      <c r="AM30" s="173">
        <v>305472.19278466742</v>
      </c>
      <c r="AN30" s="170"/>
      <c r="AO30" s="174">
        <v>699707.47323400504</v>
      </c>
      <c r="AP30" s="170"/>
      <c r="AQ30" s="175">
        <v>4926473.3019718304</v>
      </c>
      <c r="AR30" s="170">
        <v>0</v>
      </c>
      <c r="AS30" s="170">
        <v>55574.912448211668</v>
      </c>
      <c r="AT30" s="167"/>
      <c r="AU30" s="177">
        <v>305472.19278466742</v>
      </c>
      <c r="AV30" s="170">
        <v>0</v>
      </c>
      <c r="AW30" s="170">
        <v>0</v>
      </c>
      <c r="AX30" s="193">
        <v>0</v>
      </c>
      <c r="AY30" s="170">
        <v>0</v>
      </c>
      <c r="AZ30" s="176">
        <v>0</v>
      </c>
      <c r="BA30" s="177">
        <v>0</v>
      </c>
      <c r="BB30" s="178">
        <v>5287520.407204709</v>
      </c>
      <c r="BC30" s="179">
        <v>-4.0745362639427185E-10</v>
      </c>
      <c r="BE30" s="128">
        <v>5287520.407204709</v>
      </c>
      <c r="BG30" s="263">
        <v>5287520.407204709</v>
      </c>
      <c r="BH30" s="181"/>
      <c r="BI30" s="128">
        <v>4926473.3019718304</v>
      </c>
      <c r="BJ30" s="181"/>
      <c r="BK30" s="183">
        <v>0</v>
      </c>
      <c r="BL30" s="184">
        <v>0</v>
      </c>
    </row>
    <row r="31" spans="1:64" x14ac:dyDescent="0.2">
      <c r="A31" s="187" t="s">
        <v>328</v>
      </c>
      <c r="B31" s="188"/>
      <c r="C31" s="188">
        <v>4006</v>
      </c>
      <c r="D31" s="161" t="s">
        <v>255</v>
      </c>
      <c r="E31" s="162"/>
      <c r="F31" s="163">
        <v>2961203.7145301308</v>
      </c>
      <c r="G31" s="164">
        <v>248122.95382580455</v>
      </c>
      <c r="H31" s="164">
        <v>87684.615529382398</v>
      </c>
      <c r="I31" s="164">
        <v>232068.8346045806</v>
      </c>
      <c r="J31" s="164">
        <v>10390.455306078589</v>
      </c>
      <c r="K31" s="164">
        <v>356671.90979507531</v>
      </c>
      <c r="L31" s="164">
        <v>50628.79733889526</v>
      </c>
      <c r="M31" s="186">
        <v>114418.30399999999</v>
      </c>
      <c r="N31" s="164">
        <v>0</v>
      </c>
      <c r="O31" s="165">
        <v>41766.700112454011</v>
      </c>
      <c r="P31" s="166"/>
      <c r="Q31" s="166"/>
      <c r="R31" s="164">
        <v>0</v>
      </c>
      <c r="S31" s="164"/>
      <c r="T31" s="164">
        <v>0</v>
      </c>
      <c r="U31" s="168">
        <v>105369.81720718509</v>
      </c>
      <c r="V31" s="168"/>
      <c r="W31" s="169">
        <v>4208326.102249587</v>
      </c>
      <c r="X31" s="170"/>
      <c r="Y31" s="261"/>
      <c r="Z31" s="166"/>
      <c r="AA31" s="167"/>
      <c r="AB31" s="169">
        <v>0</v>
      </c>
      <c r="AC31" s="170"/>
      <c r="AD31" s="163">
        <v>3951.2832029345991</v>
      </c>
      <c r="AE31" s="262"/>
      <c r="AF31" s="164">
        <v>0</v>
      </c>
      <c r="AG31" s="262"/>
      <c r="AH31" s="164"/>
      <c r="AI31" s="169">
        <v>3951.2832029345991</v>
      </c>
      <c r="AJ31" s="170"/>
      <c r="AK31" s="172">
        <v>4212277.385452522</v>
      </c>
      <c r="AL31" s="170"/>
      <c r="AM31" s="173">
        <v>294350.13513513509</v>
      </c>
      <c r="AN31" s="170"/>
      <c r="AO31" s="174">
        <v>621237.24149361637</v>
      </c>
      <c r="AP31" s="170"/>
      <c r="AQ31" s="175">
        <v>4208326.102249587</v>
      </c>
      <c r="AR31" s="170">
        <v>0</v>
      </c>
      <c r="AS31" s="170">
        <v>3951.2832029345991</v>
      </c>
      <c r="AT31" s="167"/>
      <c r="AU31" s="177">
        <v>294350.13513513509</v>
      </c>
      <c r="AV31" s="170">
        <v>0</v>
      </c>
      <c r="AW31" s="170">
        <v>0</v>
      </c>
      <c r="AX31" s="193">
        <v>0</v>
      </c>
      <c r="AY31" s="170">
        <v>0</v>
      </c>
      <c r="AZ31" s="176">
        <v>0</v>
      </c>
      <c r="BA31" s="177">
        <v>0</v>
      </c>
      <c r="BB31" s="178">
        <v>4506627.5205876566</v>
      </c>
      <c r="BC31" s="179">
        <v>-4.0745362639427185E-10</v>
      </c>
      <c r="BE31" s="128">
        <v>4506627.5205876566</v>
      </c>
      <c r="BG31" s="263">
        <v>4506627.5205876566</v>
      </c>
      <c r="BH31" s="181"/>
      <c r="BI31" s="128">
        <v>4208326.102249587</v>
      </c>
      <c r="BJ31" s="181"/>
      <c r="BK31" s="183">
        <v>0</v>
      </c>
      <c r="BL31" s="184">
        <v>0</v>
      </c>
    </row>
    <row r="32" spans="1:64" x14ac:dyDescent="0.2">
      <c r="A32" s="159" t="s">
        <v>327</v>
      </c>
      <c r="B32" s="160" t="s">
        <v>272</v>
      </c>
      <c r="C32" s="160">
        <v>4023</v>
      </c>
      <c r="D32" s="161" t="s">
        <v>273</v>
      </c>
      <c r="E32" s="162"/>
      <c r="F32" s="163">
        <v>6223264.558224339</v>
      </c>
      <c r="G32" s="164">
        <v>351287.89834469894</v>
      </c>
      <c r="H32" s="164">
        <v>81629.73670392872</v>
      </c>
      <c r="I32" s="164">
        <v>498783.24753242225</v>
      </c>
      <c r="J32" s="164">
        <v>0</v>
      </c>
      <c r="K32" s="164">
        <v>475166.62548694882</v>
      </c>
      <c r="L32" s="164">
        <v>23410.218064682533</v>
      </c>
      <c r="M32" s="186">
        <v>114418.30399999999</v>
      </c>
      <c r="N32" s="164">
        <v>140421.39073204095</v>
      </c>
      <c r="O32" s="165">
        <v>42399.06</v>
      </c>
      <c r="P32" s="166"/>
      <c r="Q32" s="166"/>
      <c r="R32" s="164">
        <v>-10548.721992956271</v>
      </c>
      <c r="S32" s="164"/>
      <c r="T32" s="164">
        <v>0</v>
      </c>
      <c r="U32" s="168">
        <v>0</v>
      </c>
      <c r="V32" s="168"/>
      <c r="W32" s="169">
        <v>7940232.3170961039</v>
      </c>
      <c r="X32" s="170"/>
      <c r="Y32" s="347">
        <v>2004143.5866666669</v>
      </c>
      <c r="Z32" s="348">
        <v>41140</v>
      </c>
      <c r="AA32" s="167"/>
      <c r="AB32" s="169">
        <v>2045283.5866666669</v>
      </c>
      <c r="AC32" s="170"/>
      <c r="AD32" s="163">
        <v>56924.363214531826</v>
      </c>
      <c r="AE32" s="262"/>
      <c r="AF32" s="164">
        <v>0</v>
      </c>
      <c r="AG32" s="262"/>
      <c r="AH32" s="164"/>
      <c r="AI32" s="169">
        <v>56924.363214531826</v>
      </c>
      <c r="AJ32" s="170"/>
      <c r="AK32" s="172">
        <v>10042440.266977303</v>
      </c>
      <c r="AL32" s="170"/>
      <c r="AM32" s="173">
        <v>374680.58259081567</v>
      </c>
      <c r="AN32" s="170"/>
      <c r="AO32" s="174">
        <v>1005577.3442086241</v>
      </c>
      <c r="AP32" s="170"/>
      <c r="AQ32" s="175">
        <v>7950781.0390890604</v>
      </c>
      <c r="AR32" s="170">
        <v>2045283.5866666669</v>
      </c>
      <c r="AS32" s="170">
        <v>56924.363214531826</v>
      </c>
      <c r="AT32" s="167"/>
      <c r="AU32" s="177">
        <v>374680.58259081567</v>
      </c>
      <c r="AV32" s="170">
        <v>5794.4919084798221</v>
      </c>
      <c r="AW32" s="170">
        <v>1931.4973028266074</v>
      </c>
      <c r="AX32" s="193">
        <v>0</v>
      </c>
      <c r="AY32" s="170">
        <v>608.69755126821372</v>
      </c>
      <c r="AZ32" s="176">
        <v>0</v>
      </c>
      <c r="BA32" s="177">
        <v>2214.0352303816271</v>
      </c>
      <c r="BB32" s="178">
        <v>10417120.849568119</v>
      </c>
      <c r="BC32" s="179">
        <v>8.7311491370201111E-10</v>
      </c>
      <c r="BE32" s="128">
        <v>10427669.571561076</v>
      </c>
      <c r="BG32" s="263">
        <v>10427669.571561076</v>
      </c>
      <c r="BI32" s="128">
        <v>7950781.0390890604</v>
      </c>
      <c r="BK32" s="183">
        <v>10443.08328976862</v>
      </c>
      <c r="BL32" s="184">
        <v>105.63870318765112</v>
      </c>
    </row>
    <row r="33" spans="1:158" x14ac:dyDescent="0.2">
      <c r="A33" s="159" t="s">
        <v>327</v>
      </c>
      <c r="B33" s="160" t="s">
        <v>274</v>
      </c>
      <c r="C33" s="160">
        <v>4610</v>
      </c>
      <c r="D33" s="161" t="s">
        <v>275</v>
      </c>
      <c r="E33" s="162"/>
      <c r="F33" s="163">
        <v>3366979.627956192</v>
      </c>
      <c r="G33" s="164">
        <v>201225.63201514602</v>
      </c>
      <c r="H33" s="164">
        <v>55466.94190595331</v>
      </c>
      <c r="I33" s="164">
        <v>274940.23498861399</v>
      </c>
      <c r="J33" s="164">
        <v>0</v>
      </c>
      <c r="K33" s="164">
        <v>378853.73183919967</v>
      </c>
      <c r="L33" s="164">
        <v>23426.765585630019</v>
      </c>
      <c r="M33" s="186">
        <v>114418.30399999999</v>
      </c>
      <c r="N33" s="164">
        <v>0</v>
      </c>
      <c r="O33" s="165">
        <v>19674.204025860003</v>
      </c>
      <c r="P33" s="166"/>
      <c r="Q33" s="166"/>
      <c r="R33" s="164">
        <v>-5778.852436172886</v>
      </c>
      <c r="S33" s="164"/>
      <c r="T33" s="164">
        <v>0</v>
      </c>
      <c r="U33" s="168">
        <v>0</v>
      </c>
      <c r="V33" s="168"/>
      <c r="W33" s="169">
        <v>4429206.5898804218</v>
      </c>
      <c r="X33" s="170"/>
      <c r="Y33" s="347">
        <v>523791.8666666667</v>
      </c>
      <c r="Z33" s="348">
        <v>13517</v>
      </c>
      <c r="AA33" s="167"/>
      <c r="AB33" s="169">
        <v>537308.8666666667</v>
      </c>
      <c r="AC33" s="170"/>
      <c r="AD33" s="163">
        <v>85113.419031999481</v>
      </c>
      <c r="AE33" s="164">
        <v>108000</v>
      </c>
      <c r="AF33" s="164">
        <v>0</v>
      </c>
      <c r="AG33" s="262"/>
      <c r="AH33" s="164"/>
      <c r="AI33" s="169">
        <v>193113.41903199948</v>
      </c>
      <c r="AJ33" s="170"/>
      <c r="AK33" s="172">
        <v>5159628.875579088</v>
      </c>
      <c r="AL33" s="170"/>
      <c r="AM33" s="173">
        <v>236083.86597938146</v>
      </c>
      <c r="AN33" s="170"/>
      <c r="AO33" s="174">
        <v>669080.82890987396</v>
      </c>
      <c r="AP33" s="170"/>
      <c r="AQ33" s="349">
        <v>4536985.4423165945</v>
      </c>
      <c r="AR33" s="192">
        <v>543308.8666666667</v>
      </c>
      <c r="AS33" s="170">
        <v>85113.419031999481</v>
      </c>
      <c r="AT33" s="167"/>
      <c r="AU33" s="177">
        <v>236083.86597938146</v>
      </c>
      <c r="AV33" s="170">
        <v>3135.889085937004</v>
      </c>
      <c r="AW33" s="170">
        <v>1045.2963619790014</v>
      </c>
      <c r="AX33" s="193">
        <v>0</v>
      </c>
      <c r="AY33" s="170">
        <v>329.41766729627631</v>
      </c>
      <c r="AZ33" s="176">
        <v>0</v>
      </c>
      <c r="BA33" s="177">
        <v>1268.2493209606048</v>
      </c>
      <c r="BB33" s="178">
        <v>5395712.7415584689</v>
      </c>
      <c r="BC33" s="179">
        <v>-5.5297277867794037E-10</v>
      </c>
      <c r="BE33" s="128">
        <v>5401491.5939946417</v>
      </c>
      <c r="BF33" s="350">
        <v>182814.41974252267</v>
      </c>
      <c r="BG33" s="263">
        <v>5584306.0137371644</v>
      </c>
      <c r="BI33" s="128">
        <v>4434985.4423165945</v>
      </c>
      <c r="BK33" s="183">
        <v>5675.5547683673303</v>
      </c>
      <c r="BL33" s="184">
        <v>103.29766780555565</v>
      </c>
    </row>
    <row r="34" spans="1:158" x14ac:dyDescent="0.2">
      <c r="A34" s="187" t="s">
        <v>328</v>
      </c>
      <c r="B34" s="188"/>
      <c r="C34" s="188">
        <v>4040</v>
      </c>
      <c r="D34" s="161" t="s">
        <v>245</v>
      </c>
      <c r="E34" s="162"/>
      <c r="F34" s="163">
        <v>5541396.4773259852</v>
      </c>
      <c r="G34" s="164">
        <v>424957.62268634053</v>
      </c>
      <c r="H34" s="164">
        <v>121105.86032428351</v>
      </c>
      <c r="I34" s="164">
        <v>477498.04769738292</v>
      </c>
      <c r="J34" s="164">
        <v>0</v>
      </c>
      <c r="K34" s="164">
        <v>627709.06852649187</v>
      </c>
      <c r="L34" s="164">
        <v>32126.501646993376</v>
      </c>
      <c r="M34" s="186">
        <v>114418.30399999999</v>
      </c>
      <c r="N34" s="164">
        <v>0</v>
      </c>
      <c r="O34" s="165">
        <v>30240</v>
      </c>
      <c r="P34" s="166"/>
      <c r="Q34" s="166"/>
      <c r="R34" s="164">
        <v>0</v>
      </c>
      <c r="S34" s="164"/>
      <c r="T34" s="164">
        <v>0</v>
      </c>
      <c r="U34" s="168">
        <v>0</v>
      </c>
      <c r="V34" s="168"/>
      <c r="W34" s="169">
        <v>7369451.8822074765</v>
      </c>
      <c r="X34" s="170"/>
      <c r="Y34" s="261"/>
      <c r="Z34" s="166"/>
      <c r="AA34" s="167"/>
      <c r="AB34" s="169">
        <v>0</v>
      </c>
      <c r="AC34" s="170"/>
      <c r="AD34" s="163">
        <v>90266.646041607077</v>
      </c>
      <c r="AE34" s="262"/>
      <c r="AF34" s="164">
        <v>0</v>
      </c>
      <c r="AG34" s="262"/>
      <c r="AH34" s="164"/>
      <c r="AI34" s="169">
        <v>90266.646041607077</v>
      </c>
      <c r="AJ34" s="170"/>
      <c r="AK34" s="172">
        <v>7459718.528249084</v>
      </c>
      <c r="AL34" s="170"/>
      <c r="AM34" s="173">
        <v>490742.01550387597</v>
      </c>
      <c r="AN34" s="170"/>
      <c r="AO34" s="174">
        <v>1122721.6045382931</v>
      </c>
      <c r="AP34" s="170"/>
      <c r="AQ34" s="175">
        <v>7382330.6091316715</v>
      </c>
      <c r="AR34" s="170">
        <v>0</v>
      </c>
      <c r="AS34" s="170">
        <v>90266.646041607077</v>
      </c>
      <c r="AT34" s="167"/>
      <c r="AU34" s="177">
        <v>490742.01550387597</v>
      </c>
      <c r="AV34" s="170">
        <v>0</v>
      </c>
      <c r="AW34" s="170">
        <v>0</v>
      </c>
      <c r="AX34" s="193">
        <v>0</v>
      </c>
      <c r="AY34" s="170">
        <v>0</v>
      </c>
      <c r="AZ34" s="176">
        <v>0</v>
      </c>
      <c r="BA34" s="177">
        <v>0</v>
      </c>
      <c r="BB34" s="178">
        <v>7963339.2706771549</v>
      </c>
      <c r="BC34" s="179">
        <v>-4.7293724492192268E-10</v>
      </c>
      <c r="BE34" s="128">
        <v>7963339.2706771549</v>
      </c>
      <c r="BG34" s="263">
        <v>7963339.2706771549</v>
      </c>
      <c r="BI34" s="128">
        <v>7369451.8822074765</v>
      </c>
      <c r="BK34" s="183">
        <v>0</v>
      </c>
      <c r="BL34" s="184">
        <v>0</v>
      </c>
    </row>
    <row r="35" spans="1:158" x14ac:dyDescent="0.2">
      <c r="A35" s="159" t="s">
        <v>327</v>
      </c>
      <c r="B35" s="160" t="s">
        <v>276</v>
      </c>
      <c r="C35" s="160">
        <v>4074</v>
      </c>
      <c r="D35" s="161" t="s">
        <v>277</v>
      </c>
      <c r="E35" s="162"/>
      <c r="F35" s="163">
        <v>5270409.1264882749</v>
      </c>
      <c r="G35" s="164">
        <v>320518.09617760545</v>
      </c>
      <c r="H35" s="164">
        <v>86730.041523471882</v>
      </c>
      <c r="I35" s="164">
        <v>280144.59311188204</v>
      </c>
      <c r="J35" s="164">
        <v>0</v>
      </c>
      <c r="K35" s="164">
        <v>517775.64873286051</v>
      </c>
      <c r="L35" s="164">
        <v>13120.147668265949</v>
      </c>
      <c r="M35" s="186">
        <v>114418.30399999999</v>
      </c>
      <c r="N35" s="164">
        <v>0</v>
      </c>
      <c r="O35" s="165">
        <v>267766.64633046999</v>
      </c>
      <c r="P35" s="164">
        <v>833113.10499758495</v>
      </c>
      <c r="Q35" s="166"/>
      <c r="R35" s="164">
        <v>-9083.8794536625901</v>
      </c>
      <c r="S35" s="164"/>
      <c r="T35" s="164">
        <v>0</v>
      </c>
      <c r="U35" s="168">
        <v>0</v>
      </c>
      <c r="V35" s="168"/>
      <c r="W35" s="169">
        <v>7694911.8295767512</v>
      </c>
      <c r="X35" s="170"/>
      <c r="Y35" s="347">
        <v>983294.82666666666</v>
      </c>
      <c r="Z35" s="348">
        <v>28628</v>
      </c>
      <c r="AA35" s="167"/>
      <c r="AB35" s="169">
        <v>1011922.8266666667</v>
      </c>
      <c r="AC35" s="170"/>
      <c r="AD35" s="163">
        <v>115951.89017629031</v>
      </c>
      <c r="AE35" s="164">
        <v>186000</v>
      </c>
      <c r="AF35" s="164">
        <v>0</v>
      </c>
      <c r="AG35" s="262"/>
      <c r="AH35" s="164"/>
      <c r="AI35" s="169">
        <v>301951.8901762903</v>
      </c>
      <c r="AJ35" s="170"/>
      <c r="AK35" s="172">
        <v>9008786.5464197081</v>
      </c>
      <c r="AL35" s="170"/>
      <c r="AM35" s="173">
        <v>368941.5178571429</v>
      </c>
      <c r="AN35" s="170"/>
      <c r="AO35" s="174">
        <v>943811.63983904768</v>
      </c>
      <c r="AP35" s="170"/>
      <c r="AQ35" s="349">
        <v>7879019.459030414</v>
      </c>
      <c r="AR35" s="192">
        <v>1023922.8266666667</v>
      </c>
      <c r="AS35" s="170">
        <v>115951.89017629031</v>
      </c>
      <c r="AT35" s="167"/>
      <c r="AU35" s="177">
        <v>368941.5178571429</v>
      </c>
      <c r="AV35" s="170">
        <v>4910.9206440145535</v>
      </c>
      <c r="AW35" s="170">
        <v>1636.9735480048512</v>
      </c>
      <c r="AX35" s="193">
        <v>0</v>
      </c>
      <c r="AY35" s="170">
        <v>515.8804978413383</v>
      </c>
      <c r="AZ35" s="176">
        <v>0</v>
      </c>
      <c r="BA35" s="177">
        <v>2020.1047638018467</v>
      </c>
      <c r="BB35" s="178">
        <v>9378751.8142768517</v>
      </c>
      <c r="BC35" s="179">
        <v>7.5669959187507629E-10</v>
      </c>
      <c r="BE35" s="128">
        <v>9387835.6937305145</v>
      </c>
      <c r="BF35" s="350">
        <v>294103.85534081882</v>
      </c>
      <c r="BG35" s="263">
        <v>9681939.5490713324</v>
      </c>
      <c r="BI35" s="128">
        <v>7703995.709030414</v>
      </c>
      <c r="BK35" s="183">
        <v>8932.8327480226053</v>
      </c>
      <c r="BL35" s="184">
        <v>151.04670563998479</v>
      </c>
    </row>
    <row r="36" spans="1:158" x14ac:dyDescent="0.2">
      <c r="A36" s="187" t="s">
        <v>328</v>
      </c>
      <c r="B36" s="188"/>
      <c r="C36" s="188">
        <v>4028</v>
      </c>
      <c r="D36" s="161" t="s">
        <v>278</v>
      </c>
      <c r="E36" s="162"/>
      <c r="F36" s="163">
        <v>3600494.9842904517</v>
      </c>
      <c r="G36" s="164">
        <v>393031.27116968797</v>
      </c>
      <c r="H36" s="164">
        <v>93099.570967710853</v>
      </c>
      <c r="I36" s="164">
        <v>436967.02335491776</v>
      </c>
      <c r="J36" s="164">
        <v>0</v>
      </c>
      <c r="K36" s="164">
        <v>466640.55844662088</v>
      </c>
      <c r="L36" s="164">
        <v>71426.739675028453</v>
      </c>
      <c r="M36" s="186">
        <v>114418.30399999999</v>
      </c>
      <c r="N36" s="164">
        <v>0</v>
      </c>
      <c r="O36" s="165">
        <v>54222.16041612401</v>
      </c>
      <c r="P36" s="164">
        <v>892166.41499332595</v>
      </c>
      <c r="Q36" s="166"/>
      <c r="R36" s="164">
        <v>0</v>
      </c>
      <c r="S36" s="164"/>
      <c r="T36" s="164">
        <v>0</v>
      </c>
      <c r="U36" s="168">
        <v>0</v>
      </c>
      <c r="V36" s="168"/>
      <c r="W36" s="169">
        <v>6122467.0273138676</v>
      </c>
      <c r="X36" s="170"/>
      <c r="Y36" s="261"/>
      <c r="Z36" s="166"/>
      <c r="AA36" s="167"/>
      <c r="AB36" s="169">
        <v>0</v>
      </c>
      <c r="AC36" s="170"/>
      <c r="AD36" s="163">
        <v>24901.078104043056</v>
      </c>
      <c r="AE36" s="262"/>
      <c r="AF36" s="164">
        <v>0</v>
      </c>
      <c r="AG36" s="262"/>
      <c r="AH36" s="164"/>
      <c r="AI36" s="169">
        <v>24901.078104043056</v>
      </c>
      <c r="AJ36" s="170"/>
      <c r="AK36" s="172">
        <v>6147368.105417911</v>
      </c>
      <c r="AL36" s="170"/>
      <c r="AM36" s="173">
        <v>433525.29411764711</v>
      </c>
      <c r="AN36" s="170"/>
      <c r="AO36" s="174">
        <v>825923.94258969068</v>
      </c>
      <c r="AP36" s="170"/>
      <c r="AQ36" s="175">
        <v>6122467.0273138676</v>
      </c>
      <c r="AR36" s="170">
        <v>0</v>
      </c>
      <c r="AS36" s="170">
        <v>24901.078104043056</v>
      </c>
      <c r="AT36" s="167"/>
      <c r="AU36" s="177">
        <v>433525.29411764711</v>
      </c>
      <c r="AV36" s="170">
        <v>0</v>
      </c>
      <c r="AW36" s="170">
        <v>0</v>
      </c>
      <c r="AX36" s="193">
        <v>0</v>
      </c>
      <c r="AY36" s="170">
        <v>0</v>
      </c>
      <c r="AZ36" s="176">
        <v>0</v>
      </c>
      <c r="BA36" s="177">
        <v>0</v>
      </c>
      <c r="BB36" s="178">
        <v>6580893.3995355582</v>
      </c>
      <c r="BC36" s="179">
        <v>1.1641532182693481E-10</v>
      </c>
      <c r="BE36" s="128">
        <v>6580893.3995355582</v>
      </c>
      <c r="BG36" s="263">
        <v>6580893.3995355582</v>
      </c>
      <c r="BI36" s="128">
        <v>6122467.0273138676</v>
      </c>
      <c r="BK36" s="183">
        <v>0</v>
      </c>
      <c r="BL36" s="184">
        <v>0</v>
      </c>
    </row>
    <row r="37" spans="1:158" x14ac:dyDescent="0.2">
      <c r="A37" s="187" t="s">
        <v>328</v>
      </c>
      <c r="B37" s="188"/>
      <c r="C37" s="188">
        <v>6909</v>
      </c>
      <c r="D37" s="161" t="s">
        <v>279</v>
      </c>
      <c r="E37" s="162"/>
      <c r="F37" s="163">
        <v>2443123.8353916304</v>
      </c>
      <c r="G37" s="164">
        <v>198276.47406268292</v>
      </c>
      <c r="H37" s="164">
        <v>57183.734026470978</v>
      </c>
      <c r="I37" s="164">
        <v>206076.4189391101</v>
      </c>
      <c r="J37" s="164">
        <v>0</v>
      </c>
      <c r="K37" s="164">
        <v>305448.18634018855</v>
      </c>
      <c r="L37" s="164">
        <v>30521.343401607239</v>
      </c>
      <c r="M37" s="186">
        <v>114418.30399999999</v>
      </c>
      <c r="N37" s="164">
        <v>0</v>
      </c>
      <c r="O37" s="165">
        <v>35013.137847945996</v>
      </c>
      <c r="P37" s="164">
        <v>670966.50451726746</v>
      </c>
      <c r="Q37" s="166"/>
      <c r="R37" s="164">
        <v>0</v>
      </c>
      <c r="S37" s="164"/>
      <c r="T37" s="164">
        <v>0</v>
      </c>
      <c r="U37" s="168">
        <v>197663.91468374571</v>
      </c>
      <c r="V37" s="168"/>
      <c r="W37" s="169">
        <v>4258691.8532106495</v>
      </c>
      <c r="X37" s="170"/>
      <c r="Y37" s="261"/>
      <c r="Z37" s="166"/>
      <c r="AA37" s="167"/>
      <c r="AB37" s="169">
        <v>0</v>
      </c>
      <c r="AC37" s="170"/>
      <c r="AD37" s="163">
        <v>64408.200186564012</v>
      </c>
      <c r="AE37" s="262"/>
      <c r="AF37" s="164">
        <v>0</v>
      </c>
      <c r="AG37" s="262"/>
      <c r="AH37" s="164"/>
      <c r="AI37" s="169">
        <v>64408.200186564012</v>
      </c>
      <c r="AJ37" s="170"/>
      <c r="AK37" s="172">
        <v>4323100.0533972131</v>
      </c>
      <c r="AL37" s="170"/>
      <c r="AM37" s="173">
        <v>225752.43822075785</v>
      </c>
      <c r="AN37" s="170"/>
      <c r="AO37" s="174">
        <v>524334.10955467308</v>
      </c>
      <c r="AP37" s="170"/>
      <c r="AQ37" s="175">
        <v>4258691.8532106495</v>
      </c>
      <c r="AR37" s="170">
        <v>0</v>
      </c>
      <c r="AS37" s="170">
        <v>64408.200186564012</v>
      </c>
      <c r="AT37" s="167"/>
      <c r="AU37" s="177">
        <v>225752.43822075785</v>
      </c>
      <c r="AV37" s="170">
        <v>0</v>
      </c>
      <c r="AW37" s="170">
        <v>0</v>
      </c>
      <c r="AX37" s="193">
        <v>0</v>
      </c>
      <c r="AY37" s="170">
        <v>0</v>
      </c>
      <c r="AZ37" s="176">
        <v>0</v>
      </c>
      <c r="BA37" s="177">
        <v>0</v>
      </c>
      <c r="BB37" s="178">
        <v>4548852.4916179711</v>
      </c>
      <c r="BC37" s="179">
        <v>1.4551915228366852E-10</v>
      </c>
      <c r="BE37" s="128">
        <v>4548852.4916179711</v>
      </c>
      <c r="BG37" s="263">
        <v>4548852.4916179711</v>
      </c>
      <c r="BI37" s="128">
        <v>4258691.8532106495</v>
      </c>
      <c r="BK37" s="183">
        <v>0</v>
      </c>
      <c r="BL37" s="184">
        <v>0</v>
      </c>
    </row>
    <row r="38" spans="1:158" x14ac:dyDescent="0.2">
      <c r="A38" s="187" t="s">
        <v>329</v>
      </c>
      <c r="B38" s="161"/>
      <c r="C38" s="188">
        <v>9998</v>
      </c>
      <c r="D38" s="161" t="s">
        <v>251</v>
      </c>
      <c r="E38" s="162"/>
      <c r="F38" s="163">
        <v>783635.36106542882</v>
      </c>
      <c r="G38" s="164">
        <v>56948.799840746469</v>
      </c>
      <c r="H38" s="164">
        <v>15421.796166129056</v>
      </c>
      <c r="I38" s="164">
        <v>80092.085846659873</v>
      </c>
      <c r="J38" s="164">
        <v>0</v>
      </c>
      <c r="K38" s="164">
        <v>58020.473941067256</v>
      </c>
      <c r="L38" s="164">
        <v>7626.7791948726426</v>
      </c>
      <c r="M38" s="186">
        <v>114418.30399999999</v>
      </c>
      <c r="N38" s="164">
        <v>0</v>
      </c>
      <c r="O38" s="192">
        <v>26000</v>
      </c>
      <c r="P38" s="166"/>
      <c r="Q38" s="270">
        <v>14414.301493073661</v>
      </c>
      <c r="R38" s="164">
        <v>0</v>
      </c>
      <c r="S38" s="164"/>
      <c r="T38" s="164">
        <v>0</v>
      </c>
      <c r="U38" s="168">
        <v>0</v>
      </c>
      <c r="V38" s="168"/>
      <c r="W38" s="169">
        <v>1156577.9015479775</v>
      </c>
      <c r="X38" s="170"/>
      <c r="Y38" s="261"/>
      <c r="Z38" s="166"/>
      <c r="AA38" s="167"/>
      <c r="AB38" s="169">
        <v>0</v>
      </c>
      <c r="AC38" s="170"/>
      <c r="AD38" s="163">
        <v>0</v>
      </c>
      <c r="AE38" s="262"/>
      <c r="AF38" s="164">
        <v>0</v>
      </c>
      <c r="AG38" s="262"/>
      <c r="AH38" s="164"/>
      <c r="AI38" s="169">
        <v>0</v>
      </c>
      <c r="AJ38" s="170"/>
      <c r="AK38" s="172">
        <v>1156577.9015479775</v>
      </c>
      <c r="AL38" s="170"/>
      <c r="AM38" s="173">
        <v>0</v>
      </c>
      <c r="AN38" s="170"/>
      <c r="AO38" s="174">
        <v>129940.17464892742</v>
      </c>
      <c r="AP38" s="170"/>
      <c r="AQ38" s="175">
        <v>1156577.9015479775</v>
      </c>
      <c r="AR38" s="170">
        <v>0</v>
      </c>
      <c r="AS38" s="170">
        <v>0</v>
      </c>
      <c r="AT38" s="167"/>
      <c r="AU38" s="177">
        <v>0</v>
      </c>
      <c r="AV38" s="170">
        <v>0</v>
      </c>
      <c r="AW38" s="170">
        <v>0</v>
      </c>
      <c r="AX38" s="193">
        <v>0</v>
      </c>
      <c r="AY38" s="170">
        <v>0</v>
      </c>
      <c r="AZ38" s="176">
        <v>0</v>
      </c>
      <c r="BA38" s="177">
        <v>0</v>
      </c>
      <c r="BB38" s="178">
        <v>1156577.9015479775</v>
      </c>
      <c r="BC38" s="179">
        <v>0</v>
      </c>
      <c r="BE38" s="128">
        <v>1156577.9015479775</v>
      </c>
      <c r="BG38" s="263">
        <v>1156577.9015479775</v>
      </c>
      <c r="BI38" s="128">
        <v>1156577.9015479775</v>
      </c>
      <c r="BK38" s="183">
        <v>0</v>
      </c>
      <c r="BL38" s="184">
        <v>0</v>
      </c>
    </row>
    <row r="39" spans="1:158" ht="12" thickBot="1" x14ac:dyDescent="0.25">
      <c r="A39" s="187" t="s">
        <v>329</v>
      </c>
      <c r="B39" s="161"/>
      <c r="C39" s="188">
        <v>9997</v>
      </c>
      <c r="D39" s="161" t="s">
        <v>259</v>
      </c>
      <c r="E39" s="162"/>
      <c r="F39" s="163">
        <v>751486.21804735996</v>
      </c>
      <c r="G39" s="164">
        <v>70757.793182794034</v>
      </c>
      <c r="H39" s="164">
        <v>22561.301538453972</v>
      </c>
      <c r="I39" s="164">
        <v>84082.810071810018</v>
      </c>
      <c r="J39" s="164">
        <v>0</v>
      </c>
      <c r="K39" s="164">
        <v>106370.86889195659</v>
      </c>
      <c r="L39" s="164">
        <v>29441.529766896409</v>
      </c>
      <c r="M39" s="186">
        <v>114418.30399999999</v>
      </c>
      <c r="N39" s="164">
        <v>0</v>
      </c>
      <c r="O39" s="192">
        <v>26000</v>
      </c>
      <c r="P39" s="166"/>
      <c r="Q39" s="270">
        <v>-9587.1125598358321</v>
      </c>
      <c r="R39" s="164">
        <v>0</v>
      </c>
      <c r="S39" s="164"/>
      <c r="T39" s="164">
        <v>0</v>
      </c>
      <c r="U39" s="168">
        <v>0</v>
      </c>
      <c r="V39" s="168"/>
      <c r="W39" s="169">
        <v>1195531.7129394352</v>
      </c>
      <c r="X39" s="170"/>
      <c r="Y39" s="261"/>
      <c r="Z39" s="166"/>
      <c r="AA39" s="167"/>
      <c r="AB39" s="169">
        <v>0</v>
      </c>
      <c r="AC39" s="170"/>
      <c r="AD39" s="163">
        <v>0</v>
      </c>
      <c r="AE39" s="262"/>
      <c r="AF39" s="164">
        <v>0</v>
      </c>
      <c r="AG39" s="262"/>
      <c r="AH39" s="164"/>
      <c r="AI39" s="169">
        <v>0</v>
      </c>
      <c r="AJ39" s="170"/>
      <c r="AK39" s="172">
        <v>1195531.7129394352</v>
      </c>
      <c r="AL39" s="170"/>
      <c r="AM39" s="173">
        <v>0</v>
      </c>
      <c r="AN39" s="170"/>
      <c r="AO39" s="174">
        <v>179166.21584535626</v>
      </c>
      <c r="AP39" s="170"/>
      <c r="AQ39" s="236">
        <v>1195531.7129394352</v>
      </c>
      <c r="AR39" s="237">
        <v>0</v>
      </c>
      <c r="AS39" s="237">
        <v>0</v>
      </c>
      <c r="AT39" s="271"/>
      <c r="AU39" s="272">
        <v>0</v>
      </c>
      <c r="AV39" s="170">
        <v>0</v>
      </c>
      <c r="AW39" s="170">
        <v>0</v>
      </c>
      <c r="AX39" s="193">
        <v>0</v>
      </c>
      <c r="AY39" s="170">
        <v>0</v>
      </c>
      <c r="AZ39" s="176">
        <v>0</v>
      </c>
      <c r="BA39" s="177">
        <v>0</v>
      </c>
      <c r="BB39" s="178">
        <v>1195531.7129394352</v>
      </c>
      <c r="BC39" s="179">
        <v>0</v>
      </c>
      <c r="BE39" s="128">
        <v>1195531.7129394352</v>
      </c>
      <c r="BG39" s="263">
        <v>1195531.7129394352</v>
      </c>
      <c r="BI39" s="128">
        <v>1195531.7129394352</v>
      </c>
      <c r="BK39" s="183">
        <v>0</v>
      </c>
      <c r="BL39" s="184">
        <v>0</v>
      </c>
    </row>
    <row r="40" spans="1:158" ht="12" hidden="1" thickBot="1" x14ac:dyDescent="0.25">
      <c r="A40" s="161"/>
      <c r="B40" s="161"/>
      <c r="C40" s="273"/>
      <c r="D40" s="161"/>
      <c r="E40" s="162"/>
      <c r="F40" s="163"/>
      <c r="G40" s="164"/>
      <c r="H40" s="164"/>
      <c r="I40" s="164"/>
      <c r="J40" s="164"/>
      <c r="K40" s="164"/>
      <c r="L40" s="164"/>
      <c r="M40" s="186"/>
      <c r="N40" s="164"/>
      <c r="O40" s="186"/>
      <c r="P40" s="164"/>
      <c r="Q40" s="166"/>
      <c r="R40" s="164"/>
      <c r="S40" s="164"/>
      <c r="T40" s="164"/>
      <c r="U40" s="274"/>
      <c r="V40" s="274"/>
      <c r="W40" s="169"/>
      <c r="X40" s="170"/>
      <c r="Y40" s="275"/>
      <c r="Z40" s="276"/>
      <c r="AA40" s="167"/>
      <c r="AB40" s="169"/>
      <c r="AC40" s="170"/>
      <c r="AD40" s="163"/>
      <c r="AE40" s="164"/>
      <c r="AF40" s="164"/>
      <c r="AG40" s="164"/>
      <c r="AH40" s="164"/>
      <c r="AI40" s="169"/>
      <c r="AJ40" s="170"/>
      <c r="AK40" s="172"/>
      <c r="AL40" s="170"/>
      <c r="AM40" s="173"/>
      <c r="AN40" s="170"/>
      <c r="AO40" s="174"/>
      <c r="AP40" s="170"/>
      <c r="AQ40" s="175"/>
      <c r="AR40" s="170"/>
      <c r="AS40" s="170"/>
      <c r="AT40" s="167"/>
      <c r="AU40" s="170"/>
      <c r="AV40" s="175"/>
      <c r="AW40" s="170"/>
      <c r="AX40" s="170"/>
      <c r="AY40" s="170"/>
      <c r="AZ40" s="170"/>
      <c r="BA40" s="177"/>
      <c r="BB40" s="178"/>
      <c r="BC40" s="179"/>
      <c r="BG40" s="180"/>
    </row>
    <row r="41" spans="1:158" ht="12" hidden="1" thickBot="1" x14ac:dyDescent="0.25">
      <c r="A41" s="161"/>
      <c r="B41" s="161"/>
      <c r="C41" s="273"/>
      <c r="D41" s="161"/>
      <c r="E41" s="162"/>
      <c r="F41" s="163"/>
      <c r="G41" s="164"/>
      <c r="H41" s="164"/>
      <c r="I41" s="164"/>
      <c r="J41" s="164"/>
      <c r="K41" s="164"/>
      <c r="L41" s="164"/>
      <c r="M41" s="186"/>
      <c r="N41" s="164"/>
      <c r="O41" s="186"/>
      <c r="P41" s="164"/>
      <c r="Q41" s="166"/>
      <c r="R41" s="164"/>
      <c r="S41" s="164"/>
      <c r="T41" s="164"/>
      <c r="U41" s="274"/>
      <c r="V41" s="274"/>
      <c r="W41" s="169"/>
      <c r="X41" s="170"/>
      <c r="Y41" s="275"/>
      <c r="Z41" s="276"/>
      <c r="AA41" s="167"/>
      <c r="AB41" s="169"/>
      <c r="AC41" s="170"/>
      <c r="AD41" s="163"/>
      <c r="AE41" s="164"/>
      <c r="AF41" s="164"/>
      <c r="AG41" s="164"/>
      <c r="AH41" s="164"/>
      <c r="AI41" s="169"/>
      <c r="AJ41" s="170"/>
      <c r="AK41" s="172"/>
      <c r="AL41" s="170"/>
      <c r="AM41" s="173"/>
      <c r="AN41" s="170"/>
      <c r="AO41" s="174"/>
      <c r="AP41" s="170"/>
      <c r="AQ41" s="175"/>
      <c r="AR41" s="170"/>
      <c r="AS41" s="170"/>
      <c r="AT41" s="167"/>
      <c r="AU41" s="170"/>
      <c r="AV41" s="175"/>
      <c r="AW41" s="170"/>
      <c r="AX41" s="170"/>
      <c r="AY41" s="170"/>
      <c r="AZ41" s="170"/>
      <c r="BA41" s="177"/>
      <c r="BB41" s="178"/>
      <c r="BC41" s="179"/>
      <c r="BG41" s="180"/>
    </row>
    <row r="42" spans="1:158" ht="12" hidden="1" thickBot="1" x14ac:dyDescent="0.25">
      <c r="A42" s="161"/>
      <c r="B42" s="161"/>
      <c r="C42" s="273"/>
      <c r="D42" s="161"/>
      <c r="E42" s="162"/>
      <c r="F42" s="163"/>
      <c r="G42" s="164"/>
      <c r="H42" s="164"/>
      <c r="I42" s="164"/>
      <c r="J42" s="164"/>
      <c r="K42" s="164"/>
      <c r="L42" s="164"/>
      <c r="M42" s="186"/>
      <c r="N42" s="164"/>
      <c r="O42" s="186"/>
      <c r="P42" s="164"/>
      <c r="Q42" s="166"/>
      <c r="R42" s="164"/>
      <c r="S42" s="164"/>
      <c r="T42" s="164"/>
      <c r="U42" s="274"/>
      <c r="V42" s="274"/>
      <c r="W42" s="169"/>
      <c r="X42" s="170"/>
      <c r="Y42" s="275"/>
      <c r="Z42" s="276"/>
      <c r="AA42" s="167"/>
      <c r="AB42" s="169"/>
      <c r="AC42" s="170"/>
      <c r="AD42" s="163"/>
      <c r="AE42" s="164"/>
      <c r="AF42" s="164"/>
      <c r="AG42" s="164"/>
      <c r="AH42" s="164"/>
      <c r="AI42" s="169"/>
      <c r="AJ42" s="170"/>
      <c r="AK42" s="172"/>
      <c r="AL42" s="170"/>
      <c r="AM42" s="173"/>
      <c r="AN42" s="170"/>
      <c r="AO42" s="174"/>
      <c r="AP42" s="170"/>
      <c r="AQ42" s="175"/>
      <c r="AR42" s="170"/>
      <c r="AS42" s="170"/>
      <c r="AT42" s="167"/>
      <c r="AU42" s="170"/>
      <c r="AV42" s="175"/>
      <c r="AW42" s="170"/>
      <c r="AX42" s="170"/>
      <c r="AY42" s="170"/>
      <c r="AZ42" s="170"/>
      <c r="BA42" s="177"/>
      <c r="BB42" s="178"/>
      <c r="BC42" s="179"/>
      <c r="BG42" s="180"/>
    </row>
    <row r="43" spans="1:158" s="105" customFormat="1" ht="12" thickBot="1" x14ac:dyDescent="0.25">
      <c r="C43" s="98" t="s">
        <v>416</v>
      </c>
      <c r="D43" s="74" t="s">
        <v>327</v>
      </c>
      <c r="E43" s="170">
        <v>6</v>
      </c>
      <c r="F43" s="194">
        <v>31347012.695513077</v>
      </c>
      <c r="G43" s="195">
        <v>1812540.2199964093</v>
      </c>
      <c r="H43" s="195">
        <v>478018.38644942379</v>
      </c>
      <c r="I43" s="195">
        <v>1873750.3805323236</v>
      </c>
      <c r="J43" s="195">
        <v>0</v>
      </c>
      <c r="K43" s="195">
        <v>2840874.2235819194</v>
      </c>
      <c r="L43" s="195">
        <v>121148.16110946549</v>
      </c>
      <c r="M43" s="195">
        <v>686509.82399999991</v>
      </c>
      <c r="N43" s="195">
        <v>171976.53563868967</v>
      </c>
      <c r="O43" s="195">
        <v>463056.30774883204</v>
      </c>
      <c r="P43" s="195">
        <v>2006099.6458464512</v>
      </c>
      <c r="Q43" s="195">
        <v>0</v>
      </c>
      <c r="R43" s="195">
        <v>-53477.330590814716</v>
      </c>
      <c r="S43" s="195">
        <v>0</v>
      </c>
      <c r="T43" s="195">
        <v>37929.679021547803</v>
      </c>
      <c r="U43" s="195">
        <v>0</v>
      </c>
      <c r="V43" s="195">
        <v>0</v>
      </c>
      <c r="W43" s="196">
        <v>41785438.728847317</v>
      </c>
      <c r="X43" s="170"/>
      <c r="Y43" s="194">
        <v>6587394.4066666663</v>
      </c>
      <c r="Z43" s="195">
        <v>151251</v>
      </c>
      <c r="AA43" s="195">
        <v>0</v>
      </c>
      <c r="AB43" s="196">
        <v>6738645.4066666663</v>
      </c>
      <c r="AC43" s="99"/>
      <c r="AD43" s="194">
        <v>483768.58314773202</v>
      </c>
      <c r="AE43" s="195">
        <v>384000</v>
      </c>
      <c r="AF43" s="195">
        <v>0</v>
      </c>
      <c r="AG43" s="195">
        <v>304000</v>
      </c>
      <c r="AH43" s="195">
        <v>0</v>
      </c>
      <c r="AI43" s="196">
        <v>1171768.5831477321</v>
      </c>
      <c r="AJ43" s="99"/>
      <c r="AK43" s="197">
        <v>49695852.718661718</v>
      </c>
      <c r="AL43" s="99"/>
      <c r="AM43" s="198">
        <v>2055054.196352199</v>
      </c>
      <c r="AN43" s="99"/>
      <c r="AO43" s="199">
        <v>5401253.9746416435</v>
      </c>
      <c r="AP43" s="99"/>
      <c r="AQ43" s="200">
        <v>42433987.309438132</v>
      </c>
      <c r="AR43" s="201">
        <v>6834645.4066666663</v>
      </c>
      <c r="AS43" s="201">
        <v>483768.58314773202</v>
      </c>
      <c r="AT43" s="201">
        <v>0</v>
      </c>
      <c r="AU43" s="201">
        <v>2055054.196352199</v>
      </c>
      <c r="AV43" s="200">
        <v>29236.742018823992</v>
      </c>
      <c r="AW43" s="201">
        <v>9745.5806729413307</v>
      </c>
      <c r="AX43" s="201">
        <v>0</v>
      </c>
      <c r="AY43" s="201">
        <v>3071.2499999999995</v>
      </c>
      <c r="AZ43" s="201">
        <v>0</v>
      </c>
      <c r="BA43" s="202">
        <v>11423.757899049395</v>
      </c>
      <c r="BB43" s="201">
        <v>51753978.165013917</v>
      </c>
      <c r="BC43" s="202">
        <v>5.5297277867794037E-10</v>
      </c>
      <c r="BD43" s="103"/>
      <c r="BE43" s="203">
        <v>51807455.495604724</v>
      </c>
      <c r="BF43" s="203">
        <v>632754.19663218525</v>
      </c>
      <c r="BG43" s="277">
        <v>52440209.692236915</v>
      </c>
      <c r="BH43" s="103"/>
      <c r="BI43" s="103"/>
      <c r="BJ43" s="103"/>
      <c r="BK43" s="278">
        <v>51800.396038820181</v>
      </c>
      <c r="BL43" s="278">
        <v>1676.9345519945355</v>
      </c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</row>
    <row r="44" spans="1:158" x14ac:dyDescent="0.2">
      <c r="C44" s="98" t="s">
        <v>416</v>
      </c>
      <c r="D44" s="75" t="s">
        <v>328</v>
      </c>
      <c r="E44" s="170">
        <v>22</v>
      </c>
      <c r="F44" s="194">
        <v>97852292.536879733</v>
      </c>
      <c r="G44" s="195">
        <v>7386411.2305904208</v>
      </c>
      <c r="H44" s="195">
        <v>2200741.9742192845</v>
      </c>
      <c r="I44" s="195">
        <v>8257094.1932140868</v>
      </c>
      <c r="J44" s="195">
        <v>50603.4621921117</v>
      </c>
      <c r="K44" s="195">
        <v>10216871.41835722</v>
      </c>
      <c r="L44" s="195">
        <v>1128069.4824556992</v>
      </c>
      <c r="M44" s="195">
        <v>2517202.6879999996</v>
      </c>
      <c r="N44" s="195">
        <v>94227.428509153367</v>
      </c>
      <c r="O44" s="195">
        <v>923532.29002934007</v>
      </c>
      <c r="P44" s="195">
        <v>4589189.497888335</v>
      </c>
      <c r="Q44" s="195">
        <v>0</v>
      </c>
      <c r="R44" s="195">
        <v>0</v>
      </c>
      <c r="S44" s="195">
        <v>0</v>
      </c>
      <c r="T44" s="195">
        <v>732953.04717096803</v>
      </c>
      <c r="U44" s="195">
        <v>982147.18347361824</v>
      </c>
      <c r="V44" s="195">
        <v>0</v>
      </c>
      <c r="W44" s="169">
        <v>136931336.43297997</v>
      </c>
      <c r="X44" s="170"/>
      <c r="Y44" s="194">
        <v>0</v>
      </c>
      <c r="Z44" s="195">
        <v>0</v>
      </c>
      <c r="AA44" s="195">
        <v>0</v>
      </c>
      <c r="AB44" s="169">
        <v>0</v>
      </c>
      <c r="AD44" s="194">
        <v>1403796.0992566848</v>
      </c>
      <c r="AE44" s="195">
        <v>0</v>
      </c>
      <c r="AF44" s="195">
        <v>8050.6675144728415</v>
      </c>
      <c r="AG44" s="195">
        <v>0</v>
      </c>
      <c r="AH44" s="195">
        <v>0</v>
      </c>
      <c r="AI44" s="169">
        <v>1411846.7667711575</v>
      </c>
      <c r="AK44" s="172">
        <v>138343183.19975111</v>
      </c>
      <c r="AM44" s="173">
        <v>8483002.3847632408</v>
      </c>
      <c r="AO44" s="205">
        <v>18918850.188012272</v>
      </c>
      <c r="AQ44" s="194">
        <v>137793324.25130481</v>
      </c>
      <c r="AR44" s="195">
        <v>0</v>
      </c>
      <c r="AS44" s="195">
        <v>1403796.0992566848</v>
      </c>
      <c r="AT44" s="195">
        <v>0</v>
      </c>
      <c r="AU44" s="195">
        <v>8483002.3847632408</v>
      </c>
      <c r="AV44" s="194">
        <v>0</v>
      </c>
      <c r="AW44" s="195">
        <v>0</v>
      </c>
      <c r="AX44" s="195">
        <v>0</v>
      </c>
      <c r="AY44" s="195">
        <v>0</v>
      </c>
      <c r="AZ44" s="195">
        <v>0</v>
      </c>
      <c r="BA44" s="206">
        <v>0</v>
      </c>
      <c r="BB44" s="195">
        <v>147680122.73532477</v>
      </c>
      <c r="BC44" s="206">
        <v>2.0481820683926344E-9</v>
      </c>
      <c r="BE44" s="207">
        <v>147680122.73532477</v>
      </c>
      <c r="BF44" s="207">
        <v>0</v>
      </c>
      <c r="BG44" s="279">
        <v>147680122.73532477</v>
      </c>
      <c r="BK44" s="103"/>
      <c r="BL44" s="103"/>
    </row>
    <row r="45" spans="1:158" ht="12" thickBot="1" x14ac:dyDescent="0.25">
      <c r="C45" s="208" t="s">
        <v>416</v>
      </c>
      <c r="D45" s="76" t="s">
        <v>329</v>
      </c>
      <c r="E45" s="170">
        <v>7</v>
      </c>
      <c r="F45" s="194">
        <v>13902798.081226876</v>
      </c>
      <c r="G45" s="195">
        <v>975995.67032696877</v>
      </c>
      <c r="H45" s="195">
        <v>284945.85520129133</v>
      </c>
      <c r="I45" s="195">
        <v>1302985.7497818838</v>
      </c>
      <c r="J45" s="195">
        <v>0</v>
      </c>
      <c r="K45" s="195">
        <v>1140112.2880013648</v>
      </c>
      <c r="L45" s="195">
        <v>164784.2216073552</v>
      </c>
      <c r="M45" s="195">
        <v>800928.12799999991</v>
      </c>
      <c r="N45" s="195">
        <v>0</v>
      </c>
      <c r="O45" s="195">
        <v>164642.660468216</v>
      </c>
      <c r="P45" s="195">
        <v>0</v>
      </c>
      <c r="Q45" s="195">
        <v>4827.1889332378287</v>
      </c>
      <c r="R45" s="195">
        <v>0</v>
      </c>
      <c r="S45" s="195">
        <v>0</v>
      </c>
      <c r="T45" s="195">
        <v>0</v>
      </c>
      <c r="U45" s="195">
        <v>72944.645105924923</v>
      </c>
      <c r="V45" s="195">
        <v>0</v>
      </c>
      <c r="W45" s="209">
        <v>18814964.488653116</v>
      </c>
      <c r="X45" s="170"/>
      <c r="Y45" s="194">
        <v>0</v>
      </c>
      <c r="Z45" s="195">
        <v>0</v>
      </c>
      <c r="AA45" s="195">
        <v>0</v>
      </c>
      <c r="AB45" s="209">
        <v>0</v>
      </c>
      <c r="AD45" s="194">
        <v>262872.79433469329</v>
      </c>
      <c r="AE45" s="195">
        <v>0</v>
      </c>
      <c r="AF45" s="195">
        <v>623.26960856587391</v>
      </c>
      <c r="AG45" s="195">
        <v>0</v>
      </c>
      <c r="AH45" s="195">
        <v>0</v>
      </c>
      <c r="AI45" s="209">
        <v>263496.06394325919</v>
      </c>
      <c r="AK45" s="210">
        <v>19078460.552596375</v>
      </c>
      <c r="AM45" s="211">
        <v>964520.4465857012</v>
      </c>
      <c r="AO45" s="212">
        <v>2391103.5967318909</v>
      </c>
      <c r="AQ45" s="213">
        <v>18823314.9944162</v>
      </c>
      <c r="AR45" s="214">
        <v>0</v>
      </c>
      <c r="AS45" s="214">
        <v>262872.79433469329</v>
      </c>
      <c r="AT45" s="214">
        <v>0</v>
      </c>
      <c r="AU45" s="214">
        <v>964520.4465857012</v>
      </c>
      <c r="AV45" s="213">
        <v>0</v>
      </c>
      <c r="AW45" s="214">
        <v>0</v>
      </c>
      <c r="AX45" s="214">
        <v>0</v>
      </c>
      <c r="AY45" s="214">
        <v>0</v>
      </c>
      <c r="AZ45" s="214">
        <v>0</v>
      </c>
      <c r="BA45" s="215">
        <v>0</v>
      </c>
      <c r="BB45" s="214">
        <v>20050708.235336594</v>
      </c>
      <c r="BC45" s="215">
        <v>4.6111381379887462E-10</v>
      </c>
      <c r="BE45" s="216">
        <v>20050708.235336594</v>
      </c>
      <c r="BF45" s="216">
        <v>0</v>
      </c>
      <c r="BG45" s="280">
        <v>20050708.235336594</v>
      </c>
      <c r="BK45" s="103"/>
      <c r="BL45" s="103"/>
    </row>
    <row r="46" spans="1:158" x14ac:dyDescent="0.2">
      <c r="C46" s="208"/>
      <c r="D46" s="76"/>
      <c r="E46" s="162"/>
      <c r="F46" s="194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7"/>
      <c r="Y46" s="175"/>
      <c r="Z46" s="170"/>
      <c r="AA46" s="170"/>
      <c r="AB46" s="177"/>
      <c r="AD46" s="175"/>
      <c r="AE46" s="170"/>
      <c r="AF46" s="170"/>
      <c r="AG46" s="170"/>
      <c r="AH46" s="170"/>
      <c r="AI46" s="177"/>
      <c r="AK46" s="224"/>
      <c r="AQ46" s="281"/>
      <c r="AR46" s="282"/>
      <c r="AS46" s="282"/>
      <c r="AT46" s="283"/>
      <c r="AU46" s="284"/>
      <c r="AV46" s="285"/>
      <c r="AW46" s="283"/>
      <c r="AX46" s="283"/>
      <c r="AY46" s="283"/>
      <c r="AZ46" s="283"/>
      <c r="BA46" s="286"/>
      <c r="BB46" s="281"/>
      <c r="BC46" s="284"/>
      <c r="BK46" s="103"/>
      <c r="BL46" s="103"/>
    </row>
    <row r="47" spans="1:158" s="219" customFormat="1" x14ac:dyDescent="0.2">
      <c r="A47" s="218"/>
      <c r="B47" s="218"/>
      <c r="C47" s="106" t="s">
        <v>417</v>
      </c>
      <c r="D47" s="287"/>
      <c r="E47" s="220">
        <v>35</v>
      </c>
      <c r="F47" s="194">
        <v>143102103.3136197</v>
      </c>
      <c r="G47" s="195">
        <v>10174947.120913798</v>
      </c>
      <c r="H47" s="195">
        <v>2963706.2158699995</v>
      </c>
      <c r="I47" s="195">
        <v>11433830.323528295</v>
      </c>
      <c r="J47" s="195">
        <v>50603.4621921117</v>
      </c>
      <c r="K47" s="195">
        <v>14197857.929940503</v>
      </c>
      <c r="L47" s="195">
        <v>1414001.8651725198</v>
      </c>
      <c r="M47" s="195">
        <v>4004640.6399999997</v>
      </c>
      <c r="N47" s="195">
        <v>266203.96414784307</v>
      </c>
      <c r="O47" s="195">
        <v>1551231.2582463883</v>
      </c>
      <c r="P47" s="195">
        <v>6595289.1437347867</v>
      </c>
      <c r="Q47" s="195">
        <v>4827.1889332378287</v>
      </c>
      <c r="R47" s="195">
        <v>-53477.330590814716</v>
      </c>
      <c r="S47" s="195">
        <v>0</v>
      </c>
      <c r="T47" s="195">
        <v>770882.72619251581</v>
      </c>
      <c r="U47" s="195">
        <v>1055091.8285795432</v>
      </c>
      <c r="V47" s="195">
        <v>0</v>
      </c>
      <c r="W47" s="206">
        <v>197531739.65048042</v>
      </c>
      <c r="X47" s="99"/>
      <c r="Y47" s="194">
        <v>6587394.4066666663</v>
      </c>
      <c r="Z47" s="195">
        <v>151251</v>
      </c>
      <c r="AA47" s="195">
        <v>0</v>
      </c>
      <c r="AB47" s="206">
        <v>6738645.4066666663</v>
      </c>
      <c r="AC47" s="99"/>
      <c r="AD47" s="194">
        <v>2150437.47673911</v>
      </c>
      <c r="AE47" s="195">
        <v>384000</v>
      </c>
      <c r="AF47" s="195">
        <v>8673.9371230387151</v>
      </c>
      <c r="AG47" s="195">
        <v>304000</v>
      </c>
      <c r="AH47" s="195">
        <v>0</v>
      </c>
      <c r="AI47" s="206">
        <v>2847111.4138621492</v>
      </c>
      <c r="AJ47" s="99"/>
      <c r="AK47" s="207">
        <v>207117496.47100919</v>
      </c>
      <c r="AL47" s="99"/>
      <c r="AM47" s="195">
        <v>11502577.027701141</v>
      </c>
      <c r="AN47" s="99"/>
      <c r="AO47" s="195">
        <v>26711207.759385806</v>
      </c>
      <c r="AP47" s="99"/>
      <c r="AQ47" s="194">
        <v>199050626.55515915</v>
      </c>
      <c r="AR47" s="195">
        <v>6834645.4066666663</v>
      </c>
      <c r="AS47" s="195">
        <v>2150437.47673911</v>
      </c>
      <c r="AT47" s="195">
        <v>0</v>
      </c>
      <c r="AU47" s="206">
        <v>11502577.027701141</v>
      </c>
      <c r="AV47" s="194">
        <v>29236.742018823992</v>
      </c>
      <c r="AW47" s="195">
        <v>9745.5806729413307</v>
      </c>
      <c r="AX47" s="195">
        <v>0</v>
      </c>
      <c r="AY47" s="195">
        <v>3071.2499999999995</v>
      </c>
      <c r="AZ47" s="195">
        <v>0</v>
      </c>
      <c r="BA47" s="206">
        <v>11423.757899049395</v>
      </c>
      <c r="BB47" s="194">
        <v>219484809.13567528</v>
      </c>
      <c r="BC47" s="206">
        <v>3.0622686608694494E-9</v>
      </c>
      <c r="BD47" s="113"/>
      <c r="BE47" s="99">
        <v>219538286.4662661</v>
      </c>
      <c r="BF47" s="99">
        <v>632754.19663218525</v>
      </c>
      <c r="BG47" s="99">
        <v>220171040.6628983</v>
      </c>
      <c r="BH47" s="113"/>
      <c r="BI47" s="113"/>
      <c r="BJ47" s="113"/>
      <c r="BK47" s="103"/>
      <c r="BL47" s="103"/>
    </row>
    <row r="48" spans="1:158" ht="12" thickBot="1" x14ac:dyDescent="0.25">
      <c r="A48" s="221" t="s">
        <v>418</v>
      </c>
      <c r="F48" s="175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7"/>
      <c r="Y48" s="175"/>
      <c r="Z48" s="170"/>
      <c r="AA48" s="170"/>
      <c r="AB48" s="288">
        <v>0</v>
      </c>
      <c r="AD48" s="223">
        <v>0</v>
      </c>
      <c r="AE48" s="223">
        <v>0</v>
      </c>
      <c r="AF48" s="223">
        <v>0</v>
      </c>
      <c r="AG48" s="223">
        <v>0</v>
      </c>
      <c r="AH48" s="170"/>
      <c r="AI48" s="177"/>
      <c r="AK48" s="224"/>
      <c r="AO48" s="315">
        <v>0</v>
      </c>
      <c r="AQ48" s="226"/>
      <c r="AR48" s="227"/>
      <c r="AS48" s="227"/>
      <c r="AT48" s="170"/>
      <c r="AU48" s="179"/>
      <c r="AV48" s="175"/>
      <c r="AW48" s="170"/>
      <c r="AX48" s="170"/>
      <c r="AY48" s="170"/>
      <c r="AZ48" s="170"/>
      <c r="BA48" s="228">
        <v>0</v>
      </c>
      <c r="BB48" s="226"/>
      <c r="BC48" s="351">
        <v>3.0622686608694494E-9</v>
      </c>
      <c r="BD48" s="181"/>
      <c r="BE48" s="181"/>
      <c r="BF48" s="181"/>
      <c r="BG48" s="181"/>
      <c r="BH48" s="181"/>
      <c r="BI48" s="181"/>
      <c r="BJ48" s="181"/>
      <c r="BK48" s="181"/>
      <c r="BL48" s="181"/>
    </row>
    <row r="49" spans="1:64" ht="12" thickBot="1" x14ac:dyDescent="0.25">
      <c r="A49" s="221" t="s">
        <v>418</v>
      </c>
      <c r="D49" s="229" t="s">
        <v>419</v>
      </c>
      <c r="F49" s="223">
        <v>0</v>
      </c>
      <c r="G49" s="223">
        <v>0</v>
      </c>
      <c r="H49" s="223">
        <v>0</v>
      </c>
      <c r="I49" s="223">
        <v>0</v>
      </c>
      <c r="J49" s="223">
        <v>0</v>
      </c>
      <c r="K49" s="223">
        <v>0</v>
      </c>
      <c r="L49" s="223">
        <v>0</v>
      </c>
      <c r="M49" s="291"/>
      <c r="N49" s="223">
        <v>0</v>
      </c>
      <c r="O49" s="230"/>
      <c r="P49" s="223">
        <v>0</v>
      </c>
      <c r="Q49" s="291"/>
      <c r="R49" s="230">
        <v>0</v>
      </c>
      <c r="S49" s="291"/>
      <c r="T49" s="230">
        <v>0</v>
      </c>
      <c r="U49" s="230">
        <v>0</v>
      </c>
      <c r="V49" s="230"/>
      <c r="W49" s="292">
        <v>197531739.65048036</v>
      </c>
      <c r="Y49" s="232" t="s">
        <v>419</v>
      </c>
      <c r="Z49" s="170"/>
      <c r="AA49" s="170"/>
      <c r="AB49" s="293">
        <v>6738645.4066666663</v>
      </c>
      <c r="AD49" s="232" t="s">
        <v>419</v>
      </c>
      <c r="AE49" s="170"/>
      <c r="AF49" s="170"/>
      <c r="AG49" s="170"/>
      <c r="AH49" s="170"/>
      <c r="AI49" s="233"/>
      <c r="AK49" s="294">
        <v>204270385.05714703</v>
      </c>
      <c r="AQ49" s="243"/>
      <c r="AR49" s="244"/>
      <c r="AS49" s="244"/>
      <c r="AT49" s="237"/>
      <c r="AU49" s="245"/>
      <c r="AV49" s="236"/>
      <c r="AW49" s="237"/>
      <c r="AX49" s="237"/>
      <c r="AY49" s="237"/>
      <c r="AZ49" s="237"/>
      <c r="BA49" s="272"/>
      <c r="BB49" s="243"/>
      <c r="BC49" s="245"/>
      <c r="BD49" s="181"/>
      <c r="BE49" s="181"/>
      <c r="BF49" s="295"/>
      <c r="BG49" s="181"/>
      <c r="BH49" s="181"/>
      <c r="BI49" s="181"/>
      <c r="BJ49" s="181"/>
      <c r="BK49" s="181"/>
      <c r="BL49" s="181"/>
    </row>
    <row r="50" spans="1:64" ht="12" thickBot="1" x14ac:dyDescent="0.25">
      <c r="A50" s="221" t="s">
        <v>418</v>
      </c>
      <c r="D50" s="235" t="s">
        <v>420</v>
      </c>
      <c r="F50" s="23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38"/>
      <c r="W50" s="239">
        <v>0</v>
      </c>
      <c r="Y50" s="240" t="s">
        <v>420</v>
      </c>
      <c r="Z50" s="237"/>
      <c r="AA50" s="237"/>
      <c r="AB50" s="239">
        <v>0</v>
      </c>
      <c r="AD50" s="240"/>
      <c r="AE50" s="238"/>
      <c r="AF50" s="237"/>
      <c r="AG50" s="237"/>
      <c r="AH50" s="237"/>
      <c r="AI50" s="239">
        <v>2847111.4138621492</v>
      </c>
      <c r="AK50" s="239">
        <v>2847111.4138621688</v>
      </c>
      <c r="AM50" s="297">
        <v>0</v>
      </c>
      <c r="AV50" s="170"/>
      <c r="AW50" s="170"/>
      <c r="AX50" s="170"/>
      <c r="AY50" s="170"/>
      <c r="AZ50" s="170"/>
      <c r="BA50" s="170"/>
      <c r="BD50" s="181"/>
      <c r="BE50" s="181"/>
      <c r="BF50" s="181"/>
      <c r="BG50" s="181"/>
      <c r="BH50" s="181"/>
      <c r="BI50" s="181"/>
      <c r="BJ50" s="181"/>
      <c r="BK50" s="181"/>
      <c r="BL50" s="181"/>
    </row>
    <row r="51" spans="1:64" x14ac:dyDescent="0.2">
      <c r="V51" s="298"/>
      <c r="W51" s="298"/>
      <c r="AK51" s="100"/>
      <c r="AV51" s="170"/>
      <c r="AW51" s="170"/>
      <c r="AX51" s="170"/>
      <c r="AY51" s="170"/>
      <c r="AZ51" s="170"/>
      <c r="BA51" s="170"/>
      <c r="BD51" s="181"/>
      <c r="BE51" s="181"/>
      <c r="BF51" s="181"/>
      <c r="BG51" s="181"/>
      <c r="BH51" s="181"/>
      <c r="BI51" s="181"/>
      <c r="BJ51" s="181"/>
      <c r="BK51" s="181"/>
      <c r="BL51" s="181"/>
    </row>
    <row r="52" spans="1:64" x14ac:dyDescent="0.2">
      <c r="D52" s="204" t="s">
        <v>443</v>
      </c>
      <c r="F52" s="113">
        <v>15488759.884858057</v>
      </c>
      <c r="H52" s="113">
        <v>2131182.3536499925</v>
      </c>
      <c r="I52" s="113">
        <v>-2513795.1395800076</v>
      </c>
      <c r="J52" s="113">
        <v>31636.334000000003</v>
      </c>
      <c r="K52" s="113">
        <v>9909570.637094954</v>
      </c>
      <c r="L52" s="113">
        <v>241474.09452199982</v>
      </c>
      <c r="M52" s="113">
        <v>-1770359.3600000003</v>
      </c>
      <c r="N52" s="113">
        <v>10949.063003897434</v>
      </c>
      <c r="O52" s="113">
        <v>-82190.537929611979</v>
      </c>
      <c r="P52" s="113">
        <v>699928.79387888871</v>
      </c>
      <c r="Q52" s="113">
        <v>63397.988933237873</v>
      </c>
      <c r="R52" s="113">
        <v>312738.96557294496</v>
      </c>
      <c r="T52" s="248">
        <v>770882.72619251581</v>
      </c>
      <c r="U52" s="248">
        <v>-825640.52230503852</v>
      </c>
      <c r="V52" s="248">
        <v>408681.21134970989</v>
      </c>
      <c r="W52" s="113">
        <v>24877216.493241545</v>
      </c>
      <c r="Y52" s="299" t="s">
        <v>444</v>
      </c>
      <c r="Z52" s="300"/>
      <c r="AA52" s="300"/>
      <c r="AB52" s="300"/>
      <c r="AC52" s="300"/>
      <c r="AD52" s="300"/>
      <c r="AE52" s="300"/>
      <c r="AV52" s="170"/>
      <c r="AW52" s="170"/>
      <c r="AX52" s="170"/>
      <c r="AY52" s="170"/>
      <c r="AZ52" s="170"/>
      <c r="BA52" s="170"/>
      <c r="BD52" s="181"/>
      <c r="BE52" s="181"/>
      <c r="BF52" s="181"/>
      <c r="BG52" s="181"/>
      <c r="BH52" s="181"/>
      <c r="BI52" s="181"/>
      <c r="BJ52" s="181"/>
      <c r="BK52" s="181"/>
      <c r="BL52" s="181"/>
    </row>
    <row r="53" spans="1:64" x14ac:dyDescent="0.2">
      <c r="D53" s="204" t="s">
        <v>445</v>
      </c>
      <c r="T53" s="250" t="s">
        <v>424</v>
      </c>
      <c r="U53" s="250"/>
      <c r="V53" s="250"/>
      <c r="W53" s="113">
        <v>2006021.322636551</v>
      </c>
      <c r="Y53" s="299" t="s">
        <v>446</v>
      </c>
      <c r="Z53" s="300"/>
      <c r="AA53" s="300"/>
      <c r="AB53" s="300"/>
      <c r="AC53" s="300"/>
      <c r="AD53" s="300"/>
      <c r="AE53" s="300"/>
      <c r="AV53" s="170"/>
      <c r="AW53" s="170"/>
      <c r="AX53" s="170"/>
      <c r="AY53" s="170"/>
      <c r="AZ53" s="170"/>
      <c r="BA53" s="170"/>
      <c r="BD53" s="181"/>
      <c r="BE53" s="181"/>
      <c r="BF53" s="181"/>
      <c r="BG53" s="181"/>
      <c r="BH53" s="181"/>
      <c r="BI53" s="181"/>
      <c r="BJ53" s="181"/>
      <c r="BK53" s="181"/>
      <c r="BL53" s="181"/>
    </row>
    <row r="54" spans="1:64" x14ac:dyDescent="0.2">
      <c r="D54" s="204" t="s">
        <v>447</v>
      </c>
      <c r="W54" s="249">
        <v>26883237.815878097</v>
      </c>
      <c r="Y54" s="299" t="s">
        <v>448</v>
      </c>
      <c r="Z54" s="300"/>
      <c r="AA54" s="300"/>
      <c r="AB54" s="300"/>
      <c r="AC54" s="300"/>
      <c r="AD54" s="300"/>
      <c r="AE54" s="300"/>
      <c r="AV54" s="170"/>
      <c r="AW54" s="170"/>
      <c r="AX54" s="170"/>
      <c r="AY54" s="170"/>
      <c r="AZ54" s="170"/>
      <c r="BA54" s="170"/>
      <c r="BD54" s="181"/>
      <c r="BE54" s="181"/>
      <c r="BF54" s="181"/>
      <c r="BG54" s="181"/>
      <c r="BH54" s="181"/>
      <c r="BI54" s="181"/>
      <c r="BJ54" s="181"/>
      <c r="BK54" s="181"/>
      <c r="BL54" s="181"/>
    </row>
    <row r="55" spans="1:64" x14ac:dyDescent="0.2">
      <c r="W55" s="234">
        <v>19151947.717290461</v>
      </c>
      <c r="Y55" s="299" t="s">
        <v>449</v>
      </c>
      <c r="Z55" s="300"/>
      <c r="AA55" s="300"/>
      <c r="AB55" s="300"/>
      <c r="AC55" s="300"/>
      <c r="AD55" s="300"/>
      <c r="AE55" s="300"/>
      <c r="AV55" s="170"/>
      <c r="AW55" s="170"/>
      <c r="AX55" s="170"/>
      <c r="AY55" s="170"/>
      <c r="AZ55" s="170"/>
      <c r="BA55" s="170"/>
      <c r="BD55" s="181"/>
      <c r="BE55" s="181"/>
      <c r="BF55" s="181"/>
      <c r="BG55" s="181"/>
      <c r="BH55" s="181"/>
      <c r="BI55" s="181"/>
      <c r="BJ55" s="181"/>
      <c r="BK55" s="181"/>
      <c r="BL55" s="181"/>
    </row>
    <row r="56" spans="1:64" x14ac:dyDescent="0.2">
      <c r="D56" s="204" t="s">
        <v>450</v>
      </c>
      <c r="W56" s="249">
        <v>24564477.527668599</v>
      </c>
      <c r="AV56" s="170"/>
      <c r="AW56" s="170"/>
      <c r="AX56" s="170"/>
      <c r="AY56" s="170"/>
      <c r="AZ56" s="170"/>
      <c r="BA56" s="170"/>
      <c r="BD56" s="181"/>
      <c r="BE56" s="181"/>
      <c r="BF56" s="181"/>
      <c r="BG56" s="181"/>
      <c r="BH56" s="181"/>
      <c r="BI56" s="181"/>
      <c r="BJ56" s="181"/>
      <c r="BK56" s="181"/>
      <c r="BL56" s="181"/>
    </row>
    <row r="57" spans="1:64" x14ac:dyDescent="0.2">
      <c r="D57" s="204" t="s">
        <v>451</v>
      </c>
      <c r="U57" s="113">
        <v>8</v>
      </c>
      <c r="V57" s="113">
        <v>0</v>
      </c>
      <c r="W57" s="301">
        <v>26328955.55880687</v>
      </c>
      <c r="AV57" s="170"/>
      <c r="AW57" s="170"/>
      <c r="AX57" s="170"/>
      <c r="AY57" s="170"/>
      <c r="AZ57" s="170"/>
      <c r="BA57" s="170"/>
      <c r="BD57" s="181"/>
      <c r="BE57" s="181"/>
      <c r="BF57" s="181"/>
      <c r="BG57" s="181"/>
      <c r="BH57" s="181"/>
      <c r="BI57" s="181"/>
      <c r="BJ57" s="181"/>
      <c r="BK57" s="181"/>
      <c r="BL57" s="181"/>
    </row>
    <row r="58" spans="1:64" x14ac:dyDescent="0.2">
      <c r="A58" s="338">
        <v>6</v>
      </c>
      <c r="B58" s="204" t="s">
        <v>498</v>
      </c>
      <c r="O58" s="234"/>
      <c r="AV58" s="170"/>
      <c r="AW58" s="170"/>
      <c r="AX58" s="170"/>
      <c r="AY58" s="170"/>
      <c r="AZ58" s="170"/>
      <c r="BA58" s="170"/>
      <c r="BD58" s="181"/>
      <c r="BE58" s="181"/>
      <c r="BF58" s="181"/>
      <c r="BG58" s="181"/>
      <c r="BH58" s="181"/>
      <c r="BI58" s="181"/>
      <c r="BJ58" s="181"/>
      <c r="BK58" s="181"/>
      <c r="BL58" s="181"/>
    </row>
    <row r="59" spans="1:64" x14ac:dyDescent="0.2">
      <c r="AV59" s="170"/>
      <c r="AW59" s="170"/>
      <c r="AX59" s="170"/>
      <c r="AY59" s="170"/>
      <c r="AZ59" s="170"/>
      <c r="BA59" s="170"/>
      <c r="BD59" s="181"/>
      <c r="BE59" s="181"/>
      <c r="BF59" s="181"/>
      <c r="BG59" s="181"/>
      <c r="BH59" s="181"/>
      <c r="BI59" s="181"/>
      <c r="BJ59" s="181"/>
      <c r="BK59" s="181"/>
      <c r="BL59" s="181"/>
    </row>
    <row r="60" spans="1:64" x14ac:dyDescent="0.2">
      <c r="AV60" s="170"/>
      <c r="AW60" s="170"/>
      <c r="AX60" s="170"/>
      <c r="AY60" s="170"/>
      <c r="AZ60" s="170"/>
      <c r="BA60" s="170"/>
      <c r="BD60" s="181"/>
      <c r="BE60" s="181"/>
      <c r="BF60" s="181"/>
      <c r="BG60" s="181"/>
      <c r="BH60" s="181"/>
      <c r="BI60" s="181"/>
      <c r="BJ60" s="181"/>
      <c r="BK60" s="181"/>
      <c r="BL60" s="181"/>
    </row>
    <row r="61" spans="1:64" x14ac:dyDescent="0.2">
      <c r="AV61" s="170"/>
      <c r="AW61" s="170"/>
      <c r="AX61" s="170"/>
      <c r="AY61" s="170"/>
      <c r="AZ61" s="170"/>
      <c r="BA61" s="170"/>
      <c r="BD61" s="181"/>
      <c r="BE61" s="181"/>
      <c r="BF61" s="181"/>
      <c r="BG61" s="181"/>
      <c r="BH61" s="181"/>
      <c r="BI61" s="181"/>
      <c r="BJ61" s="181"/>
      <c r="BK61" s="181"/>
      <c r="BL61" s="181"/>
    </row>
    <row r="62" spans="1:64" x14ac:dyDescent="0.2">
      <c r="AV62" s="170"/>
      <c r="AW62" s="170"/>
      <c r="AX62" s="170"/>
      <c r="AY62" s="170"/>
      <c r="AZ62" s="170"/>
      <c r="BA62" s="170"/>
      <c r="BD62" s="181"/>
      <c r="BE62" s="181"/>
      <c r="BF62" s="181"/>
      <c r="BG62" s="181"/>
      <c r="BH62" s="181"/>
      <c r="BI62" s="181"/>
      <c r="BJ62" s="181"/>
      <c r="BK62" s="181"/>
      <c r="BL62" s="181"/>
    </row>
    <row r="63" spans="1:64" x14ac:dyDescent="0.2"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T63" s="107"/>
      <c r="U63" s="107"/>
      <c r="W63" s="107"/>
      <c r="AV63" s="170"/>
      <c r="AW63" s="170"/>
      <c r="AX63" s="170"/>
      <c r="AY63" s="170"/>
      <c r="AZ63" s="170"/>
      <c r="BA63" s="170"/>
      <c r="BD63" s="181"/>
      <c r="BE63" s="181"/>
      <c r="BF63" s="181"/>
      <c r="BG63" s="181"/>
      <c r="BH63" s="181"/>
      <c r="BI63" s="181"/>
      <c r="BJ63" s="181"/>
      <c r="BK63" s="181"/>
      <c r="BL63" s="181"/>
    </row>
    <row r="64" spans="1:64" x14ac:dyDescent="0.2">
      <c r="A64" s="181"/>
      <c r="B64" s="181"/>
      <c r="C64" s="181"/>
      <c r="D64" s="181"/>
      <c r="E64" s="181"/>
      <c r="F64" s="342"/>
      <c r="G64" s="342"/>
      <c r="H64" s="342"/>
      <c r="I64" s="342"/>
      <c r="J64" s="342"/>
      <c r="K64" s="342"/>
      <c r="L64" s="342"/>
      <c r="M64" s="342"/>
      <c r="N64" s="342"/>
      <c r="O64" s="342"/>
      <c r="P64" s="342"/>
      <c r="Q64" s="342"/>
      <c r="R64" s="342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70"/>
      <c r="AW64" s="170"/>
      <c r="AX64" s="170"/>
      <c r="AY64" s="170"/>
      <c r="AZ64" s="170"/>
      <c r="BA64" s="170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181"/>
    </row>
    <row r="65" spans="1:64" x14ac:dyDescent="0.2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81"/>
      <c r="AV65" s="170"/>
      <c r="AW65" s="170"/>
      <c r="AX65" s="170"/>
      <c r="AY65" s="170"/>
      <c r="AZ65" s="170"/>
      <c r="BA65" s="170"/>
      <c r="BB65" s="181"/>
      <c r="BC65" s="181"/>
      <c r="BD65" s="181"/>
      <c r="BE65" s="181"/>
      <c r="BF65" s="181"/>
      <c r="BG65" s="181"/>
      <c r="BH65" s="181"/>
      <c r="BI65" s="181"/>
      <c r="BJ65" s="181"/>
      <c r="BK65" s="181"/>
      <c r="BL65" s="181"/>
    </row>
    <row r="66" spans="1:64" x14ac:dyDescent="0.2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1"/>
      <c r="AT66" s="181"/>
      <c r="AU66" s="181"/>
      <c r="AV66" s="170"/>
      <c r="AW66" s="170"/>
      <c r="AX66" s="170"/>
      <c r="AY66" s="170"/>
      <c r="AZ66" s="170"/>
      <c r="BA66" s="170"/>
      <c r="BB66" s="181"/>
      <c r="BC66" s="181"/>
      <c r="BD66" s="181"/>
      <c r="BE66" s="181"/>
      <c r="BF66" s="181"/>
      <c r="BG66" s="181"/>
      <c r="BH66" s="181"/>
      <c r="BI66" s="181"/>
      <c r="BJ66" s="181"/>
      <c r="BK66" s="181"/>
      <c r="BL66" s="181"/>
    </row>
    <row r="67" spans="1:64" x14ac:dyDescent="0.2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70"/>
      <c r="AW67" s="170"/>
      <c r="AX67" s="170"/>
      <c r="AY67" s="170"/>
      <c r="AZ67" s="170"/>
      <c r="BA67" s="170"/>
      <c r="BB67" s="181"/>
      <c r="BC67" s="181"/>
      <c r="BD67" s="181"/>
      <c r="BE67" s="181"/>
      <c r="BF67" s="181"/>
      <c r="BG67" s="181"/>
      <c r="BH67" s="181"/>
      <c r="BI67" s="181"/>
      <c r="BJ67" s="181"/>
      <c r="BK67" s="181"/>
      <c r="BL67" s="181"/>
    </row>
    <row r="68" spans="1:64" x14ac:dyDescent="0.2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70"/>
      <c r="AW68" s="170"/>
      <c r="AX68" s="170"/>
      <c r="AY68" s="170"/>
      <c r="AZ68" s="170"/>
      <c r="BA68" s="170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</row>
    <row r="69" spans="1:64" x14ac:dyDescent="0.2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70"/>
      <c r="AW69" s="170"/>
      <c r="AX69" s="170"/>
      <c r="AY69" s="170"/>
      <c r="AZ69" s="170"/>
      <c r="BA69" s="170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</row>
    <row r="70" spans="1:64" x14ac:dyDescent="0.2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70"/>
      <c r="AW70" s="170"/>
      <c r="AX70" s="170"/>
      <c r="AY70" s="170"/>
      <c r="AZ70" s="170"/>
      <c r="BA70" s="170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</row>
    <row r="71" spans="1:64" x14ac:dyDescent="0.2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70"/>
      <c r="AW71" s="170"/>
      <c r="AX71" s="170"/>
      <c r="AY71" s="170"/>
      <c r="AZ71" s="170"/>
      <c r="BA71" s="170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</row>
    <row r="72" spans="1:64" x14ac:dyDescent="0.2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70"/>
      <c r="AW72" s="170"/>
      <c r="AX72" s="170"/>
      <c r="AY72" s="170"/>
      <c r="AZ72" s="170"/>
      <c r="BA72" s="170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</row>
    <row r="73" spans="1:64" x14ac:dyDescent="0.2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  <c r="AV73" s="170"/>
      <c r="AW73" s="170"/>
      <c r="AX73" s="170"/>
      <c r="AY73" s="170"/>
      <c r="AZ73" s="170"/>
      <c r="BA73" s="170"/>
      <c r="BB73" s="181"/>
      <c r="BC73" s="181"/>
      <c r="BD73" s="181"/>
      <c r="BE73" s="181"/>
      <c r="BF73" s="181"/>
      <c r="BG73" s="181"/>
      <c r="BH73" s="181"/>
      <c r="BI73" s="181"/>
      <c r="BJ73" s="181"/>
      <c r="BK73" s="181"/>
      <c r="BL73" s="181"/>
    </row>
    <row r="74" spans="1:64" x14ac:dyDescent="0.2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70"/>
      <c r="AW74" s="170"/>
      <c r="AX74" s="170"/>
      <c r="AY74" s="170"/>
      <c r="AZ74" s="170"/>
      <c r="BA74" s="170"/>
      <c r="BB74" s="181"/>
      <c r="BC74" s="181"/>
      <c r="BD74" s="181"/>
      <c r="BE74" s="181"/>
      <c r="BF74" s="181"/>
      <c r="BG74" s="181"/>
      <c r="BH74" s="181"/>
      <c r="BI74" s="181"/>
      <c r="BJ74" s="181"/>
      <c r="BK74" s="181"/>
      <c r="BL74" s="181"/>
    </row>
    <row r="75" spans="1:64" x14ac:dyDescent="0.2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81"/>
      <c r="AR75" s="181"/>
      <c r="AS75" s="181"/>
      <c r="AT75" s="181"/>
      <c r="AU75" s="181"/>
      <c r="AV75" s="170"/>
      <c r="AW75" s="170"/>
      <c r="AX75" s="170"/>
      <c r="AY75" s="170"/>
      <c r="AZ75" s="170"/>
      <c r="BA75" s="170"/>
      <c r="BB75" s="181"/>
      <c r="BC75" s="181"/>
      <c r="BD75" s="181"/>
      <c r="BE75" s="181"/>
      <c r="BF75" s="181"/>
      <c r="BG75" s="181"/>
      <c r="BH75" s="181"/>
      <c r="BI75" s="181"/>
      <c r="BJ75" s="181"/>
      <c r="BK75" s="181"/>
      <c r="BL75" s="181"/>
    </row>
    <row r="76" spans="1:64" x14ac:dyDescent="0.2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181"/>
      <c r="AR76" s="181"/>
      <c r="AS76" s="181"/>
      <c r="AT76" s="181"/>
      <c r="AU76" s="181"/>
      <c r="AV76" s="170"/>
      <c r="AW76" s="170"/>
      <c r="AX76" s="170"/>
      <c r="AY76" s="170"/>
      <c r="AZ76" s="170"/>
      <c r="BA76" s="170"/>
      <c r="BB76" s="181"/>
      <c r="BC76" s="181"/>
      <c r="BD76" s="181"/>
      <c r="BE76" s="181"/>
      <c r="BF76" s="181"/>
      <c r="BG76" s="181"/>
      <c r="BH76" s="181"/>
      <c r="BI76" s="181"/>
      <c r="BJ76" s="181"/>
      <c r="BK76" s="181"/>
      <c r="BL76" s="181"/>
    </row>
    <row r="77" spans="1:64" x14ac:dyDescent="0.2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  <c r="AP77" s="181"/>
      <c r="AQ77" s="181"/>
      <c r="AR77" s="181"/>
      <c r="AS77" s="181"/>
      <c r="AT77" s="181"/>
      <c r="AU77" s="181"/>
      <c r="AV77" s="170"/>
      <c r="AW77" s="170"/>
      <c r="AX77" s="170"/>
      <c r="AY77" s="170"/>
      <c r="AZ77" s="170"/>
      <c r="BA77" s="170"/>
      <c r="BB77" s="181"/>
      <c r="BC77" s="181"/>
      <c r="BD77" s="181"/>
      <c r="BE77" s="181"/>
      <c r="BF77" s="181"/>
      <c r="BG77" s="181"/>
      <c r="BH77" s="181"/>
      <c r="BI77" s="181"/>
      <c r="BJ77" s="181"/>
      <c r="BK77" s="181"/>
      <c r="BL77" s="181"/>
    </row>
    <row r="78" spans="1:64" x14ac:dyDescent="0.2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181"/>
      <c r="AS78" s="181"/>
      <c r="AT78" s="181"/>
      <c r="AU78" s="181"/>
      <c r="AV78" s="170"/>
      <c r="AW78" s="170"/>
      <c r="AX78" s="170"/>
      <c r="AY78" s="170"/>
      <c r="AZ78" s="170"/>
      <c r="BA78" s="170"/>
      <c r="BB78" s="181"/>
      <c r="BC78" s="181"/>
      <c r="BD78" s="181"/>
      <c r="BE78" s="181"/>
      <c r="BF78" s="181"/>
      <c r="BG78" s="181"/>
      <c r="BH78" s="181"/>
      <c r="BI78" s="181"/>
      <c r="BJ78" s="181"/>
      <c r="BK78" s="181"/>
      <c r="BL78" s="181"/>
    </row>
    <row r="79" spans="1:64" x14ac:dyDescent="0.2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  <c r="AQ79" s="181"/>
      <c r="AR79" s="181"/>
      <c r="AS79" s="181"/>
      <c r="AT79" s="181"/>
      <c r="AU79" s="181"/>
      <c r="AV79" s="170"/>
      <c r="AW79" s="170"/>
      <c r="AX79" s="170"/>
      <c r="AY79" s="170"/>
      <c r="AZ79" s="170"/>
      <c r="BA79" s="170"/>
      <c r="BB79" s="181"/>
      <c r="BC79" s="181"/>
      <c r="BD79" s="181"/>
      <c r="BE79" s="181"/>
      <c r="BF79" s="181"/>
      <c r="BG79" s="181"/>
      <c r="BH79" s="181"/>
      <c r="BI79" s="181"/>
      <c r="BJ79" s="181"/>
      <c r="BK79" s="181"/>
      <c r="BL79" s="181"/>
    </row>
    <row r="80" spans="1:64" x14ac:dyDescent="0.2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181"/>
      <c r="AS80" s="181"/>
      <c r="AT80" s="181"/>
      <c r="AU80" s="181"/>
      <c r="AV80" s="170"/>
      <c r="AW80" s="170"/>
      <c r="AX80" s="170"/>
      <c r="AY80" s="170"/>
      <c r="AZ80" s="170"/>
      <c r="BA80" s="170"/>
      <c r="BB80" s="181"/>
      <c r="BC80" s="181"/>
      <c r="BD80" s="181"/>
      <c r="BE80" s="181"/>
      <c r="BF80" s="181"/>
      <c r="BG80" s="181"/>
      <c r="BH80" s="181"/>
      <c r="BI80" s="181"/>
      <c r="BJ80" s="181"/>
      <c r="BK80" s="181"/>
      <c r="BL80" s="181"/>
    </row>
    <row r="81" spans="1:64" x14ac:dyDescent="0.2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  <c r="AQ81" s="181"/>
      <c r="AR81" s="181"/>
      <c r="AS81" s="181"/>
      <c r="AT81" s="181"/>
      <c r="AU81" s="181"/>
      <c r="AV81" s="170"/>
      <c r="AW81" s="170"/>
      <c r="AX81" s="170"/>
      <c r="AY81" s="170"/>
      <c r="AZ81" s="170"/>
      <c r="BA81" s="170"/>
      <c r="BB81" s="181"/>
      <c r="BC81" s="181"/>
      <c r="BD81" s="181"/>
      <c r="BE81" s="181"/>
      <c r="BF81" s="181"/>
      <c r="BG81" s="181"/>
      <c r="BH81" s="181"/>
      <c r="BI81" s="181"/>
      <c r="BJ81" s="181"/>
      <c r="BK81" s="181"/>
      <c r="BL81" s="181"/>
    </row>
    <row r="82" spans="1:64" x14ac:dyDescent="0.2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  <c r="AU82" s="181"/>
      <c r="AV82" s="170"/>
      <c r="AW82" s="170"/>
      <c r="AX82" s="170"/>
      <c r="AY82" s="170"/>
      <c r="AZ82" s="170"/>
      <c r="BA82" s="170"/>
      <c r="BB82" s="181"/>
      <c r="BC82" s="181"/>
      <c r="BD82" s="181"/>
      <c r="BE82" s="181"/>
      <c r="BF82" s="181"/>
      <c r="BG82" s="181"/>
      <c r="BH82" s="181"/>
      <c r="BI82" s="181"/>
      <c r="BJ82" s="181"/>
      <c r="BK82" s="181"/>
      <c r="BL82" s="181"/>
    </row>
    <row r="83" spans="1:64" x14ac:dyDescent="0.2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  <c r="AQ83" s="181"/>
      <c r="AR83" s="181"/>
      <c r="AS83" s="181"/>
      <c r="AT83" s="181"/>
      <c r="AU83" s="181"/>
      <c r="AV83" s="170"/>
      <c r="AW83" s="170"/>
      <c r="AX83" s="170"/>
      <c r="AY83" s="170"/>
      <c r="AZ83" s="170"/>
      <c r="BA83" s="170"/>
      <c r="BB83" s="181"/>
      <c r="BC83" s="181"/>
      <c r="BD83" s="181"/>
      <c r="BE83" s="181"/>
      <c r="BF83" s="181"/>
      <c r="BG83" s="181"/>
      <c r="BH83" s="181"/>
      <c r="BI83" s="181"/>
      <c r="BJ83" s="181"/>
      <c r="BK83" s="181"/>
      <c r="BL83" s="181"/>
    </row>
    <row r="84" spans="1:64" x14ac:dyDescent="0.2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1"/>
      <c r="AU84" s="181"/>
      <c r="AV84" s="170"/>
      <c r="AW84" s="170"/>
      <c r="AX84" s="170"/>
      <c r="AY84" s="170"/>
      <c r="AZ84" s="170"/>
      <c r="BA84" s="170"/>
      <c r="BB84" s="181"/>
      <c r="BC84" s="181"/>
      <c r="BD84" s="181"/>
      <c r="BE84" s="181"/>
      <c r="BF84" s="181"/>
      <c r="BG84" s="181"/>
      <c r="BH84" s="181"/>
      <c r="BI84" s="181"/>
      <c r="BJ84" s="181"/>
      <c r="BK84" s="181"/>
      <c r="BL84" s="181"/>
    </row>
    <row r="85" spans="1:64" x14ac:dyDescent="0.2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P85" s="181"/>
      <c r="AQ85" s="181"/>
      <c r="AR85" s="181"/>
      <c r="AS85" s="181"/>
      <c r="AT85" s="181"/>
      <c r="AU85" s="181"/>
      <c r="AV85" s="170"/>
      <c r="AW85" s="170"/>
      <c r="AX85" s="170"/>
      <c r="AY85" s="170"/>
      <c r="AZ85" s="170"/>
      <c r="BA85" s="170"/>
      <c r="BB85" s="181"/>
      <c r="BC85" s="181"/>
      <c r="BD85" s="181"/>
      <c r="BE85" s="181"/>
      <c r="BF85" s="181"/>
      <c r="BG85" s="181"/>
      <c r="BH85" s="181"/>
      <c r="BI85" s="181"/>
      <c r="BJ85" s="181"/>
      <c r="BK85" s="181"/>
      <c r="BL85" s="181"/>
    </row>
    <row r="86" spans="1:64" x14ac:dyDescent="0.2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  <c r="AN86" s="181"/>
      <c r="AO86" s="181"/>
      <c r="AP86" s="181"/>
      <c r="AQ86" s="181"/>
      <c r="AR86" s="181"/>
      <c r="AS86" s="181"/>
      <c r="AT86" s="181"/>
      <c r="AU86" s="181"/>
      <c r="AV86" s="170"/>
      <c r="AW86" s="170"/>
      <c r="AX86" s="170"/>
      <c r="AY86" s="170"/>
      <c r="AZ86" s="170"/>
      <c r="BA86" s="170"/>
      <c r="BB86" s="181"/>
      <c r="BC86" s="181"/>
      <c r="BD86" s="181"/>
      <c r="BE86" s="181"/>
      <c r="BF86" s="181"/>
      <c r="BG86" s="181"/>
      <c r="BH86" s="181"/>
      <c r="BI86" s="181"/>
      <c r="BJ86" s="181"/>
      <c r="BK86" s="181"/>
      <c r="BL86" s="181"/>
    </row>
    <row r="87" spans="1:64" x14ac:dyDescent="0.2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181"/>
      <c r="AL87" s="181"/>
      <c r="AM87" s="181"/>
      <c r="AN87" s="181"/>
      <c r="AO87" s="181"/>
      <c r="AP87" s="181"/>
      <c r="AQ87" s="181"/>
      <c r="AR87" s="181"/>
      <c r="AS87" s="181"/>
      <c r="AT87" s="181"/>
      <c r="AU87" s="181"/>
      <c r="AV87" s="170"/>
      <c r="AW87" s="170"/>
      <c r="AX87" s="170"/>
      <c r="AY87" s="170"/>
      <c r="AZ87" s="170"/>
      <c r="BA87" s="170"/>
      <c r="BB87" s="181"/>
      <c r="BC87" s="181"/>
      <c r="BD87" s="181"/>
      <c r="BE87" s="181"/>
      <c r="BF87" s="181"/>
      <c r="BG87" s="181"/>
      <c r="BH87" s="181"/>
      <c r="BI87" s="181"/>
      <c r="BJ87" s="181"/>
      <c r="BK87" s="181"/>
      <c r="BL87" s="181"/>
    </row>
    <row r="88" spans="1:64" x14ac:dyDescent="0.2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1"/>
      <c r="AI88" s="181"/>
      <c r="AJ88" s="181"/>
      <c r="AK88" s="181"/>
      <c r="AL88" s="181"/>
      <c r="AM88" s="181"/>
      <c r="AN88" s="181"/>
      <c r="AO88" s="181"/>
      <c r="AP88" s="181"/>
      <c r="AQ88" s="181"/>
      <c r="AR88" s="181"/>
      <c r="AS88" s="181"/>
      <c r="AT88" s="181"/>
      <c r="AU88" s="181"/>
      <c r="AV88" s="170"/>
      <c r="AW88" s="170"/>
      <c r="AX88" s="170"/>
      <c r="AY88" s="170"/>
      <c r="AZ88" s="170"/>
      <c r="BA88" s="170"/>
      <c r="BB88" s="181"/>
      <c r="BC88" s="181"/>
      <c r="BD88" s="181"/>
      <c r="BE88" s="181"/>
      <c r="BF88" s="181"/>
      <c r="BG88" s="181"/>
      <c r="BH88" s="181"/>
      <c r="BI88" s="181"/>
      <c r="BJ88" s="181"/>
      <c r="BK88" s="181"/>
      <c r="BL88" s="181"/>
    </row>
    <row r="89" spans="1:64" x14ac:dyDescent="0.2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  <c r="AF89" s="181"/>
      <c r="AG89" s="181"/>
      <c r="AH89" s="181"/>
      <c r="AI89" s="181"/>
      <c r="AJ89" s="181"/>
      <c r="AK89" s="181"/>
      <c r="AL89" s="181"/>
      <c r="AM89" s="181"/>
      <c r="AN89" s="181"/>
      <c r="AO89" s="181"/>
      <c r="AP89" s="181"/>
      <c r="AQ89" s="181"/>
      <c r="AR89" s="181"/>
      <c r="AS89" s="181"/>
      <c r="AT89" s="181"/>
      <c r="AU89" s="181"/>
      <c r="AV89" s="170"/>
      <c r="AW89" s="170"/>
      <c r="AX89" s="170"/>
      <c r="AY89" s="170"/>
      <c r="AZ89" s="170"/>
      <c r="BA89" s="170"/>
      <c r="BB89" s="181"/>
      <c r="BC89" s="181"/>
      <c r="BD89" s="181"/>
      <c r="BE89" s="181"/>
      <c r="BF89" s="181"/>
      <c r="BG89" s="181"/>
      <c r="BH89" s="181"/>
      <c r="BI89" s="181"/>
      <c r="BJ89" s="181"/>
      <c r="BK89" s="181"/>
      <c r="BL89" s="181"/>
    </row>
    <row r="90" spans="1:64" x14ac:dyDescent="0.2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81"/>
      <c r="AI90" s="181"/>
      <c r="AJ90" s="181"/>
      <c r="AK90" s="181"/>
      <c r="AL90" s="181"/>
      <c r="AM90" s="181"/>
      <c r="AN90" s="181"/>
      <c r="AO90" s="181"/>
      <c r="AP90" s="181"/>
      <c r="AQ90" s="181"/>
      <c r="AR90" s="181"/>
      <c r="AS90" s="181"/>
      <c r="AT90" s="181"/>
      <c r="AU90" s="181"/>
      <c r="AV90" s="170"/>
      <c r="AW90" s="170"/>
      <c r="AX90" s="170"/>
      <c r="AY90" s="170"/>
      <c r="AZ90" s="170"/>
      <c r="BA90" s="170"/>
      <c r="BB90" s="181"/>
      <c r="BC90" s="181"/>
      <c r="BD90" s="181"/>
      <c r="BE90" s="181"/>
      <c r="BF90" s="181"/>
      <c r="BG90" s="181"/>
      <c r="BH90" s="181"/>
      <c r="BI90" s="181"/>
      <c r="BJ90" s="181"/>
      <c r="BK90" s="181"/>
      <c r="BL90" s="181"/>
    </row>
    <row r="91" spans="1:64" x14ac:dyDescent="0.2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  <c r="AF91" s="181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  <c r="AU91" s="181"/>
      <c r="AV91" s="170"/>
      <c r="AW91" s="170"/>
      <c r="AX91" s="170"/>
      <c r="AY91" s="170"/>
      <c r="AZ91" s="170"/>
      <c r="BA91" s="170"/>
      <c r="BB91" s="181"/>
      <c r="BC91" s="181"/>
      <c r="BD91" s="181"/>
      <c r="BE91" s="181"/>
      <c r="BF91" s="181"/>
      <c r="BG91" s="181"/>
      <c r="BH91" s="181"/>
      <c r="BI91" s="181"/>
      <c r="BJ91" s="181"/>
      <c r="BK91" s="181"/>
      <c r="BL91" s="181"/>
    </row>
    <row r="92" spans="1:64" x14ac:dyDescent="0.2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  <c r="AH92" s="181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170"/>
      <c r="AW92" s="170"/>
      <c r="AX92" s="170"/>
      <c r="AY92" s="170"/>
      <c r="AZ92" s="170"/>
      <c r="BA92" s="170"/>
      <c r="BB92" s="181"/>
      <c r="BC92" s="181"/>
      <c r="BD92" s="181"/>
      <c r="BE92" s="181"/>
      <c r="BF92" s="181"/>
      <c r="BG92" s="181"/>
      <c r="BH92" s="181"/>
      <c r="BI92" s="181"/>
      <c r="BJ92" s="181"/>
      <c r="BK92" s="181"/>
      <c r="BL92" s="181"/>
    </row>
    <row r="93" spans="1:64" x14ac:dyDescent="0.2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1"/>
      <c r="AM93" s="181"/>
      <c r="AN93" s="181"/>
      <c r="AO93" s="181"/>
      <c r="AP93" s="181"/>
      <c r="AQ93" s="181"/>
      <c r="AR93" s="181"/>
      <c r="AS93" s="181"/>
      <c r="AT93" s="181"/>
      <c r="AU93" s="181"/>
      <c r="AV93" s="170"/>
      <c r="AW93" s="170"/>
      <c r="AX93" s="170"/>
      <c r="AY93" s="170"/>
      <c r="AZ93" s="170"/>
      <c r="BA93" s="170"/>
      <c r="BB93" s="181"/>
      <c r="BC93" s="181"/>
      <c r="BD93" s="181"/>
      <c r="BE93" s="181"/>
      <c r="BF93" s="181"/>
      <c r="BG93" s="181"/>
      <c r="BH93" s="181"/>
      <c r="BI93" s="181"/>
      <c r="BJ93" s="181"/>
      <c r="BK93" s="181"/>
      <c r="BL93" s="181"/>
    </row>
    <row r="94" spans="1:64" x14ac:dyDescent="0.2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/>
      <c r="AM94" s="181"/>
      <c r="AN94" s="181"/>
      <c r="AO94" s="181"/>
      <c r="AP94" s="181"/>
      <c r="AQ94" s="181"/>
      <c r="AR94" s="181"/>
      <c r="AS94" s="181"/>
      <c r="AT94" s="181"/>
      <c r="AU94" s="181"/>
      <c r="AV94" s="170"/>
      <c r="AW94" s="170"/>
      <c r="AX94" s="170"/>
      <c r="AY94" s="170"/>
      <c r="AZ94" s="170"/>
      <c r="BA94" s="170"/>
      <c r="BB94" s="181"/>
      <c r="BC94" s="181"/>
      <c r="BD94" s="181"/>
      <c r="BE94" s="181"/>
      <c r="BF94" s="181"/>
      <c r="BG94" s="181"/>
      <c r="BH94" s="181"/>
      <c r="BI94" s="181"/>
      <c r="BJ94" s="181"/>
      <c r="BK94" s="181"/>
      <c r="BL94" s="181"/>
    </row>
    <row r="95" spans="1:64" x14ac:dyDescent="0.2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  <c r="AN95" s="181"/>
      <c r="AO95" s="181"/>
      <c r="AP95" s="181"/>
      <c r="AQ95" s="181"/>
      <c r="AR95" s="181"/>
      <c r="AS95" s="181"/>
      <c r="AT95" s="181"/>
      <c r="AU95" s="181"/>
      <c r="AV95" s="170"/>
      <c r="AW95" s="170"/>
      <c r="AX95" s="170"/>
      <c r="AY95" s="170"/>
      <c r="AZ95" s="170"/>
      <c r="BA95" s="170"/>
      <c r="BB95" s="181"/>
      <c r="BC95" s="181"/>
      <c r="BD95" s="181"/>
      <c r="BE95" s="181"/>
      <c r="BF95" s="181"/>
      <c r="BG95" s="181"/>
      <c r="BH95" s="181"/>
      <c r="BI95" s="181"/>
      <c r="BJ95" s="181"/>
      <c r="BK95" s="181"/>
      <c r="BL95" s="181"/>
    </row>
    <row r="96" spans="1:64" x14ac:dyDescent="0.2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70"/>
      <c r="AW96" s="170"/>
      <c r="AX96" s="170"/>
      <c r="AY96" s="170"/>
      <c r="AZ96" s="170"/>
      <c r="BA96" s="170"/>
      <c r="BB96" s="181"/>
      <c r="BC96" s="181"/>
      <c r="BD96" s="181"/>
      <c r="BE96" s="181"/>
      <c r="BF96" s="181"/>
      <c r="BG96" s="181"/>
      <c r="BH96" s="181"/>
      <c r="BI96" s="181"/>
      <c r="BJ96" s="181"/>
      <c r="BK96" s="181"/>
      <c r="BL96" s="181"/>
    </row>
    <row r="97" spans="1:64" x14ac:dyDescent="0.2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1"/>
      <c r="AO97" s="181"/>
      <c r="AP97" s="181"/>
      <c r="AQ97" s="181"/>
      <c r="AR97" s="181"/>
      <c r="AS97" s="181"/>
      <c r="AT97" s="181"/>
      <c r="AU97" s="181"/>
      <c r="AV97" s="170"/>
      <c r="AW97" s="170"/>
      <c r="AX97" s="170"/>
      <c r="AY97" s="170"/>
      <c r="AZ97" s="170"/>
      <c r="BA97" s="170"/>
      <c r="BB97" s="181"/>
      <c r="BC97" s="181"/>
      <c r="BD97" s="181"/>
      <c r="BE97" s="181"/>
      <c r="BF97" s="181"/>
      <c r="BG97" s="181"/>
      <c r="BH97" s="181"/>
      <c r="BI97" s="181"/>
      <c r="BJ97" s="181"/>
      <c r="BK97" s="181"/>
      <c r="BL97" s="181"/>
    </row>
    <row r="98" spans="1:64" x14ac:dyDescent="0.2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  <c r="AQ98" s="181"/>
      <c r="AR98" s="181"/>
      <c r="AS98" s="181"/>
      <c r="AT98" s="181"/>
      <c r="AU98" s="181"/>
      <c r="AV98" s="170"/>
      <c r="AW98" s="170"/>
      <c r="AX98" s="170"/>
      <c r="AY98" s="170"/>
      <c r="AZ98" s="170"/>
      <c r="BA98" s="170"/>
      <c r="BB98" s="181"/>
      <c r="BC98" s="181"/>
      <c r="BD98" s="181"/>
      <c r="BE98" s="181"/>
      <c r="BF98" s="181"/>
      <c r="BG98" s="181"/>
      <c r="BH98" s="181"/>
      <c r="BI98" s="181"/>
      <c r="BJ98" s="181"/>
      <c r="BK98" s="181"/>
      <c r="BL98" s="181"/>
    </row>
    <row r="99" spans="1:64" x14ac:dyDescent="0.2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81"/>
      <c r="AJ99" s="181"/>
      <c r="AK99" s="181"/>
      <c r="AL99" s="181"/>
      <c r="AM99" s="181"/>
      <c r="AN99" s="181"/>
      <c r="AO99" s="181"/>
      <c r="AP99" s="181"/>
      <c r="AQ99" s="181"/>
      <c r="AR99" s="181"/>
      <c r="AS99" s="181"/>
      <c r="AT99" s="181"/>
      <c r="AU99" s="181"/>
      <c r="AV99" s="170"/>
      <c r="AW99" s="170"/>
      <c r="AX99" s="170"/>
      <c r="AY99" s="170"/>
      <c r="AZ99" s="170"/>
      <c r="BA99" s="170"/>
      <c r="BB99" s="181"/>
      <c r="BC99" s="181"/>
      <c r="BD99" s="181"/>
      <c r="BE99" s="181"/>
      <c r="BF99" s="181"/>
      <c r="BG99" s="181"/>
      <c r="BH99" s="181"/>
      <c r="BI99" s="181"/>
      <c r="BJ99" s="181"/>
      <c r="BK99" s="181"/>
      <c r="BL99" s="181"/>
    </row>
    <row r="100" spans="1:64" x14ac:dyDescent="0.2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  <c r="AS100" s="181"/>
      <c r="AT100" s="181"/>
      <c r="AU100" s="181"/>
      <c r="AV100" s="170"/>
      <c r="AW100" s="170"/>
      <c r="AX100" s="170"/>
      <c r="AY100" s="170"/>
      <c r="AZ100" s="170"/>
      <c r="BA100" s="170"/>
      <c r="BB100" s="181"/>
      <c r="BC100" s="181"/>
      <c r="BD100" s="181"/>
      <c r="BE100" s="181"/>
      <c r="BF100" s="181"/>
      <c r="BG100" s="181"/>
      <c r="BH100" s="181"/>
      <c r="BI100" s="181"/>
      <c r="BJ100" s="181"/>
      <c r="BK100" s="181"/>
      <c r="BL100" s="181"/>
    </row>
    <row r="101" spans="1:64" x14ac:dyDescent="0.2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  <c r="AI101" s="181"/>
      <c r="AJ101" s="181"/>
      <c r="AK101" s="181"/>
      <c r="AL101" s="181"/>
      <c r="AM101" s="181"/>
      <c r="AN101" s="181"/>
      <c r="AO101" s="181"/>
      <c r="AP101" s="181"/>
      <c r="AQ101" s="181"/>
      <c r="AR101" s="181"/>
      <c r="AS101" s="181"/>
      <c r="AT101" s="181"/>
      <c r="AU101" s="181"/>
      <c r="AV101" s="170"/>
      <c r="AW101" s="170"/>
      <c r="AX101" s="170"/>
      <c r="AY101" s="170"/>
      <c r="AZ101" s="170"/>
      <c r="BA101" s="170"/>
      <c r="BB101" s="181"/>
      <c r="BC101" s="181"/>
      <c r="BD101" s="181"/>
      <c r="BE101" s="181"/>
      <c r="BF101" s="181"/>
      <c r="BG101" s="181"/>
      <c r="BH101" s="181"/>
      <c r="BI101" s="181"/>
      <c r="BJ101" s="181"/>
      <c r="BK101" s="181"/>
      <c r="BL101" s="181"/>
    </row>
    <row r="102" spans="1:64" x14ac:dyDescent="0.2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81"/>
      <c r="AN102" s="181"/>
      <c r="AO102" s="181"/>
      <c r="AP102" s="181"/>
      <c r="AQ102" s="181"/>
      <c r="AR102" s="181"/>
      <c r="AS102" s="181"/>
      <c r="AT102" s="181"/>
      <c r="AU102" s="181"/>
      <c r="AV102" s="170"/>
      <c r="AW102" s="170"/>
      <c r="AX102" s="170"/>
      <c r="AY102" s="170"/>
      <c r="AZ102" s="170"/>
      <c r="BA102" s="170"/>
      <c r="BB102" s="181"/>
      <c r="BC102" s="181"/>
      <c r="BD102" s="181"/>
      <c r="BE102" s="181"/>
      <c r="BF102" s="181"/>
      <c r="BG102" s="181"/>
      <c r="BH102" s="181"/>
      <c r="BI102" s="181"/>
      <c r="BJ102" s="181"/>
      <c r="BK102" s="181"/>
      <c r="BL102" s="181"/>
    </row>
    <row r="103" spans="1:64" x14ac:dyDescent="0.2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81"/>
      <c r="AL103" s="181"/>
      <c r="AM103" s="181"/>
      <c r="AN103" s="181"/>
      <c r="AO103" s="181"/>
      <c r="AP103" s="181"/>
      <c r="AQ103" s="181"/>
      <c r="AR103" s="181"/>
      <c r="AS103" s="181"/>
      <c r="AT103" s="181"/>
      <c r="AU103" s="181"/>
      <c r="AV103" s="170"/>
      <c r="AW103" s="170"/>
      <c r="AX103" s="170"/>
      <c r="AY103" s="170"/>
      <c r="AZ103" s="170"/>
      <c r="BA103" s="170"/>
      <c r="BB103" s="181"/>
      <c r="BC103" s="181"/>
      <c r="BD103" s="181"/>
      <c r="BE103" s="181"/>
      <c r="BF103" s="181"/>
      <c r="BG103" s="181"/>
      <c r="BH103" s="181"/>
      <c r="BI103" s="181"/>
      <c r="BJ103" s="181"/>
      <c r="BK103" s="181"/>
      <c r="BL103" s="181"/>
    </row>
    <row r="104" spans="1:64" x14ac:dyDescent="0.2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  <c r="AN104" s="181"/>
      <c r="AO104" s="181"/>
      <c r="AP104" s="181"/>
      <c r="AQ104" s="181"/>
      <c r="AR104" s="181"/>
      <c r="AS104" s="181"/>
      <c r="AT104" s="181"/>
      <c r="AU104" s="181"/>
      <c r="AV104" s="170"/>
      <c r="AW104" s="170"/>
      <c r="AX104" s="170"/>
      <c r="AY104" s="170"/>
      <c r="AZ104" s="170"/>
      <c r="BA104" s="170"/>
      <c r="BB104" s="181"/>
      <c r="BC104" s="181"/>
      <c r="BD104" s="181"/>
      <c r="BE104" s="181"/>
      <c r="BF104" s="181"/>
      <c r="BG104" s="181"/>
      <c r="BH104" s="181"/>
      <c r="BI104" s="181"/>
      <c r="BJ104" s="181"/>
      <c r="BK104" s="181"/>
      <c r="BL104" s="181"/>
    </row>
    <row r="105" spans="1:64" x14ac:dyDescent="0.2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1"/>
      <c r="AQ105" s="181"/>
      <c r="AR105" s="181"/>
      <c r="AS105" s="181"/>
      <c r="AT105" s="181"/>
      <c r="AU105" s="181"/>
      <c r="AV105" s="170"/>
      <c r="AW105" s="170"/>
      <c r="AX105" s="170"/>
      <c r="AY105" s="170"/>
      <c r="AZ105" s="170"/>
      <c r="BA105" s="170"/>
      <c r="BB105" s="181"/>
      <c r="BC105" s="181"/>
      <c r="BD105" s="181"/>
      <c r="BE105" s="181"/>
      <c r="BF105" s="181"/>
      <c r="BG105" s="181"/>
      <c r="BH105" s="181"/>
      <c r="BI105" s="181"/>
      <c r="BJ105" s="181"/>
      <c r="BK105" s="181"/>
      <c r="BL105" s="181"/>
    </row>
    <row r="106" spans="1:64" x14ac:dyDescent="0.2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1"/>
      <c r="AI106" s="181"/>
      <c r="AJ106" s="181"/>
      <c r="AK106" s="181"/>
      <c r="AL106" s="181"/>
      <c r="AM106" s="181"/>
      <c r="AN106" s="181"/>
      <c r="AO106" s="181"/>
      <c r="AP106" s="181"/>
      <c r="AQ106" s="181"/>
      <c r="AR106" s="181"/>
      <c r="AS106" s="181"/>
      <c r="AT106" s="181"/>
      <c r="AU106" s="181"/>
      <c r="AV106" s="170"/>
      <c r="AW106" s="170"/>
      <c r="AX106" s="170"/>
      <c r="AY106" s="170"/>
      <c r="AZ106" s="170"/>
      <c r="BA106" s="170"/>
      <c r="BB106" s="181"/>
      <c r="BC106" s="181"/>
      <c r="BD106" s="181"/>
      <c r="BE106" s="181"/>
      <c r="BF106" s="181"/>
      <c r="BG106" s="181"/>
      <c r="BH106" s="181"/>
      <c r="BI106" s="181"/>
      <c r="BJ106" s="181"/>
      <c r="BK106" s="181"/>
      <c r="BL106" s="181"/>
    </row>
    <row r="107" spans="1:64" x14ac:dyDescent="0.2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181"/>
      <c r="AH107" s="181"/>
      <c r="AI107" s="181"/>
      <c r="AJ107" s="181"/>
      <c r="AK107" s="181"/>
      <c r="AL107" s="181"/>
      <c r="AM107" s="181"/>
      <c r="AN107" s="181"/>
      <c r="AO107" s="181"/>
      <c r="AP107" s="181"/>
      <c r="AQ107" s="181"/>
      <c r="AR107" s="181"/>
      <c r="AS107" s="181"/>
      <c r="AT107" s="181"/>
      <c r="AU107" s="181"/>
      <c r="AV107" s="170"/>
      <c r="AW107" s="170"/>
      <c r="AX107" s="170"/>
      <c r="AY107" s="170"/>
      <c r="AZ107" s="170"/>
      <c r="BA107" s="170"/>
      <c r="BB107" s="181"/>
      <c r="BC107" s="181"/>
      <c r="BD107" s="181"/>
      <c r="BE107" s="181"/>
      <c r="BF107" s="181"/>
      <c r="BG107" s="181"/>
      <c r="BH107" s="181"/>
      <c r="BI107" s="181"/>
      <c r="BJ107" s="181"/>
      <c r="BK107" s="181"/>
      <c r="BL107" s="181"/>
    </row>
    <row r="108" spans="1:64" x14ac:dyDescent="0.2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81"/>
      <c r="AL108" s="181"/>
      <c r="AM108" s="181"/>
      <c r="AN108" s="181"/>
      <c r="AO108" s="181"/>
      <c r="AP108" s="181"/>
      <c r="AQ108" s="181"/>
      <c r="AR108" s="181"/>
      <c r="AS108" s="181"/>
      <c r="AT108" s="181"/>
      <c r="AU108" s="181"/>
      <c r="AV108" s="170"/>
      <c r="AW108" s="170"/>
      <c r="AX108" s="170"/>
      <c r="AY108" s="170"/>
      <c r="AZ108" s="170"/>
      <c r="BA108" s="170"/>
      <c r="BB108" s="181"/>
      <c r="BC108" s="181"/>
      <c r="BD108" s="181"/>
      <c r="BE108" s="181"/>
      <c r="BF108" s="181"/>
      <c r="BG108" s="181"/>
      <c r="BH108" s="181"/>
      <c r="BI108" s="181"/>
      <c r="BJ108" s="181"/>
      <c r="BK108" s="181"/>
      <c r="BL108" s="181"/>
    </row>
    <row r="109" spans="1:64" x14ac:dyDescent="0.2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81"/>
      <c r="AN109" s="181"/>
      <c r="AO109" s="181"/>
      <c r="AP109" s="181"/>
      <c r="AQ109" s="181"/>
      <c r="AR109" s="181"/>
      <c r="AS109" s="181"/>
      <c r="AT109" s="181"/>
      <c r="AU109" s="181"/>
      <c r="AV109" s="170"/>
      <c r="AW109" s="170"/>
      <c r="AX109" s="170"/>
      <c r="AY109" s="170"/>
      <c r="AZ109" s="170"/>
      <c r="BA109" s="170"/>
      <c r="BB109" s="181"/>
      <c r="BC109" s="181"/>
      <c r="BD109" s="181"/>
      <c r="BE109" s="181"/>
      <c r="BF109" s="181"/>
      <c r="BG109" s="181"/>
      <c r="BH109" s="181"/>
      <c r="BI109" s="181"/>
      <c r="BJ109" s="181"/>
      <c r="BK109" s="181"/>
      <c r="BL109" s="181"/>
    </row>
    <row r="110" spans="1:64" x14ac:dyDescent="0.2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81"/>
      <c r="AI110" s="181"/>
      <c r="AJ110" s="181"/>
      <c r="AK110" s="181"/>
      <c r="AL110" s="181"/>
      <c r="AM110" s="181"/>
      <c r="AN110" s="181"/>
      <c r="AO110" s="181"/>
      <c r="AP110" s="181"/>
      <c r="AQ110" s="181"/>
      <c r="AR110" s="181"/>
      <c r="AS110" s="181"/>
      <c r="AT110" s="181"/>
      <c r="AU110" s="181"/>
      <c r="AV110" s="170"/>
      <c r="AW110" s="170"/>
      <c r="AX110" s="170"/>
      <c r="AY110" s="170"/>
      <c r="AZ110" s="170"/>
      <c r="BA110" s="170"/>
      <c r="BB110" s="181"/>
      <c r="BC110" s="181"/>
      <c r="BD110" s="181"/>
      <c r="BE110" s="181"/>
      <c r="BF110" s="181"/>
      <c r="BG110" s="181"/>
      <c r="BH110" s="181"/>
      <c r="BI110" s="181"/>
      <c r="BJ110" s="181"/>
      <c r="BK110" s="181"/>
      <c r="BL110" s="181"/>
    </row>
    <row r="111" spans="1:64" x14ac:dyDescent="0.2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1"/>
      <c r="AL111" s="181"/>
      <c r="AM111" s="181"/>
      <c r="AN111" s="181"/>
      <c r="AO111" s="181"/>
      <c r="AP111" s="181"/>
      <c r="AQ111" s="181"/>
      <c r="AR111" s="181"/>
      <c r="AS111" s="181"/>
      <c r="AT111" s="181"/>
      <c r="AU111" s="181"/>
      <c r="AV111" s="170"/>
      <c r="AW111" s="170"/>
      <c r="AX111" s="170"/>
      <c r="AY111" s="170"/>
      <c r="AZ111" s="170"/>
      <c r="BA111" s="170"/>
      <c r="BB111" s="181"/>
      <c r="BC111" s="181"/>
      <c r="BD111" s="181"/>
      <c r="BE111" s="181"/>
      <c r="BF111" s="181"/>
      <c r="BG111" s="181"/>
      <c r="BH111" s="181"/>
      <c r="BI111" s="181"/>
      <c r="BJ111" s="181"/>
      <c r="BK111" s="181"/>
      <c r="BL111" s="181"/>
    </row>
    <row r="112" spans="1:64" x14ac:dyDescent="0.2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81"/>
      <c r="AR112" s="181"/>
      <c r="AS112" s="181"/>
      <c r="AT112" s="181"/>
      <c r="AU112" s="181"/>
      <c r="AV112" s="170"/>
      <c r="AW112" s="170"/>
      <c r="AX112" s="170"/>
      <c r="AY112" s="170"/>
      <c r="AZ112" s="170"/>
      <c r="BA112" s="170"/>
      <c r="BB112" s="181"/>
      <c r="BC112" s="181"/>
      <c r="BD112" s="181"/>
      <c r="BE112" s="181"/>
      <c r="BF112" s="181"/>
      <c r="BG112" s="181"/>
      <c r="BH112" s="181"/>
      <c r="BI112" s="181"/>
      <c r="BJ112" s="181"/>
      <c r="BK112" s="181"/>
      <c r="BL112" s="181"/>
    </row>
    <row r="113" spans="1:64" x14ac:dyDescent="0.2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81"/>
      <c r="AI113" s="181"/>
      <c r="AJ113" s="181"/>
      <c r="AK113" s="181"/>
      <c r="AL113" s="181"/>
      <c r="AM113" s="181"/>
      <c r="AN113" s="181"/>
      <c r="AO113" s="181"/>
      <c r="AP113" s="181"/>
      <c r="AQ113" s="181"/>
      <c r="AR113" s="181"/>
      <c r="AS113" s="181"/>
      <c r="AT113" s="181"/>
      <c r="AU113" s="181"/>
      <c r="AV113" s="170"/>
      <c r="AW113" s="170"/>
      <c r="AX113" s="170"/>
      <c r="AY113" s="170"/>
      <c r="AZ113" s="170"/>
      <c r="BA113" s="170"/>
      <c r="BB113" s="181"/>
      <c r="BC113" s="181"/>
      <c r="BD113" s="181"/>
      <c r="BE113" s="181"/>
      <c r="BF113" s="181"/>
      <c r="BG113" s="181"/>
      <c r="BH113" s="181"/>
      <c r="BI113" s="181"/>
      <c r="BJ113" s="181"/>
      <c r="BK113" s="181"/>
      <c r="BL113" s="181"/>
    </row>
    <row r="114" spans="1:64" x14ac:dyDescent="0.2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181"/>
      <c r="AM114" s="181"/>
      <c r="AN114" s="181"/>
      <c r="AO114" s="181"/>
      <c r="AP114" s="181"/>
      <c r="AQ114" s="181"/>
      <c r="AR114" s="181"/>
      <c r="AS114" s="181"/>
      <c r="AT114" s="181"/>
      <c r="AU114" s="181"/>
      <c r="AV114" s="170"/>
      <c r="AW114" s="170"/>
      <c r="AX114" s="170"/>
      <c r="AY114" s="170"/>
      <c r="AZ114" s="170"/>
      <c r="BA114" s="170"/>
      <c r="BB114" s="181"/>
      <c r="BC114" s="181"/>
      <c r="BD114" s="181"/>
      <c r="BE114" s="181"/>
      <c r="BF114" s="181"/>
      <c r="BG114" s="181"/>
      <c r="BH114" s="181"/>
      <c r="BI114" s="181"/>
      <c r="BJ114" s="181"/>
      <c r="BK114" s="181"/>
      <c r="BL114" s="181"/>
    </row>
    <row r="115" spans="1:64" x14ac:dyDescent="0.2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  <c r="AI115" s="181"/>
      <c r="AJ115" s="181"/>
      <c r="AK115" s="181"/>
      <c r="AL115" s="181"/>
      <c r="AM115" s="181"/>
      <c r="AN115" s="181"/>
      <c r="AO115" s="181"/>
      <c r="AP115" s="181"/>
      <c r="AQ115" s="181"/>
      <c r="AR115" s="181"/>
      <c r="AS115" s="181"/>
      <c r="AT115" s="181"/>
      <c r="AU115" s="181"/>
      <c r="AV115" s="170"/>
      <c r="AW115" s="170"/>
      <c r="AX115" s="170"/>
      <c r="AY115" s="170"/>
      <c r="AZ115" s="170"/>
      <c r="BA115" s="170"/>
      <c r="BB115" s="181"/>
      <c r="BC115" s="181"/>
      <c r="BD115" s="181"/>
      <c r="BE115" s="181"/>
      <c r="BF115" s="181"/>
      <c r="BG115" s="181"/>
      <c r="BH115" s="181"/>
      <c r="BI115" s="181"/>
      <c r="BJ115" s="181"/>
      <c r="BK115" s="181"/>
      <c r="BL115" s="181"/>
    </row>
    <row r="116" spans="1:64" x14ac:dyDescent="0.2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  <c r="AJ116" s="181"/>
      <c r="AK116" s="181"/>
      <c r="AL116" s="181"/>
      <c r="AM116" s="181"/>
      <c r="AN116" s="181"/>
      <c r="AO116" s="181"/>
      <c r="AP116" s="181"/>
      <c r="AQ116" s="181"/>
      <c r="AR116" s="181"/>
      <c r="AS116" s="181"/>
      <c r="AT116" s="181"/>
      <c r="AU116" s="181"/>
      <c r="AV116" s="170"/>
      <c r="AW116" s="170"/>
      <c r="AX116" s="170"/>
      <c r="AY116" s="170"/>
      <c r="AZ116" s="170"/>
      <c r="BA116" s="170"/>
      <c r="BB116" s="181"/>
      <c r="BC116" s="181"/>
      <c r="BD116" s="181"/>
      <c r="BE116" s="181"/>
      <c r="BF116" s="181"/>
      <c r="BG116" s="181"/>
      <c r="BH116" s="181"/>
      <c r="BI116" s="181"/>
      <c r="BJ116" s="181"/>
      <c r="BK116" s="181"/>
      <c r="BL116" s="181"/>
    </row>
    <row r="117" spans="1:64" x14ac:dyDescent="0.2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  <c r="AF117" s="181"/>
      <c r="AG117" s="181"/>
      <c r="AH117" s="181"/>
      <c r="AI117" s="181"/>
      <c r="AJ117" s="181"/>
      <c r="AK117" s="181"/>
      <c r="AL117" s="181"/>
      <c r="AM117" s="181"/>
      <c r="AN117" s="181"/>
      <c r="AO117" s="181"/>
      <c r="AP117" s="181"/>
      <c r="AQ117" s="181"/>
      <c r="AR117" s="181"/>
      <c r="AS117" s="181"/>
      <c r="AT117" s="181"/>
      <c r="AU117" s="181"/>
      <c r="AV117" s="170"/>
      <c r="AW117" s="170"/>
      <c r="AX117" s="170"/>
      <c r="AY117" s="170"/>
      <c r="AZ117" s="170"/>
      <c r="BA117" s="170"/>
      <c r="BB117" s="181"/>
      <c r="BC117" s="181"/>
      <c r="BD117" s="181"/>
      <c r="BE117" s="181"/>
      <c r="BF117" s="181"/>
      <c r="BG117" s="181"/>
      <c r="BH117" s="181"/>
      <c r="BI117" s="181"/>
      <c r="BJ117" s="181"/>
      <c r="BK117" s="181"/>
      <c r="BL117" s="181"/>
    </row>
    <row r="118" spans="1:64" x14ac:dyDescent="0.2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1"/>
      <c r="AI118" s="181"/>
      <c r="AJ118" s="181"/>
      <c r="AK118" s="181"/>
      <c r="AL118" s="181"/>
      <c r="AM118" s="181"/>
      <c r="AN118" s="181"/>
      <c r="AO118" s="181"/>
      <c r="AP118" s="181"/>
      <c r="AQ118" s="181"/>
      <c r="AR118" s="181"/>
      <c r="AS118" s="181"/>
      <c r="AT118" s="181"/>
      <c r="AU118" s="181"/>
      <c r="AV118" s="195"/>
      <c r="AW118" s="195"/>
      <c r="AX118" s="195"/>
      <c r="AY118" s="195"/>
      <c r="AZ118" s="195"/>
      <c r="BA118" s="195"/>
      <c r="BB118" s="181"/>
      <c r="BC118" s="181"/>
      <c r="BD118" s="181"/>
      <c r="BE118" s="181"/>
      <c r="BF118" s="181"/>
      <c r="BG118" s="181"/>
      <c r="BH118" s="181"/>
      <c r="BI118" s="181"/>
      <c r="BJ118" s="181"/>
      <c r="BK118" s="181"/>
      <c r="BL118" s="181"/>
    </row>
    <row r="119" spans="1:64" x14ac:dyDescent="0.2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  <c r="X119" s="181"/>
      <c r="Y119" s="181"/>
      <c r="Z119" s="181"/>
      <c r="AA119" s="181"/>
      <c r="AB119" s="181"/>
      <c r="AC119" s="181"/>
      <c r="AD119" s="181"/>
      <c r="AE119" s="181"/>
      <c r="AF119" s="181"/>
      <c r="AG119" s="181"/>
      <c r="AH119" s="181"/>
      <c r="AI119" s="181"/>
      <c r="AJ119" s="181"/>
      <c r="AK119" s="181"/>
      <c r="AL119" s="181"/>
      <c r="AM119" s="181"/>
      <c r="AN119" s="181"/>
      <c r="AO119" s="181"/>
      <c r="AP119" s="181"/>
      <c r="AQ119" s="181"/>
      <c r="AR119" s="181"/>
      <c r="AS119" s="181"/>
      <c r="AT119" s="181"/>
      <c r="AU119" s="181"/>
      <c r="AV119" s="195"/>
      <c r="AW119" s="195"/>
      <c r="AX119" s="195"/>
      <c r="AY119" s="195"/>
      <c r="AZ119" s="195"/>
      <c r="BA119" s="195"/>
      <c r="BB119" s="181"/>
      <c r="BC119" s="181"/>
      <c r="BD119" s="181"/>
      <c r="BE119" s="181"/>
      <c r="BF119" s="181"/>
      <c r="BG119" s="181"/>
      <c r="BH119" s="181"/>
      <c r="BI119" s="181"/>
      <c r="BJ119" s="181"/>
      <c r="BK119" s="181"/>
      <c r="BL119" s="181"/>
    </row>
    <row r="120" spans="1:64" x14ac:dyDescent="0.2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  <c r="AI120" s="181"/>
      <c r="AJ120" s="181"/>
      <c r="AK120" s="181"/>
      <c r="AL120" s="181"/>
      <c r="AM120" s="181"/>
      <c r="AN120" s="181"/>
      <c r="AO120" s="181"/>
      <c r="AP120" s="181"/>
      <c r="AQ120" s="181"/>
      <c r="AR120" s="181"/>
      <c r="AS120" s="181"/>
      <c r="AT120" s="181"/>
      <c r="AU120" s="181"/>
      <c r="AV120" s="227"/>
      <c r="AW120" s="227"/>
      <c r="AX120" s="227"/>
      <c r="AY120" s="227"/>
      <c r="AZ120" s="227"/>
      <c r="BA120" s="227"/>
      <c r="BB120" s="181"/>
      <c r="BC120" s="181"/>
      <c r="BD120" s="181"/>
      <c r="BE120" s="181"/>
      <c r="BF120" s="181"/>
      <c r="BG120" s="181"/>
      <c r="BH120" s="181"/>
      <c r="BI120" s="181"/>
      <c r="BJ120" s="181"/>
      <c r="BK120" s="181"/>
      <c r="BL120" s="181"/>
    </row>
    <row r="121" spans="1:64" x14ac:dyDescent="0.2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1"/>
      <c r="AI121" s="181"/>
      <c r="AJ121" s="181"/>
      <c r="AK121" s="181"/>
      <c r="AL121" s="181"/>
      <c r="AM121" s="181"/>
      <c r="AN121" s="181"/>
      <c r="AO121" s="181"/>
      <c r="AP121" s="181"/>
      <c r="AQ121" s="181"/>
      <c r="AR121" s="181"/>
      <c r="AS121" s="181"/>
      <c r="AT121" s="181"/>
      <c r="AU121" s="181"/>
      <c r="AV121" s="195"/>
      <c r="AW121" s="195"/>
      <c r="AX121" s="195"/>
      <c r="AY121" s="195"/>
      <c r="AZ121" s="195"/>
      <c r="BA121" s="195"/>
      <c r="BB121" s="181"/>
      <c r="BC121" s="181"/>
      <c r="BD121" s="181"/>
      <c r="BE121" s="181"/>
      <c r="BF121" s="181"/>
      <c r="BG121" s="181"/>
      <c r="BH121" s="181"/>
      <c r="BI121" s="181"/>
      <c r="BJ121" s="181"/>
      <c r="BK121" s="181"/>
      <c r="BL121" s="181"/>
    </row>
  </sheetData>
  <mergeCells count="5">
    <mergeCell ref="F3:W3"/>
    <mergeCell ref="Y3:AB3"/>
    <mergeCell ref="AD3:AI3"/>
    <mergeCell ref="AV3:BA3"/>
    <mergeCell ref="T53:V53"/>
  </mergeCells>
  <conditionalFormatting sqref="BC5:BC37 BC40:BC42">
    <cfRule type="cellIs" dxfId="2" priority="3" stopIfTrue="1" operator="notEqual">
      <formula>0</formula>
    </cfRule>
  </conditionalFormatting>
  <conditionalFormatting sqref="BC38">
    <cfRule type="cellIs" dxfId="1" priority="2" stopIfTrue="1" operator="notEqual">
      <formula>0</formula>
    </cfRule>
  </conditionalFormatting>
  <conditionalFormatting sqref="BC39">
    <cfRule type="cellIs" dxfId="0" priority="1" stopIfTrue="1" operator="notEqual">
      <formula>0</formula>
    </cfRule>
  </conditionalFormatting>
  <dataValidations count="2">
    <dataValidation type="list" allowBlank="1" showInputMessage="1" showErrorMessage="1" sqref="A5:A39">
      <formula1>$D$43:$D$45</formula1>
    </dataValidation>
    <dataValidation type="list" allowBlank="1" showInputMessage="1" showErrorMessage="1" sqref="A40:A42">
      <formula1>$A$74:$A$76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1b</vt:lpstr>
      <vt:lpstr>'Appendix 1b'!Print_Area</vt:lpstr>
    </vt:vector>
  </TitlesOfParts>
  <Company>Bradford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Redding</dc:creator>
  <cp:lastModifiedBy>Andrew Redding</cp:lastModifiedBy>
  <cp:lastPrinted>2019-10-17T12:22:43Z</cp:lastPrinted>
  <dcterms:created xsi:type="dcterms:W3CDTF">2018-09-25T08:54:57Z</dcterms:created>
  <dcterms:modified xsi:type="dcterms:W3CDTF">2019-10-17T12:33:02Z</dcterms:modified>
</cp:coreProperties>
</file>