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N:\School Funding Team\SFT\Formula Funding\2024-25\Other\Consultations 2024-25\Schools Block 2024-25\"/>
    </mc:Choice>
  </mc:AlternateContent>
  <xr:revisionPtr revIDLastSave="0" documentId="13_ncr:1_{8E30AD74-BF2F-4295-965A-5532E625DAF9}" xr6:coauthVersionLast="47" xr6:coauthVersionMax="47" xr10:uidLastSave="{00000000-0000-0000-0000-000000000000}"/>
  <bookViews>
    <workbookView xWindow="28680" yWindow="-120" windowWidth="19440" windowHeight="15600" xr2:uid="{00000000-000D-0000-FFFF-FFFF00000000}"/>
  </bookViews>
  <sheets>
    <sheet name="Appendix 1a" sheetId="1" r:id="rId1"/>
    <sheet name="Deprivation" sheetId="5" state="veryHidden" r:id="rId2"/>
    <sheet name="P, S &amp; AT gains Oct 21 Pupils" sheetId="2" state="veryHidden" r:id="rId3"/>
    <sheet name="P, S &amp; AT gains Oct 22 Est Pupi" sheetId="4" state="veryHidden" r:id="rId4"/>
  </sheets>
  <definedNames>
    <definedName name="_xlnm._FilterDatabase" localSheetId="0" hidden="1">'Appendix 1a'!$A$5:$AN$5</definedName>
    <definedName name="_xlnm._FilterDatabase" localSheetId="1" hidden="1">Deprivation!$B$1:$F$1</definedName>
    <definedName name="_xlnm.Print_Area" localSheetId="0">'Appendix 1a'!$A$1:$AD$225</definedName>
    <definedName name="_xlnm.Print_Titles" localSheetId="0">'Appendix 1a'!$3:$5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6" i="1" l="1"/>
  <c r="S6" i="1"/>
  <c r="S196" i="1"/>
  <c r="T196" i="1" s="1"/>
  <c r="T195" i="1"/>
  <c r="S195" i="1"/>
  <c r="S194" i="1"/>
  <c r="T194" i="1" s="1"/>
  <c r="S193" i="1"/>
  <c r="T193" i="1" s="1"/>
  <c r="S192" i="1"/>
  <c r="T192" i="1" s="1"/>
  <c r="T191" i="1"/>
  <c r="S191" i="1"/>
  <c r="S190" i="1"/>
  <c r="T190" i="1" s="1"/>
  <c r="S189" i="1"/>
  <c r="T189" i="1" s="1"/>
  <c r="S188" i="1"/>
  <c r="T188" i="1" s="1"/>
  <c r="T187" i="1"/>
  <c r="S187" i="1"/>
  <c r="S186" i="1"/>
  <c r="T186" i="1" s="1"/>
  <c r="S185" i="1"/>
  <c r="T185" i="1" s="1"/>
  <c r="S184" i="1"/>
  <c r="T184" i="1" s="1"/>
  <c r="T183" i="1"/>
  <c r="S183" i="1"/>
  <c r="S182" i="1"/>
  <c r="T182" i="1" s="1"/>
  <c r="S181" i="1"/>
  <c r="T181" i="1" s="1"/>
  <c r="S180" i="1"/>
  <c r="T180" i="1" s="1"/>
  <c r="T179" i="1"/>
  <c r="S179" i="1"/>
  <c r="S178" i="1"/>
  <c r="T178" i="1" s="1"/>
  <c r="S177" i="1"/>
  <c r="T177" i="1" s="1"/>
  <c r="S176" i="1"/>
  <c r="T176" i="1" s="1"/>
  <c r="T175" i="1"/>
  <c r="S175" i="1"/>
  <c r="S174" i="1"/>
  <c r="T174" i="1" s="1"/>
  <c r="S173" i="1"/>
  <c r="T173" i="1" s="1"/>
  <c r="S172" i="1"/>
  <c r="T172" i="1" s="1"/>
  <c r="T171" i="1"/>
  <c r="S171" i="1"/>
  <c r="S170" i="1"/>
  <c r="T170" i="1" s="1"/>
  <c r="S169" i="1"/>
  <c r="T169" i="1" s="1"/>
  <c r="S168" i="1"/>
  <c r="T168" i="1" s="1"/>
  <c r="T167" i="1"/>
  <c r="S167" i="1"/>
  <c r="S166" i="1"/>
  <c r="T166" i="1" s="1"/>
  <c r="S165" i="1"/>
  <c r="T165" i="1" s="1"/>
  <c r="S164" i="1"/>
  <c r="T164" i="1" s="1"/>
  <c r="T163" i="1"/>
  <c r="S163" i="1"/>
  <c r="S162" i="1"/>
  <c r="T162" i="1" s="1"/>
  <c r="S161" i="1"/>
  <c r="T161" i="1" s="1"/>
  <c r="S160" i="1"/>
  <c r="T160" i="1" s="1"/>
  <c r="T159" i="1"/>
  <c r="S159" i="1"/>
  <c r="S158" i="1"/>
  <c r="T158" i="1" s="1"/>
  <c r="S157" i="1"/>
  <c r="T157" i="1" s="1"/>
  <c r="S156" i="1"/>
  <c r="T156" i="1" s="1"/>
  <c r="T155" i="1"/>
  <c r="S155" i="1"/>
  <c r="S154" i="1"/>
  <c r="T154" i="1" s="1"/>
  <c r="S153" i="1"/>
  <c r="T153" i="1" s="1"/>
  <c r="S152" i="1"/>
  <c r="T152" i="1" s="1"/>
  <c r="T151" i="1"/>
  <c r="S151" i="1"/>
  <c r="S150" i="1"/>
  <c r="T150" i="1" s="1"/>
  <c r="S149" i="1"/>
  <c r="T149" i="1" s="1"/>
  <c r="S148" i="1"/>
  <c r="T148" i="1" s="1"/>
  <c r="T147" i="1"/>
  <c r="S147" i="1"/>
  <c r="S146" i="1"/>
  <c r="T146" i="1" s="1"/>
  <c r="S145" i="1"/>
  <c r="T145" i="1" s="1"/>
  <c r="S144" i="1"/>
  <c r="T144" i="1" s="1"/>
  <c r="T143" i="1"/>
  <c r="S143" i="1"/>
  <c r="S142" i="1"/>
  <c r="T142" i="1" s="1"/>
  <c r="S141" i="1"/>
  <c r="T141" i="1" s="1"/>
  <c r="S140" i="1"/>
  <c r="T140" i="1" s="1"/>
  <c r="T139" i="1"/>
  <c r="S139" i="1"/>
  <c r="S138" i="1"/>
  <c r="T138" i="1" s="1"/>
  <c r="S137" i="1"/>
  <c r="T137" i="1" s="1"/>
  <c r="S136" i="1"/>
  <c r="T136" i="1" s="1"/>
  <c r="T135" i="1"/>
  <c r="S135" i="1"/>
  <c r="S134" i="1"/>
  <c r="T134" i="1" s="1"/>
  <c r="S133" i="1"/>
  <c r="T133" i="1" s="1"/>
  <c r="S132" i="1"/>
  <c r="T132" i="1" s="1"/>
  <c r="T131" i="1"/>
  <c r="S131" i="1"/>
  <c r="S130" i="1"/>
  <c r="T130" i="1" s="1"/>
  <c r="S129" i="1"/>
  <c r="T129" i="1" s="1"/>
  <c r="S128" i="1"/>
  <c r="T128" i="1" s="1"/>
  <c r="T127" i="1"/>
  <c r="S127" i="1"/>
  <c r="S126" i="1"/>
  <c r="T126" i="1" s="1"/>
  <c r="S125" i="1"/>
  <c r="T125" i="1" s="1"/>
  <c r="S124" i="1"/>
  <c r="T124" i="1" s="1"/>
  <c r="T123" i="1"/>
  <c r="S123" i="1"/>
  <c r="S122" i="1"/>
  <c r="T122" i="1" s="1"/>
  <c r="S121" i="1"/>
  <c r="T121" i="1" s="1"/>
  <c r="S120" i="1"/>
  <c r="T120" i="1" s="1"/>
  <c r="T119" i="1"/>
  <c r="S119" i="1"/>
  <c r="S118" i="1"/>
  <c r="T118" i="1" s="1"/>
  <c r="S117" i="1"/>
  <c r="T117" i="1" s="1"/>
  <c r="S116" i="1"/>
  <c r="T116" i="1" s="1"/>
  <c r="T115" i="1"/>
  <c r="S115" i="1"/>
  <c r="S114" i="1"/>
  <c r="T114" i="1" s="1"/>
  <c r="S113" i="1"/>
  <c r="T113" i="1" s="1"/>
  <c r="S112" i="1"/>
  <c r="T112" i="1" s="1"/>
  <c r="T111" i="1"/>
  <c r="S111" i="1"/>
  <c r="S110" i="1"/>
  <c r="T110" i="1" s="1"/>
  <c r="S109" i="1"/>
  <c r="T109" i="1" s="1"/>
  <c r="S108" i="1"/>
  <c r="T108" i="1" s="1"/>
  <c r="T107" i="1"/>
  <c r="S107" i="1"/>
  <c r="S106" i="1"/>
  <c r="T106" i="1" s="1"/>
  <c r="S105" i="1"/>
  <c r="T105" i="1" s="1"/>
  <c r="S104" i="1"/>
  <c r="T104" i="1" s="1"/>
  <c r="T103" i="1"/>
  <c r="S103" i="1"/>
  <c r="S102" i="1"/>
  <c r="T102" i="1" s="1"/>
  <c r="S101" i="1"/>
  <c r="T101" i="1" s="1"/>
  <c r="S100" i="1"/>
  <c r="T100" i="1" s="1"/>
  <c r="T99" i="1"/>
  <c r="S99" i="1"/>
  <c r="S98" i="1"/>
  <c r="T98" i="1" s="1"/>
  <c r="S97" i="1"/>
  <c r="T97" i="1" s="1"/>
  <c r="S96" i="1"/>
  <c r="T96" i="1" s="1"/>
  <c r="T95" i="1"/>
  <c r="S95" i="1"/>
  <c r="S94" i="1"/>
  <c r="T94" i="1" s="1"/>
  <c r="S93" i="1"/>
  <c r="T93" i="1" s="1"/>
  <c r="S92" i="1"/>
  <c r="T92" i="1" s="1"/>
  <c r="T91" i="1"/>
  <c r="S91" i="1"/>
  <c r="S90" i="1"/>
  <c r="T90" i="1" s="1"/>
  <c r="S89" i="1"/>
  <c r="T89" i="1" s="1"/>
  <c r="S88" i="1"/>
  <c r="T88" i="1" s="1"/>
  <c r="T87" i="1"/>
  <c r="S87" i="1"/>
  <c r="S86" i="1"/>
  <c r="T86" i="1" s="1"/>
  <c r="S85" i="1"/>
  <c r="T85" i="1" s="1"/>
  <c r="S84" i="1"/>
  <c r="T84" i="1" s="1"/>
  <c r="T83" i="1"/>
  <c r="S83" i="1"/>
  <c r="S82" i="1"/>
  <c r="T82" i="1" s="1"/>
  <c r="S81" i="1"/>
  <c r="T81" i="1" s="1"/>
  <c r="S80" i="1"/>
  <c r="T80" i="1" s="1"/>
  <c r="T79" i="1"/>
  <c r="S79" i="1"/>
  <c r="S78" i="1"/>
  <c r="T78" i="1" s="1"/>
  <c r="S77" i="1"/>
  <c r="T77" i="1" s="1"/>
  <c r="S76" i="1"/>
  <c r="T76" i="1" s="1"/>
  <c r="T75" i="1"/>
  <c r="S75" i="1"/>
  <c r="S74" i="1"/>
  <c r="T74" i="1" s="1"/>
  <c r="S73" i="1"/>
  <c r="T73" i="1" s="1"/>
  <c r="S72" i="1"/>
  <c r="T72" i="1" s="1"/>
  <c r="T71" i="1"/>
  <c r="S71" i="1"/>
  <c r="S70" i="1"/>
  <c r="T70" i="1" s="1"/>
  <c r="S69" i="1"/>
  <c r="T69" i="1" s="1"/>
  <c r="S68" i="1"/>
  <c r="T68" i="1" s="1"/>
  <c r="T67" i="1"/>
  <c r="S67" i="1"/>
  <c r="S66" i="1"/>
  <c r="T66" i="1" s="1"/>
  <c r="S65" i="1"/>
  <c r="T65" i="1" s="1"/>
  <c r="S64" i="1"/>
  <c r="T64" i="1" s="1"/>
  <c r="T63" i="1"/>
  <c r="S63" i="1"/>
  <c r="S62" i="1"/>
  <c r="T62" i="1" s="1"/>
  <c r="S61" i="1"/>
  <c r="T61" i="1" s="1"/>
  <c r="S60" i="1"/>
  <c r="T60" i="1" s="1"/>
  <c r="T59" i="1"/>
  <c r="S59" i="1"/>
  <c r="S58" i="1"/>
  <c r="T58" i="1" s="1"/>
  <c r="S57" i="1"/>
  <c r="T57" i="1" s="1"/>
  <c r="S56" i="1"/>
  <c r="T56" i="1" s="1"/>
  <c r="T55" i="1"/>
  <c r="S55" i="1"/>
  <c r="S54" i="1"/>
  <c r="T54" i="1" s="1"/>
  <c r="S53" i="1"/>
  <c r="T53" i="1" s="1"/>
  <c r="S52" i="1"/>
  <c r="T52" i="1" s="1"/>
  <c r="T51" i="1"/>
  <c r="S51" i="1"/>
  <c r="S50" i="1"/>
  <c r="T50" i="1" s="1"/>
  <c r="S49" i="1"/>
  <c r="T49" i="1" s="1"/>
  <c r="S48" i="1"/>
  <c r="T48" i="1" s="1"/>
  <c r="T47" i="1"/>
  <c r="S47" i="1"/>
  <c r="S46" i="1"/>
  <c r="T46" i="1" s="1"/>
  <c r="S45" i="1"/>
  <c r="T45" i="1" s="1"/>
  <c r="S44" i="1"/>
  <c r="T44" i="1" s="1"/>
  <c r="T43" i="1"/>
  <c r="S43" i="1"/>
  <c r="S42" i="1"/>
  <c r="T42" i="1" s="1"/>
  <c r="S41" i="1"/>
  <c r="T41" i="1" s="1"/>
  <c r="S40" i="1"/>
  <c r="T40" i="1" s="1"/>
  <c r="T39" i="1"/>
  <c r="S39" i="1"/>
  <c r="S38" i="1"/>
  <c r="T38" i="1" s="1"/>
  <c r="S37" i="1"/>
  <c r="T37" i="1" s="1"/>
  <c r="S36" i="1"/>
  <c r="T36" i="1" s="1"/>
  <c r="T35" i="1"/>
  <c r="S35" i="1"/>
  <c r="S34" i="1"/>
  <c r="T34" i="1" s="1"/>
  <c r="S33" i="1"/>
  <c r="T33" i="1" s="1"/>
  <c r="S32" i="1"/>
  <c r="T32" i="1" s="1"/>
  <c r="T31" i="1"/>
  <c r="S31" i="1"/>
  <c r="S30" i="1"/>
  <c r="T30" i="1" s="1"/>
  <c r="S29" i="1"/>
  <c r="T29" i="1" s="1"/>
  <c r="S28" i="1"/>
  <c r="T28" i="1" s="1"/>
  <c r="T27" i="1"/>
  <c r="S27" i="1"/>
  <c r="S26" i="1"/>
  <c r="T26" i="1" s="1"/>
  <c r="S25" i="1"/>
  <c r="T25" i="1" s="1"/>
  <c r="S24" i="1"/>
  <c r="T24" i="1" s="1"/>
  <c r="T23" i="1"/>
  <c r="S23" i="1"/>
  <c r="S22" i="1"/>
  <c r="T22" i="1" s="1"/>
  <c r="S21" i="1"/>
  <c r="T21" i="1" s="1"/>
  <c r="S20" i="1"/>
  <c r="T20" i="1" s="1"/>
  <c r="T19" i="1"/>
  <c r="S19" i="1"/>
  <c r="S18" i="1"/>
  <c r="T18" i="1" s="1"/>
  <c r="S17" i="1"/>
  <c r="T17" i="1" s="1"/>
  <c r="S16" i="1"/>
  <c r="T16" i="1" s="1"/>
  <c r="T15" i="1"/>
  <c r="S15" i="1"/>
  <c r="S14" i="1"/>
  <c r="T14" i="1" s="1"/>
  <c r="S13" i="1"/>
  <c r="T13" i="1" s="1"/>
  <c r="S12" i="1"/>
  <c r="T12" i="1" s="1"/>
  <c r="T11" i="1"/>
  <c r="S11" i="1"/>
  <c r="S10" i="1"/>
  <c r="T10" i="1" s="1"/>
  <c r="S9" i="1"/>
  <c r="T9" i="1" s="1"/>
  <c r="S8" i="1"/>
  <c r="T8" i="1" s="1"/>
  <c r="T7" i="1"/>
  <c r="S7" i="1"/>
  <c r="T4" i="1"/>
  <c r="I9" i="1"/>
  <c r="J9" i="1" s="1"/>
  <c r="I8" i="1"/>
  <c r="J8" i="1" s="1"/>
  <c r="I7" i="1"/>
  <c r="J7" i="1" s="1"/>
  <c r="I6" i="1"/>
  <c r="I196" i="1"/>
  <c r="J196" i="1" s="1"/>
  <c r="I195" i="1"/>
  <c r="J195" i="1" s="1"/>
  <c r="I194" i="1"/>
  <c r="J194" i="1" s="1"/>
  <c r="I193" i="1"/>
  <c r="J193" i="1" s="1"/>
  <c r="I192" i="1"/>
  <c r="J192" i="1" s="1"/>
  <c r="I191" i="1"/>
  <c r="J191" i="1" s="1"/>
  <c r="I190" i="1"/>
  <c r="J190" i="1" s="1"/>
  <c r="I189" i="1"/>
  <c r="J189" i="1" s="1"/>
  <c r="I188" i="1"/>
  <c r="J188" i="1" s="1"/>
  <c r="I187" i="1"/>
  <c r="J187" i="1" s="1"/>
  <c r="I186" i="1"/>
  <c r="J186" i="1" s="1"/>
  <c r="I185" i="1"/>
  <c r="J185" i="1" s="1"/>
  <c r="I184" i="1"/>
  <c r="J184" i="1" s="1"/>
  <c r="I183" i="1"/>
  <c r="J183" i="1" s="1"/>
  <c r="I182" i="1"/>
  <c r="J182" i="1" s="1"/>
  <c r="I181" i="1"/>
  <c r="J181" i="1" s="1"/>
  <c r="I180" i="1"/>
  <c r="J180" i="1" s="1"/>
  <c r="I179" i="1"/>
  <c r="J179" i="1" s="1"/>
  <c r="I178" i="1"/>
  <c r="J178" i="1" s="1"/>
  <c r="I177" i="1"/>
  <c r="J177" i="1" s="1"/>
  <c r="I176" i="1"/>
  <c r="J176" i="1" s="1"/>
  <c r="I175" i="1"/>
  <c r="J175" i="1" s="1"/>
  <c r="I174" i="1"/>
  <c r="J174" i="1" s="1"/>
  <c r="I173" i="1"/>
  <c r="J173" i="1" s="1"/>
  <c r="I172" i="1"/>
  <c r="J172" i="1" s="1"/>
  <c r="I171" i="1"/>
  <c r="J171" i="1" s="1"/>
  <c r="I170" i="1"/>
  <c r="J170" i="1" s="1"/>
  <c r="I169" i="1"/>
  <c r="J169" i="1" s="1"/>
  <c r="I168" i="1"/>
  <c r="J168" i="1" s="1"/>
  <c r="I167" i="1"/>
  <c r="J167" i="1" s="1"/>
  <c r="I166" i="1"/>
  <c r="J166" i="1" s="1"/>
  <c r="I165" i="1"/>
  <c r="J165" i="1" s="1"/>
  <c r="I164" i="1"/>
  <c r="J164" i="1" s="1"/>
  <c r="I163" i="1"/>
  <c r="J163" i="1" s="1"/>
  <c r="I162" i="1"/>
  <c r="J162" i="1" s="1"/>
  <c r="I161" i="1"/>
  <c r="J161" i="1" s="1"/>
  <c r="I160" i="1"/>
  <c r="J160" i="1" s="1"/>
  <c r="I159" i="1"/>
  <c r="J159" i="1" s="1"/>
  <c r="I158" i="1"/>
  <c r="J158" i="1" s="1"/>
  <c r="I157" i="1"/>
  <c r="J157" i="1" s="1"/>
  <c r="I156" i="1"/>
  <c r="J156" i="1" s="1"/>
  <c r="I155" i="1"/>
  <c r="J155" i="1" s="1"/>
  <c r="I154" i="1"/>
  <c r="J154" i="1" s="1"/>
  <c r="I153" i="1"/>
  <c r="J153" i="1" s="1"/>
  <c r="I152" i="1"/>
  <c r="J152" i="1" s="1"/>
  <c r="I151" i="1"/>
  <c r="J151" i="1" s="1"/>
  <c r="I150" i="1"/>
  <c r="J150" i="1" s="1"/>
  <c r="I149" i="1"/>
  <c r="J149" i="1" s="1"/>
  <c r="I146" i="1"/>
  <c r="J146" i="1" s="1"/>
  <c r="I145" i="1"/>
  <c r="J145" i="1" s="1"/>
  <c r="I144" i="1"/>
  <c r="J144" i="1" s="1"/>
  <c r="I143" i="1"/>
  <c r="J143" i="1" s="1"/>
  <c r="I142" i="1"/>
  <c r="J142" i="1" s="1"/>
  <c r="I141" i="1"/>
  <c r="J141" i="1" s="1"/>
  <c r="I140" i="1"/>
  <c r="J140" i="1" s="1"/>
  <c r="I139" i="1"/>
  <c r="J139" i="1" s="1"/>
  <c r="I138" i="1"/>
  <c r="J138" i="1" s="1"/>
  <c r="I137" i="1"/>
  <c r="J137" i="1" s="1"/>
  <c r="I136" i="1"/>
  <c r="J136" i="1" s="1"/>
  <c r="I135" i="1"/>
  <c r="J135" i="1" s="1"/>
  <c r="I134" i="1"/>
  <c r="J134" i="1" s="1"/>
  <c r="I133" i="1"/>
  <c r="J133" i="1" s="1"/>
  <c r="I132" i="1"/>
  <c r="J132" i="1" s="1"/>
  <c r="I131" i="1"/>
  <c r="J131" i="1" s="1"/>
  <c r="I130" i="1"/>
  <c r="J130" i="1" s="1"/>
  <c r="I129" i="1"/>
  <c r="J129" i="1" s="1"/>
  <c r="I128" i="1"/>
  <c r="J128" i="1" s="1"/>
  <c r="I127" i="1"/>
  <c r="J127" i="1" s="1"/>
  <c r="I126" i="1"/>
  <c r="J126" i="1" s="1"/>
  <c r="I125" i="1"/>
  <c r="J125" i="1" s="1"/>
  <c r="I124" i="1"/>
  <c r="J124" i="1" s="1"/>
  <c r="I123" i="1"/>
  <c r="J123" i="1" s="1"/>
  <c r="I122" i="1"/>
  <c r="J122" i="1" s="1"/>
  <c r="I121" i="1"/>
  <c r="J121" i="1" s="1"/>
  <c r="I120" i="1"/>
  <c r="J120" i="1" s="1"/>
  <c r="I119" i="1"/>
  <c r="J119" i="1" s="1"/>
  <c r="I118" i="1"/>
  <c r="J118" i="1" s="1"/>
  <c r="I117" i="1"/>
  <c r="J117" i="1" s="1"/>
  <c r="I116" i="1"/>
  <c r="J116"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48" i="1"/>
  <c r="J148" i="1" s="1"/>
  <c r="I104" i="1"/>
  <c r="J104" i="1" s="1"/>
  <c r="I103" i="1"/>
  <c r="J103" i="1" s="1"/>
  <c r="I102" i="1"/>
  <c r="J102" i="1" s="1"/>
  <c r="I147" i="1"/>
  <c r="J147" i="1" s="1"/>
  <c r="I101" i="1"/>
  <c r="J101" i="1" s="1"/>
  <c r="I100" i="1"/>
  <c r="J100" i="1" s="1"/>
  <c r="I99" i="1"/>
  <c r="J99" i="1" s="1"/>
  <c r="I98" i="1"/>
  <c r="J98" i="1" s="1"/>
  <c r="I97" i="1"/>
  <c r="J97" i="1" s="1"/>
  <c r="I96" i="1"/>
  <c r="J96" i="1" s="1"/>
  <c r="I95" i="1"/>
  <c r="J95" i="1" s="1"/>
  <c r="I21" i="1"/>
  <c r="J21" i="1" s="1"/>
  <c r="I94" i="1"/>
  <c r="J94" i="1" s="1"/>
  <c r="I93" i="1"/>
  <c r="J93" i="1" s="1"/>
  <c r="I92" i="1"/>
  <c r="J92" i="1" s="1"/>
  <c r="I91" i="1"/>
  <c r="J91" i="1" s="1"/>
  <c r="I90" i="1"/>
  <c r="J90" i="1" s="1"/>
  <c r="I89" i="1"/>
  <c r="J89" i="1" s="1"/>
  <c r="I88" i="1"/>
  <c r="J88" i="1" s="1"/>
  <c r="I87" i="1"/>
  <c r="J87" i="1" s="1"/>
  <c r="I86" i="1"/>
  <c r="J86" i="1" s="1"/>
  <c r="I85" i="1"/>
  <c r="J85" i="1" s="1"/>
  <c r="I30" i="1"/>
  <c r="J30"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68" i="1"/>
  <c r="J68" i="1" s="1"/>
  <c r="I67" i="1"/>
  <c r="J67" i="1" s="1"/>
  <c r="I66" i="1"/>
  <c r="J66" i="1" s="1"/>
  <c r="I65" i="1"/>
  <c r="J65" i="1" s="1"/>
  <c r="I64" i="1"/>
  <c r="J64" i="1" s="1"/>
  <c r="I63" i="1"/>
  <c r="J63" i="1" s="1"/>
  <c r="I62" i="1"/>
  <c r="J62" i="1" s="1"/>
  <c r="I61" i="1"/>
  <c r="J61" i="1" s="1"/>
  <c r="I60" i="1"/>
  <c r="J60" i="1" s="1"/>
  <c r="I59" i="1"/>
  <c r="J59" i="1" s="1"/>
  <c r="I58" i="1"/>
  <c r="J58" i="1" s="1"/>
  <c r="I57" i="1"/>
  <c r="J57" i="1" s="1"/>
  <c r="I16" i="1"/>
  <c r="I56" i="1"/>
  <c r="J56" i="1" s="1"/>
  <c r="I55" i="1"/>
  <c r="J55" i="1" s="1"/>
  <c r="I54" i="1"/>
  <c r="J54" i="1" s="1"/>
  <c r="I53" i="1"/>
  <c r="J53" i="1" s="1"/>
  <c r="I52" i="1"/>
  <c r="J52" i="1" s="1"/>
  <c r="I51" i="1"/>
  <c r="J51" i="1" s="1"/>
  <c r="I50" i="1"/>
  <c r="J50" i="1" s="1"/>
  <c r="I49" i="1"/>
  <c r="J49" i="1" s="1"/>
  <c r="I48" i="1"/>
  <c r="J48" i="1" s="1"/>
  <c r="I47" i="1"/>
  <c r="J47" i="1" s="1"/>
  <c r="I46" i="1"/>
  <c r="J46" i="1" s="1"/>
  <c r="I45" i="1"/>
  <c r="J45" i="1" s="1"/>
  <c r="I44" i="1"/>
  <c r="J44" i="1" s="1"/>
  <c r="I43" i="1"/>
  <c r="J43" i="1" s="1"/>
  <c r="I42" i="1"/>
  <c r="J42" i="1" s="1"/>
  <c r="I41" i="1"/>
  <c r="J41" i="1" s="1"/>
  <c r="I40" i="1"/>
  <c r="J40" i="1" s="1"/>
  <c r="I39" i="1"/>
  <c r="J39" i="1" s="1"/>
  <c r="I38" i="1"/>
  <c r="J38" i="1" s="1"/>
  <c r="I37" i="1"/>
  <c r="J37" i="1" s="1"/>
  <c r="I36" i="1"/>
  <c r="J36" i="1" s="1"/>
  <c r="I35" i="1"/>
  <c r="J35" i="1" s="1"/>
  <c r="I34" i="1"/>
  <c r="J34" i="1" s="1"/>
  <c r="I33" i="1"/>
  <c r="J33" i="1" s="1"/>
  <c r="I32" i="1"/>
  <c r="J32" i="1" s="1"/>
  <c r="I31" i="1"/>
  <c r="J31" i="1" s="1"/>
  <c r="I29" i="1"/>
  <c r="J29" i="1" s="1"/>
  <c r="I28" i="1"/>
  <c r="J28" i="1" s="1"/>
  <c r="I27" i="1"/>
  <c r="J27" i="1" s="1"/>
  <c r="I26" i="1"/>
  <c r="J26" i="1" s="1"/>
  <c r="I25" i="1"/>
  <c r="J25" i="1" s="1"/>
  <c r="I24" i="1"/>
  <c r="J24" i="1" s="1"/>
  <c r="I23" i="1"/>
  <c r="J23" i="1" s="1"/>
  <c r="I22" i="1"/>
  <c r="J22" i="1" s="1"/>
  <c r="I20" i="1"/>
  <c r="J20" i="1" s="1"/>
  <c r="I19" i="1"/>
  <c r="J19" i="1" s="1"/>
  <c r="I18" i="1"/>
  <c r="J18" i="1" s="1"/>
  <c r="I17" i="1"/>
  <c r="J17" i="1" s="1"/>
  <c r="I15" i="1"/>
  <c r="J15" i="1" s="1"/>
  <c r="I14" i="1"/>
  <c r="J14" i="1" s="1"/>
  <c r="I13" i="1"/>
  <c r="J13" i="1" s="1"/>
  <c r="I12" i="1"/>
  <c r="J12" i="1" s="1"/>
  <c r="I11" i="1"/>
  <c r="J11" i="1" s="1"/>
  <c r="I10" i="1"/>
  <c r="J10" i="1" s="1"/>
  <c r="J16" i="1" l="1"/>
  <c r="I197" i="1"/>
  <c r="J6" i="1"/>
  <c r="A205" i="1"/>
  <c r="A206" i="1" s="1"/>
  <c r="A207" i="1" s="1"/>
  <c r="A204" i="1"/>
  <c r="A203" i="1"/>
  <c r="G197" i="1"/>
  <c r="I4" i="1" l="1"/>
  <c r="J4" i="1" s="1"/>
  <c r="K4" i="1" s="1"/>
  <c r="I198" i="2" l="1"/>
  <c r="I199" i="2"/>
  <c r="I184" i="2"/>
  <c r="I185" i="2"/>
  <c r="D2" i="2"/>
  <c r="I186" i="2" s="1"/>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I207" i="2" s="1"/>
  <c r="D159" i="2"/>
  <c r="D160" i="2"/>
  <c r="D161" i="2"/>
  <c r="D162" i="2"/>
  <c r="D163" i="2"/>
  <c r="D164" i="2"/>
  <c r="I214" i="2" s="1"/>
  <c r="D165" i="2"/>
  <c r="D166" i="2"/>
  <c r="D167" i="2"/>
  <c r="D168" i="2"/>
  <c r="D169" i="2"/>
  <c r="D170" i="2"/>
  <c r="D171" i="2"/>
  <c r="D172" i="2"/>
  <c r="D173" i="2"/>
  <c r="D174" i="2"/>
  <c r="D175" i="2"/>
  <c r="D176" i="2"/>
  <c r="D177" i="2"/>
  <c r="D178" i="2"/>
  <c r="D179" i="2"/>
  <c r="D180" i="2"/>
  <c r="D181" i="2"/>
  <c r="D182" i="2"/>
  <c r="D183" i="2"/>
  <c r="D184" i="2"/>
  <c r="D185" i="2"/>
  <c r="D186" i="2"/>
  <c r="D187" i="2"/>
  <c r="D188" i="2"/>
  <c r="D189" i="2"/>
  <c r="I200" i="2" s="1"/>
  <c r="D190" i="2"/>
  <c r="D191" i="2"/>
  <c r="D192" i="2"/>
  <c r="D83" i="2"/>
  <c r="I213" i="2" l="1"/>
  <c r="I181" i="2"/>
  <c r="I183" i="2"/>
  <c r="I197" i="2"/>
  <c r="I212" i="2"/>
  <c r="I190" i="2"/>
  <c r="I182" i="2"/>
  <c r="I196" i="2"/>
  <c r="I211" i="2"/>
  <c r="I189" i="2"/>
  <c r="I193" i="2"/>
  <c r="I195" i="2"/>
  <c r="I210" i="2"/>
  <c r="I188" i="2"/>
  <c r="I202" i="2"/>
  <c r="I194" i="2"/>
  <c r="I209" i="2"/>
  <c r="I187" i="2"/>
  <c r="I201" i="2"/>
  <c r="I206" i="2"/>
  <c r="I208" i="2"/>
  <c r="I215" i="2"/>
  <c r="L195" i="4"/>
  <c r="L196" i="4"/>
  <c r="L197" i="4"/>
  <c r="L198" i="4"/>
  <c r="L199" i="4"/>
  <c r="L200" i="4"/>
  <c r="L201" i="4"/>
  <c r="L202" i="4"/>
  <c r="L203" i="4"/>
  <c r="L194" i="4"/>
  <c r="L170" i="4"/>
  <c r="L171" i="4"/>
  <c r="L172" i="4"/>
  <c r="L173" i="4"/>
  <c r="L174" i="4"/>
  <c r="L175" i="4"/>
  <c r="L176" i="4"/>
  <c r="L177" i="4"/>
  <c r="L178" i="4"/>
  <c r="L169" i="4"/>
  <c r="L190" i="4"/>
  <c r="L181" i="4"/>
  <c r="L182" i="4"/>
  <c r="L183" i="4"/>
  <c r="L184" i="4"/>
  <c r="L185" i="4"/>
  <c r="L186" i="4"/>
  <c r="L187" i="4"/>
  <c r="L188" i="4"/>
  <c r="L189" i="4"/>
  <c r="H197" i="1" l="1"/>
  <c r="U197" i="1" l="1"/>
  <c r="E197" i="1"/>
  <c r="J197" i="1" s="1"/>
  <c r="F197" i="1"/>
  <c r="A201" i="1" l="1"/>
  <c r="A209" i="1" s="1"/>
  <c r="A210" i="1" s="1"/>
  <c r="A211" i="1" s="1"/>
  <c r="A212" i="1" s="1"/>
  <c r="A213" i="1" s="1"/>
  <c r="A214" i="1" l="1"/>
  <c r="A215" i="1" l="1"/>
  <c r="L197" i="1"/>
  <c r="A218" i="1" l="1"/>
  <c r="A219" i="1" s="1"/>
  <c r="A220" i="1" s="1"/>
  <c r="A221" i="1" s="1"/>
  <c r="A222" i="1" s="1"/>
  <c r="A223" i="1" s="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G165" i="1"/>
  <c r="AH164" i="1"/>
  <c r="AG164" i="1"/>
  <c r="AH163" i="1"/>
  <c r="AG163" i="1"/>
  <c r="AH162" i="1"/>
  <c r="AG162" i="1"/>
  <c r="AH161" i="1"/>
  <c r="AG161" i="1"/>
  <c r="AH160" i="1"/>
  <c r="AG160" i="1"/>
  <c r="AH159" i="1"/>
  <c r="AG159" i="1"/>
  <c r="AH158" i="1"/>
  <c r="AG158" i="1"/>
  <c r="AH157" i="1"/>
  <c r="AG157" i="1"/>
  <c r="AH156" i="1"/>
  <c r="AG156" i="1"/>
  <c r="AH155" i="1"/>
  <c r="AG155" i="1"/>
  <c r="AH154" i="1"/>
  <c r="AG154" i="1"/>
  <c r="AH153" i="1"/>
  <c r="AG153" i="1"/>
  <c r="AH152" i="1"/>
  <c r="AG152" i="1"/>
  <c r="AH151" i="1"/>
  <c r="AG151" i="1"/>
  <c r="AH150" i="1"/>
  <c r="AG150" i="1"/>
  <c r="AH149" i="1"/>
  <c r="AG149" i="1"/>
  <c r="AH148" i="1"/>
  <c r="AG148" i="1"/>
  <c r="AH147" i="1"/>
  <c r="AG147" i="1"/>
  <c r="AH146" i="1"/>
  <c r="AG146" i="1"/>
  <c r="AH145" i="1"/>
  <c r="AG145" i="1"/>
  <c r="AH144" i="1"/>
  <c r="AG144" i="1"/>
  <c r="AH143" i="1"/>
  <c r="AG143" i="1"/>
  <c r="AH142" i="1"/>
  <c r="AG142" i="1"/>
  <c r="AH141" i="1"/>
  <c r="AG141" i="1"/>
  <c r="AH140" i="1"/>
  <c r="AG140" i="1"/>
  <c r="AH139" i="1"/>
  <c r="AG139" i="1"/>
  <c r="AH138" i="1"/>
  <c r="AG138" i="1"/>
  <c r="AH137" i="1"/>
  <c r="AG137" i="1"/>
  <c r="AH136" i="1"/>
  <c r="AG136" i="1"/>
  <c r="AH135" i="1"/>
  <c r="AG135" i="1"/>
  <c r="AH134" i="1"/>
  <c r="AG134" i="1"/>
  <c r="AH133" i="1"/>
  <c r="AG133" i="1"/>
  <c r="AH132" i="1"/>
  <c r="AG132" i="1"/>
  <c r="AH131" i="1"/>
  <c r="AG131" i="1"/>
  <c r="AH130" i="1"/>
  <c r="AG130" i="1"/>
  <c r="AH129" i="1"/>
  <c r="AG129" i="1"/>
  <c r="AH128" i="1"/>
  <c r="AG128" i="1"/>
  <c r="AH127" i="1"/>
  <c r="AG127" i="1"/>
  <c r="AH126" i="1"/>
  <c r="AG126" i="1"/>
  <c r="AH125" i="1"/>
  <c r="AG125" i="1"/>
  <c r="AH124" i="1"/>
  <c r="AG124" i="1"/>
  <c r="AH123" i="1"/>
  <c r="AG123" i="1"/>
  <c r="AH122" i="1"/>
  <c r="AG122" i="1"/>
  <c r="AH121" i="1"/>
  <c r="AG121" i="1"/>
  <c r="AH120" i="1"/>
  <c r="AG120" i="1"/>
  <c r="AH119" i="1"/>
  <c r="AG119" i="1"/>
  <c r="AH118" i="1"/>
  <c r="AG118" i="1"/>
  <c r="AH117" i="1"/>
  <c r="AG117" i="1"/>
  <c r="AH116" i="1"/>
  <c r="AG116" i="1"/>
  <c r="AH115" i="1"/>
  <c r="AG115" i="1"/>
  <c r="AH114" i="1"/>
  <c r="AG114" i="1"/>
  <c r="AH113" i="1"/>
  <c r="AG113" i="1"/>
  <c r="AH112" i="1"/>
  <c r="AG112" i="1"/>
  <c r="AH111" i="1"/>
  <c r="AG111" i="1"/>
  <c r="AH110" i="1"/>
  <c r="AG110" i="1"/>
  <c r="AH109" i="1"/>
  <c r="AG109" i="1"/>
  <c r="AH108" i="1"/>
  <c r="AG108" i="1"/>
  <c r="AH107" i="1"/>
  <c r="AG107" i="1"/>
  <c r="AH106" i="1"/>
  <c r="AG106" i="1"/>
  <c r="AH105" i="1"/>
  <c r="AG105" i="1"/>
  <c r="AH104" i="1"/>
  <c r="AG104" i="1"/>
  <c r="AH103" i="1"/>
  <c r="AG103" i="1"/>
  <c r="AH102" i="1"/>
  <c r="AG102" i="1"/>
  <c r="AH101" i="1"/>
  <c r="AG101" i="1"/>
  <c r="AH100" i="1"/>
  <c r="AG100" i="1"/>
  <c r="AH99" i="1"/>
  <c r="AG99" i="1"/>
  <c r="AH98" i="1"/>
  <c r="AH97" i="1"/>
  <c r="AG97" i="1"/>
  <c r="AH96" i="1"/>
  <c r="AG96" i="1"/>
  <c r="AH95" i="1"/>
  <c r="AG95" i="1"/>
  <c r="AH94" i="1"/>
  <c r="AG94" i="1"/>
  <c r="AH93" i="1"/>
  <c r="AG93" i="1"/>
  <c r="AH92" i="1"/>
  <c r="AG92" i="1"/>
  <c r="AH91" i="1"/>
  <c r="AG91" i="1"/>
  <c r="AH90" i="1"/>
  <c r="AG90" i="1"/>
  <c r="AH89" i="1"/>
  <c r="AG89" i="1"/>
  <c r="AH88" i="1"/>
  <c r="AG88" i="1"/>
  <c r="AH87" i="1"/>
  <c r="AG87" i="1"/>
  <c r="AH86" i="1"/>
  <c r="AG86" i="1"/>
  <c r="AH85" i="1"/>
  <c r="AG85" i="1"/>
  <c r="AH84" i="1"/>
  <c r="AG84" i="1"/>
  <c r="AH83" i="1"/>
  <c r="AG83" i="1"/>
  <c r="AH82" i="1"/>
  <c r="AG82" i="1"/>
  <c r="AH81" i="1"/>
  <c r="AG81" i="1"/>
  <c r="AH80" i="1"/>
  <c r="AG80" i="1"/>
  <c r="AH79" i="1"/>
  <c r="AG79" i="1"/>
  <c r="AH78" i="1"/>
  <c r="AG78" i="1"/>
  <c r="AH77" i="1"/>
  <c r="AG77" i="1"/>
  <c r="AH76" i="1"/>
  <c r="AG76" i="1"/>
  <c r="AH75" i="1"/>
  <c r="AG75" i="1"/>
  <c r="AH74" i="1"/>
  <c r="AG74" i="1"/>
  <c r="AH73" i="1"/>
  <c r="AG73" i="1"/>
  <c r="AH72" i="1"/>
  <c r="AG72" i="1"/>
  <c r="AH71" i="1"/>
  <c r="AG71" i="1"/>
  <c r="AH70" i="1"/>
  <c r="AG70" i="1"/>
  <c r="AH69" i="1"/>
  <c r="AG69" i="1"/>
  <c r="AH68" i="1"/>
  <c r="AG68" i="1"/>
  <c r="AH67" i="1"/>
  <c r="AG67" i="1"/>
  <c r="AH66" i="1"/>
  <c r="AG66" i="1"/>
  <c r="AH65" i="1"/>
  <c r="AG65" i="1"/>
  <c r="AH64" i="1"/>
  <c r="AG64" i="1"/>
  <c r="AH63" i="1"/>
  <c r="AG63" i="1"/>
  <c r="AH62" i="1"/>
  <c r="AG62" i="1"/>
  <c r="AH61" i="1"/>
  <c r="AG61" i="1"/>
  <c r="AH60" i="1"/>
  <c r="AG60" i="1"/>
  <c r="AH59" i="1"/>
  <c r="AG59" i="1"/>
  <c r="AH58" i="1"/>
  <c r="AG58" i="1"/>
  <c r="AH57" i="1"/>
  <c r="AG57" i="1"/>
  <c r="AH56" i="1"/>
  <c r="AG56" i="1"/>
  <c r="AH55" i="1"/>
  <c r="AG55" i="1"/>
  <c r="AH54" i="1"/>
  <c r="AG54" i="1"/>
  <c r="AH53" i="1"/>
  <c r="AG53" i="1"/>
  <c r="AH52" i="1"/>
  <c r="AG52" i="1"/>
  <c r="AH51" i="1"/>
  <c r="AG51" i="1"/>
  <c r="AH50" i="1"/>
  <c r="AG50" i="1"/>
  <c r="AH49" i="1"/>
  <c r="AG49" i="1"/>
  <c r="AH48" i="1"/>
  <c r="AG48" i="1"/>
  <c r="AH47" i="1"/>
  <c r="AG47" i="1"/>
  <c r="AH46" i="1"/>
  <c r="AG46" i="1"/>
  <c r="AH45" i="1"/>
  <c r="AG45" i="1"/>
  <c r="AH44" i="1"/>
  <c r="AG44" i="1"/>
  <c r="AH43" i="1"/>
  <c r="AG43" i="1"/>
  <c r="AH42" i="1"/>
  <c r="AG42" i="1"/>
  <c r="AH41" i="1"/>
  <c r="AG41" i="1"/>
  <c r="AH40" i="1"/>
  <c r="AG40" i="1"/>
  <c r="AH39" i="1"/>
  <c r="AG39" i="1"/>
  <c r="AH38" i="1"/>
  <c r="AG38" i="1"/>
  <c r="AH37" i="1"/>
  <c r="AG37" i="1"/>
  <c r="AH36" i="1"/>
  <c r="AG36" i="1"/>
  <c r="AH35" i="1"/>
  <c r="AG35" i="1"/>
  <c r="AH34" i="1"/>
  <c r="AG34" i="1"/>
  <c r="AH33" i="1"/>
  <c r="AG33" i="1"/>
  <c r="AH32" i="1"/>
  <c r="AG32" i="1"/>
  <c r="AH31" i="1"/>
  <c r="AG31" i="1"/>
  <c r="AH30" i="1"/>
  <c r="AG30" i="1"/>
  <c r="AH29" i="1"/>
  <c r="AG29" i="1"/>
  <c r="AH28" i="1"/>
  <c r="AG28" i="1"/>
  <c r="AH27" i="1"/>
  <c r="AG27" i="1"/>
  <c r="AH26" i="1"/>
  <c r="AG26" i="1"/>
  <c r="AH25" i="1"/>
  <c r="AG25" i="1"/>
  <c r="AH24" i="1"/>
  <c r="AG24" i="1"/>
  <c r="AH23" i="1"/>
  <c r="AG23" i="1"/>
  <c r="AH22" i="1"/>
  <c r="AG22" i="1"/>
  <c r="AH21" i="1"/>
  <c r="AG21" i="1"/>
  <c r="AH20" i="1"/>
  <c r="AG20" i="1"/>
  <c r="AH19" i="1"/>
  <c r="AG19" i="1"/>
  <c r="AH18" i="1"/>
  <c r="AG18" i="1"/>
  <c r="AH17" i="1"/>
  <c r="AG17" i="1"/>
  <c r="AH16" i="1"/>
  <c r="AG16" i="1"/>
  <c r="AH15" i="1"/>
  <c r="AG15" i="1"/>
  <c r="AH14" i="1"/>
  <c r="AG14" i="1"/>
  <c r="AH13" i="1"/>
  <c r="AG13" i="1"/>
  <c r="AH12" i="1"/>
  <c r="AG12" i="1"/>
  <c r="AH11" i="1"/>
  <c r="AG11" i="1"/>
  <c r="AH10" i="1"/>
  <c r="AG10" i="1"/>
  <c r="AK10" i="1" l="1"/>
  <c r="AK12" i="1"/>
  <c r="AK14" i="1"/>
  <c r="AK16" i="1"/>
  <c r="AK18" i="1"/>
  <c r="AK20" i="1"/>
  <c r="AK22" i="1"/>
  <c r="AK24" i="1"/>
  <c r="AK26" i="1"/>
  <c r="AK28" i="1"/>
  <c r="AK30" i="1"/>
  <c r="AK32" i="1"/>
  <c r="AK34" i="1"/>
  <c r="AK36" i="1"/>
  <c r="AK38" i="1"/>
  <c r="AK40" i="1"/>
  <c r="AK42" i="1"/>
  <c r="AK44" i="1"/>
  <c r="AK46" i="1"/>
  <c r="AK48" i="1"/>
  <c r="AK50" i="1"/>
  <c r="AK52" i="1"/>
  <c r="AK54" i="1"/>
  <c r="AK56" i="1"/>
  <c r="AK58" i="1"/>
  <c r="AK60" i="1"/>
  <c r="AK62" i="1"/>
  <c r="AK64" i="1"/>
  <c r="AK66" i="1"/>
  <c r="AK68" i="1"/>
  <c r="AK70" i="1"/>
  <c r="AK72" i="1"/>
  <c r="AK74" i="1"/>
  <c r="AK76" i="1"/>
  <c r="AK78" i="1"/>
  <c r="AK80" i="1"/>
  <c r="AK82" i="1"/>
  <c r="AK84" i="1"/>
  <c r="AK86" i="1"/>
  <c r="AK88" i="1"/>
  <c r="AK90" i="1"/>
  <c r="AK92" i="1"/>
  <c r="AK94" i="1"/>
  <c r="AK96" i="1"/>
  <c r="AK100" i="1"/>
  <c r="AK102" i="1"/>
  <c r="AK104" i="1"/>
  <c r="AK106" i="1"/>
  <c r="AK108" i="1"/>
  <c r="AK110" i="1"/>
  <c r="AK112" i="1"/>
  <c r="AK114" i="1"/>
  <c r="AK116" i="1"/>
  <c r="AK118" i="1"/>
  <c r="AK120" i="1"/>
  <c r="AK122" i="1"/>
  <c r="AK124" i="1"/>
  <c r="AK126" i="1"/>
  <c r="AK128" i="1"/>
  <c r="AK130" i="1"/>
  <c r="AK132" i="1"/>
  <c r="AK134" i="1"/>
  <c r="AK136" i="1"/>
  <c r="AK138" i="1"/>
  <c r="AK140" i="1"/>
  <c r="AK142" i="1"/>
  <c r="AK144" i="1"/>
  <c r="AK146" i="1"/>
  <c r="AK148" i="1"/>
  <c r="AK150" i="1"/>
  <c r="AK152" i="1"/>
  <c r="AK154" i="1"/>
  <c r="AK156" i="1"/>
  <c r="AK158" i="1"/>
  <c r="AK160" i="1"/>
  <c r="AK162" i="1"/>
  <c r="AK164" i="1"/>
  <c r="AK11" i="1"/>
  <c r="AK13" i="1"/>
  <c r="AK15" i="1"/>
  <c r="AK17" i="1"/>
  <c r="AK19" i="1"/>
  <c r="AK21" i="1"/>
  <c r="AK23" i="1"/>
  <c r="AK25" i="1"/>
  <c r="AK27" i="1"/>
  <c r="AK29" i="1"/>
  <c r="AK31" i="1"/>
  <c r="AK33" i="1"/>
  <c r="AK35" i="1"/>
  <c r="AK37" i="1"/>
  <c r="AK39" i="1"/>
  <c r="AK41" i="1"/>
  <c r="AK43" i="1"/>
  <c r="AK45" i="1"/>
  <c r="AK47" i="1"/>
  <c r="AK49" i="1"/>
  <c r="AK51" i="1"/>
  <c r="AK53" i="1"/>
  <c r="AK55" i="1"/>
  <c r="AK57" i="1"/>
  <c r="AK59" i="1"/>
  <c r="AK61" i="1"/>
  <c r="AK63" i="1"/>
  <c r="AK65" i="1"/>
  <c r="AK67" i="1"/>
  <c r="AK69" i="1"/>
  <c r="AK71" i="1"/>
  <c r="AK73" i="1"/>
  <c r="AK75" i="1"/>
  <c r="AK77" i="1"/>
  <c r="AK79" i="1"/>
  <c r="AK81" i="1"/>
  <c r="AK83" i="1"/>
  <c r="AK85" i="1"/>
  <c r="AK87" i="1"/>
  <c r="AK89" i="1"/>
  <c r="AK91" i="1"/>
  <c r="AK93" i="1"/>
  <c r="AK95" i="1"/>
  <c r="AK97" i="1"/>
  <c r="AK99" i="1"/>
  <c r="AK101" i="1"/>
  <c r="AK103" i="1"/>
  <c r="AK105" i="1"/>
  <c r="AK107" i="1"/>
  <c r="AK109" i="1"/>
  <c r="AK111" i="1"/>
  <c r="AK113" i="1"/>
  <c r="AK115" i="1"/>
  <c r="AK117" i="1"/>
  <c r="AK119" i="1"/>
  <c r="AK121" i="1"/>
  <c r="AK123" i="1"/>
  <c r="AK125" i="1"/>
  <c r="AK127" i="1"/>
  <c r="AK129" i="1"/>
  <c r="AK131" i="1"/>
  <c r="AK133" i="1"/>
  <c r="AK135" i="1"/>
  <c r="AK137" i="1"/>
  <c r="AK139" i="1"/>
  <c r="AK141" i="1"/>
  <c r="AK143" i="1"/>
  <c r="AK145" i="1"/>
  <c r="AK147" i="1"/>
  <c r="AK149" i="1"/>
  <c r="AK151" i="1"/>
  <c r="AK153" i="1"/>
  <c r="AK155" i="1"/>
  <c r="AK157" i="1"/>
  <c r="AK159" i="1"/>
  <c r="AK161" i="1"/>
  <c r="AK163" i="1"/>
  <c r="AK165" i="1"/>
  <c r="K197" i="1" l="1"/>
  <c r="AG98" i="1" s="1"/>
  <c r="AK98" i="1" s="1"/>
  <c r="AH7" i="1" l="1"/>
  <c r="AH8" i="1"/>
  <c r="AH9" i="1"/>
  <c r="AH6" i="1"/>
  <c r="AG166" i="1" l="1"/>
  <c r="AG169" i="1"/>
  <c r="AG170" i="1"/>
  <c r="AG171" i="1"/>
  <c r="AG7" i="1"/>
  <c r="AG8" i="1"/>
  <c r="AG174" i="1"/>
  <c r="AG175" i="1"/>
  <c r="AG9" i="1"/>
  <c r="AG176" i="1"/>
  <c r="AG179" i="1"/>
  <c r="AG180" i="1"/>
  <c r="AG172" i="1"/>
  <c r="AG182" i="1"/>
  <c r="AG183" i="1"/>
  <c r="AG184" i="1"/>
  <c r="AG185" i="1"/>
  <c r="AG186" i="1"/>
  <c r="AG178" i="1"/>
  <c r="AG187" i="1"/>
  <c r="AG167" i="1"/>
  <c r="AG188" i="1"/>
  <c r="AG189" i="1"/>
  <c r="AG190" i="1"/>
  <c r="AG191" i="1"/>
  <c r="AG177" i="1"/>
  <c r="AG192" i="1"/>
  <c r="AG193" i="1"/>
  <c r="AG168" i="1"/>
  <c r="AG194" i="1"/>
  <c r="AG195" i="1"/>
  <c r="AG196" i="1"/>
  <c r="AG173" i="1"/>
  <c r="AG181" i="1"/>
  <c r="AK181" i="1" l="1"/>
  <c r="AK8" i="1"/>
  <c r="AK9" i="1"/>
  <c r="AK7" i="1"/>
  <c r="AK194" i="1"/>
  <c r="AK177" i="1"/>
  <c r="AK188" i="1"/>
  <c r="AK186" i="1"/>
  <c r="AK182" i="1"/>
  <c r="AK176" i="1"/>
  <c r="AK171" i="1"/>
  <c r="AK179" i="1"/>
  <c r="AK174" i="1"/>
  <c r="AK170" i="1"/>
  <c r="AK196" i="1"/>
  <c r="AK193" i="1"/>
  <c r="AK190" i="1"/>
  <c r="AK187" i="1"/>
  <c r="AK184" i="1"/>
  <c r="AK180" i="1"/>
  <c r="AK175" i="1"/>
  <c r="AK173" i="1"/>
  <c r="AK168" i="1"/>
  <c r="AK191" i="1"/>
  <c r="AK167" i="1"/>
  <c r="AK185" i="1"/>
  <c r="AK172" i="1"/>
  <c r="AK195" i="1"/>
  <c r="AK192" i="1"/>
  <c r="AK189" i="1"/>
  <c r="AK178" i="1"/>
  <c r="AK183" i="1"/>
  <c r="AK169" i="1"/>
  <c r="AK166" i="1"/>
  <c r="AG6" i="1" l="1"/>
  <c r="AK6" i="1" s="1"/>
  <c r="F4" i="1" l="1"/>
  <c r="P4" i="1" l="1"/>
  <c r="Q4" i="1" l="1"/>
  <c r="U4" i="1" s="1"/>
  <c r="V4" i="1" s="1"/>
  <c r="Y4" i="1" s="1"/>
  <c r="Z4" i="1" s="1"/>
  <c r="AA4" i="1" s="1"/>
  <c r="AB4" i="1" s="1"/>
  <c r="AC4" i="1" s="1"/>
  <c r="AD4" i="1" s="1"/>
  <c r="AI56" i="1" l="1"/>
  <c r="AI78" i="1" l="1"/>
  <c r="AI114" i="1"/>
  <c r="AI161" i="1"/>
  <c r="AI69" i="1"/>
  <c r="AI105" i="1"/>
  <c r="AI146" i="1"/>
  <c r="AI102" i="1"/>
  <c r="AI103" i="1"/>
  <c r="AI106" i="1"/>
  <c r="AI130" i="1"/>
  <c r="AI99" i="1"/>
  <c r="AI162" i="1"/>
  <c r="AI66" i="1"/>
  <c r="AI147" i="1"/>
  <c r="AI42" i="1"/>
  <c r="AI50" i="1"/>
  <c r="AI47" i="1"/>
  <c r="AI83" i="1"/>
  <c r="AI151" i="1"/>
  <c r="AI40" i="1"/>
  <c r="AI30" i="1"/>
  <c r="AI27" i="1"/>
  <c r="AI116" i="1"/>
  <c r="AI127" i="1"/>
  <c r="AI93" i="1"/>
  <c r="AI164" i="1"/>
  <c r="AI44" i="1"/>
  <c r="AI17" i="1"/>
  <c r="AI62" i="1"/>
  <c r="AI125" i="1"/>
  <c r="AI98" i="1"/>
  <c r="AI86" i="1"/>
  <c r="AI38" i="1"/>
  <c r="AI25" i="1"/>
  <c r="AI100" i="1"/>
  <c r="AI152" i="1"/>
  <c r="AI111" i="1"/>
  <c r="AI142" i="1"/>
  <c r="AI113" i="1"/>
  <c r="AI34" i="1"/>
  <c r="AI137" i="1"/>
  <c r="AI10" i="1"/>
  <c r="AI123" i="1"/>
  <c r="AI65" i="1"/>
  <c r="AI72" i="1"/>
  <c r="AI39" i="1"/>
  <c r="AI135" i="1"/>
  <c r="AI32" i="1"/>
  <c r="AI84" i="1"/>
  <c r="AI59" i="1"/>
  <c r="AI88" i="1"/>
  <c r="AI155" i="1"/>
  <c r="AI67" i="1"/>
  <c r="AI118" i="1"/>
  <c r="AI95" i="1"/>
  <c r="AI90" i="1"/>
  <c r="AI74" i="1"/>
  <c r="AI37" i="1"/>
  <c r="AI145" i="1"/>
  <c r="AI64" i="1"/>
  <c r="AI149" i="1"/>
  <c r="AI134" i="1"/>
  <c r="AI110" i="1"/>
  <c r="AI132" i="1"/>
  <c r="AI77" i="1"/>
  <c r="AI108" i="1"/>
  <c r="AI11" i="1"/>
  <c r="AI159" i="1"/>
  <c r="AI70" i="1"/>
  <c r="AI131" i="1"/>
  <c r="AI107" i="1"/>
  <c r="AI157" i="1"/>
  <c r="AI20" i="1"/>
  <c r="AI55" i="1"/>
  <c r="AI28" i="1"/>
  <c r="AI35" i="1"/>
  <c r="AI41" i="1"/>
  <c r="AI18" i="1"/>
  <c r="AI158" i="1"/>
  <c r="AI45" i="1"/>
  <c r="AI143" i="1"/>
  <c r="AI26" i="1"/>
  <c r="AI128" i="1"/>
  <c r="AI97" i="1"/>
  <c r="AI15" i="1"/>
  <c r="AI80" i="1"/>
  <c r="AI68" i="1"/>
  <c r="AI156" i="1"/>
  <c r="AI117" i="1"/>
  <c r="AI163" i="1"/>
  <c r="AI153" i="1"/>
  <c r="AI23" i="1"/>
  <c r="AI76" i="1"/>
  <c r="AI150" i="1"/>
  <c r="AI61" i="1"/>
  <c r="AI82" i="1"/>
  <c r="AI13" i="1"/>
  <c r="AI43" i="1"/>
  <c r="AI112" i="1"/>
  <c r="AI138" i="1"/>
  <c r="AI81" i="1"/>
  <c r="AI46" i="1"/>
  <c r="AI53" i="1"/>
  <c r="AI19" i="1"/>
  <c r="AI120" i="1"/>
  <c r="AI144" i="1"/>
  <c r="AI54" i="1"/>
  <c r="AI124" i="1"/>
  <c r="AI89" i="1"/>
  <c r="AI71" i="1"/>
  <c r="AI36" i="1"/>
  <c r="AI96" i="1"/>
  <c r="AI119" i="1"/>
  <c r="AI29" i="1"/>
  <c r="AI133" i="1"/>
  <c r="AI12" i="1" l="1"/>
  <c r="AI52" i="1"/>
  <c r="AI126" i="1"/>
  <c r="AI160" i="1"/>
  <c r="AI16" i="1"/>
  <c r="AI165" i="1"/>
  <c r="AI91" i="1"/>
  <c r="AI14" i="1"/>
  <c r="AI154" i="1"/>
  <c r="AI121" i="1"/>
  <c r="AI129" i="1"/>
  <c r="AI49" i="1"/>
  <c r="AI136" i="1"/>
  <c r="AI24" i="1"/>
  <c r="AI33" i="1"/>
  <c r="AI63" i="1"/>
  <c r="AI79" i="1"/>
  <c r="AI85" i="1"/>
  <c r="AI22" i="1"/>
  <c r="AI75" i="1"/>
  <c r="AI139" i="1"/>
  <c r="AI109" i="1"/>
  <c r="AI48" i="1"/>
  <c r="AI58" i="1"/>
  <c r="AI101" i="1"/>
  <c r="AI57" i="1"/>
  <c r="AI92" i="1"/>
  <c r="AI94" i="1"/>
  <c r="AI87" i="1"/>
  <c r="AI115" i="1"/>
  <c r="AI140" i="1"/>
  <c r="AI51" i="1"/>
  <c r="AI73" i="1"/>
  <c r="AI60" i="1"/>
  <c r="AI104" i="1"/>
  <c r="AI122" i="1"/>
  <c r="AI141" i="1"/>
  <c r="AI31" i="1"/>
  <c r="AI21" i="1"/>
  <c r="AI148" i="1"/>
  <c r="AI188" i="1" l="1"/>
  <c r="AI181" i="1"/>
  <c r="AI182" i="1"/>
  <c r="AI167" i="1"/>
  <c r="AI170" i="1"/>
  <c r="AI175" i="1"/>
  <c r="AI192" i="1"/>
  <c r="AI6" i="1"/>
  <c r="AI183" i="1"/>
  <c r="AI193" i="1"/>
  <c r="AI187" i="1"/>
  <c r="AI184" i="1"/>
  <c r="AI195" i="1"/>
  <c r="AI7" i="1"/>
  <c r="AI171" i="1"/>
  <c r="AI180" i="1"/>
  <c r="AI179" i="1"/>
  <c r="AI166" i="1"/>
  <c r="AI172" i="1"/>
  <c r="AI174" i="1"/>
  <c r="AI196" i="1"/>
  <c r="AI185" i="1"/>
  <c r="AI186" i="1"/>
  <c r="AI194" i="1"/>
  <c r="AI190" i="1"/>
  <c r="AI168" i="1"/>
  <c r="AI177" i="1"/>
  <c r="AI8" i="1"/>
  <c r="AI173" i="1"/>
  <c r="AI176" i="1"/>
  <c r="AI189" i="1"/>
  <c r="AI178" i="1"/>
  <c r="AI191" i="1"/>
  <c r="AI169" i="1"/>
  <c r="AI9" i="1"/>
  <c r="H132" i="5" l="1"/>
  <c r="C132" i="5" l="1"/>
  <c r="D132" i="5"/>
  <c r="R197" i="1" l="1"/>
  <c r="AA196" i="1" l="1"/>
  <c r="AA183" i="1"/>
  <c r="AA191" i="1"/>
  <c r="AA167" i="1"/>
  <c r="AA173" i="1"/>
  <c r="AA180" i="1"/>
  <c r="AA186" i="1"/>
  <c r="AA178" i="1"/>
  <c r="AA177" i="1"/>
  <c r="AA190" i="1"/>
  <c r="AA189" i="1"/>
  <c r="AA168" i="1"/>
  <c r="AA187" i="1"/>
  <c r="AA175" i="1"/>
  <c r="AA194" i="1"/>
  <c r="AA184" i="1"/>
  <c r="AA193" i="1"/>
  <c r="AA172" i="1"/>
  <c r="AA169" i="1"/>
  <c r="AA192" i="1"/>
  <c r="AA170" i="1"/>
  <c r="AA185" i="1"/>
  <c r="AA181" i="1"/>
  <c r="AA166" i="1"/>
  <c r="AA7" i="1" l="1"/>
  <c r="AA148" i="1"/>
  <c r="C109" i="5" s="1"/>
  <c r="AA141" i="1"/>
  <c r="C52" i="5" s="1"/>
  <c r="AA150" i="1"/>
  <c r="C113" i="5" s="1"/>
  <c r="AA117" i="1"/>
  <c r="C147" i="5" s="1"/>
  <c r="AA17" i="1"/>
  <c r="C56" i="5" s="1"/>
  <c r="AA12" i="1"/>
  <c r="C6" i="5" s="1"/>
  <c r="AA137" i="1"/>
  <c r="C98" i="5" s="1"/>
  <c r="AA142" i="1"/>
  <c r="C13" i="5" s="1"/>
  <c r="AA21" i="1"/>
  <c r="C46" i="5" s="1"/>
  <c r="AA29" i="1"/>
  <c r="C96" i="5" s="1"/>
  <c r="AA123" i="1"/>
  <c r="C51" i="5" s="1"/>
  <c r="AA114" i="1"/>
  <c r="C80" i="5" s="1"/>
  <c r="AA62" i="1"/>
  <c r="C59" i="5" s="1"/>
  <c r="AA154" i="1"/>
  <c r="C57" i="5" s="1"/>
  <c r="AA60" i="1"/>
  <c r="C18" i="5" s="1"/>
  <c r="AA23" i="1"/>
  <c r="C10" i="5" s="1"/>
  <c r="AA55" i="1"/>
  <c r="C91" i="5" s="1"/>
  <c r="AA47" i="1"/>
  <c r="C90" i="5" s="1"/>
  <c r="AA165" i="1"/>
  <c r="C53" i="5" s="1"/>
  <c r="AA41" i="1"/>
  <c r="C88" i="5" s="1"/>
  <c r="AA61" i="1"/>
  <c r="C32" i="5" s="1"/>
  <c r="AA84" i="1"/>
  <c r="C106" i="5" s="1"/>
  <c r="AA126" i="1"/>
  <c r="C49" i="5" s="1"/>
  <c r="AA15" i="1"/>
  <c r="C11" i="5" s="1"/>
  <c r="AA103" i="1"/>
  <c r="C125" i="5" s="1"/>
  <c r="AA130" i="1"/>
  <c r="C70" i="5" s="1"/>
  <c r="AA90" i="1"/>
  <c r="C86" i="5" s="1"/>
  <c r="AA28" i="1"/>
  <c r="C7" i="5" s="1"/>
  <c r="AA73" i="1"/>
  <c r="C143" i="5" s="1"/>
  <c r="AA111" i="1"/>
  <c r="C24" i="5" s="1"/>
  <c r="AA124" i="1"/>
  <c r="C19" i="5" s="1"/>
  <c r="AA68" i="1"/>
  <c r="C84" i="5" s="1"/>
  <c r="AA27" i="1"/>
  <c r="C3" i="5" s="1"/>
  <c r="AA77" i="1"/>
  <c r="C66" i="5" s="1"/>
  <c r="AA134" i="1"/>
  <c r="C117" i="5" s="1"/>
  <c r="AA105" i="1"/>
  <c r="C99" i="5" s="1"/>
  <c r="AA145" i="1"/>
  <c r="C119" i="5" s="1"/>
  <c r="AA143" i="1"/>
  <c r="C37" i="5" s="1"/>
  <c r="AA70" i="1"/>
  <c r="C140" i="5" s="1"/>
  <c r="AA104" i="1"/>
  <c r="C72" i="5" s="1"/>
  <c r="AA14" i="1"/>
  <c r="C102" i="5" s="1"/>
  <c r="AA179" i="1"/>
  <c r="AA80" i="1"/>
  <c r="C77" i="5" s="1"/>
  <c r="AA113" i="1"/>
  <c r="C34" i="5" s="1"/>
  <c r="AA51" i="1"/>
  <c r="C58" i="5" s="1"/>
  <c r="AA153" i="1"/>
  <c r="C89" i="5" s="1"/>
  <c r="AA136" i="1"/>
  <c r="C65" i="5" s="1"/>
  <c r="AA120" i="1"/>
  <c r="C62" i="5" s="1"/>
  <c r="AA115" i="1"/>
  <c r="C142" i="5" s="1"/>
  <c r="AA33" i="1"/>
  <c r="C148" i="5" s="1"/>
  <c r="AA37" i="1"/>
  <c r="C35" i="5" s="1"/>
  <c r="AA26" i="1"/>
  <c r="C83" i="5" s="1"/>
  <c r="AA16" i="1"/>
  <c r="AA156" i="1"/>
  <c r="C114" i="5" s="1"/>
  <c r="AA52" i="1"/>
  <c r="C149" i="5" s="1"/>
  <c r="AA133" i="1"/>
  <c r="C79" i="5" s="1"/>
  <c r="AA85" i="1"/>
  <c r="C93" i="5" s="1"/>
  <c r="AA144" i="1"/>
  <c r="C42" i="5" s="1"/>
  <c r="AA152" i="1"/>
  <c r="C135" i="5" s="1"/>
  <c r="AA171" i="1"/>
  <c r="AA195" i="1"/>
  <c r="AA188" i="1"/>
  <c r="AA176" i="1"/>
  <c r="AA109" i="1"/>
  <c r="C146" i="5" s="1"/>
  <c r="AA118" i="1"/>
  <c r="C44" i="5" s="1"/>
  <c r="AA125" i="1"/>
  <c r="C141" i="5" s="1"/>
  <c r="AA112" i="1"/>
  <c r="C76" i="5" s="1"/>
  <c r="AA67" i="1"/>
  <c r="C126" i="5" s="1"/>
  <c r="AA102" i="1"/>
  <c r="C134" i="5" s="1"/>
  <c r="AA128" i="1"/>
  <c r="C17" i="5" s="1"/>
  <c r="AA39" i="1"/>
  <c r="C111" i="5" s="1"/>
  <c r="AA161" i="1"/>
  <c r="C67" i="5" s="1"/>
  <c r="AA116" i="1"/>
  <c r="C38" i="5" s="1"/>
  <c r="AA162" i="1"/>
  <c r="C145" i="5" s="1"/>
  <c r="AA147" i="1"/>
  <c r="C150" i="5" s="1"/>
  <c r="AA49" i="1"/>
  <c r="C133" i="5" s="1"/>
  <c r="AA58" i="1"/>
  <c r="C103" i="5" s="1"/>
  <c r="AA96" i="1"/>
  <c r="C120" i="5" s="1"/>
  <c r="AA129" i="1"/>
  <c r="C130" i="5" s="1"/>
  <c r="AA78" i="1"/>
  <c r="C155" i="5" s="1"/>
  <c r="AA57" i="1"/>
  <c r="C108" i="5" s="1"/>
  <c r="AA99" i="1"/>
  <c r="C94" i="5" s="1"/>
  <c r="AA83" i="1"/>
  <c r="C87" i="5" s="1"/>
  <c r="AA35" i="1"/>
  <c r="C48" i="5" s="1"/>
  <c r="AA48" i="1"/>
  <c r="C5" i="5" s="1"/>
  <c r="AA95" i="1"/>
  <c r="C95" i="5" s="1"/>
  <c r="AA79" i="1"/>
  <c r="C82" i="5" s="1"/>
  <c r="AA45" i="1"/>
  <c r="C12" i="5" s="1"/>
  <c r="AA63" i="1"/>
  <c r="C144" i="5" s="1"/>
  <c r="AA53" i="1"/>
  <c r="C92" i="5" s="1"/>
  <c r="AA140" i="1"/>
  <c r="C131" i="5" s="1"/>
  <c r="AA59" i="1"/>
  <c r="C97" i="5" s="1"/>
  <c r="AA69" i="1"/>
  <c r="C118" i="5" s="1"/>
  <c r="AA82" i="1"/>
  <c r="C139" i="5" s="1"/>
  <c r="AA50" i="1"/>
  <c r="C152" i="5" s="1"/>
  <c r="AA74" i="1"/>
  <c r="C47" i="5" s="1"/>
  <c r="AA34" i="1"/>
  <c r="C107" i="5" s="1"/>
  <c r="AA101" i="1"/>
  <c r="C20" i="5" s="1"/>
  <c r="AA89" i="1"/>
  <c r="C71" i="5" s="1"/>
  <c r="AA122" i="1"/>
  <c r="C123" i="5" s="1"/>
  <c r="AA30" i="1"/>
  <c r="C104" i="5" s="1"/>
  <c r="AA88" i="1"/>
  <c r="C127" i="5" s="1"/>
  <c r="AA157" i="1"/>
  <c r="C136" i="5" s="1"/>
  <c r="AA46" i="1"/>
  <c r="C22" i="5" s="1"/>
  <c r="AA38" i="1"/>
  <c r="C27" i="5" s="1"/>
  <c r="AA97" i="1"/>
  <c r="C16" i="5" s="1"/>
  <c r="AA65" i="1"/>
  <c r="C78" i="5" s="1"/>
  <c r="AA158" i="1"/>
  <c r="C122" i="5" s="1"/>
  <c r="AA98" i="1"/>
  <c r="C43" i="5" s="1"/>
  <c r="AA81" i="1"/>
  <c r="C31" i="5" s="1"/>
  <c r="AA138" i="1"/>
  <c r="C121" i="5" s="1"/>
  <c r="AA91" i="1"/>
  <c r="C4" i="5" s="1"/>
  <c r="AA163" i="1"/>
  <c r="C151" i="5" s="1"/>
  <c r="AA71" i="1"/>
  <c r="C55" i="5" s="1"/>
  <c r="AA119" i="1"/>
  <c r="C41" i="5" s="1"/>
  <c r="AA106" i="1"/>
  <c r="C157" i="5" s="1"/>
  <c r="AA174" i="1"/>
  <c r="AA107" i="1"/>
  <c r="C73" i="5" s="1"/>
  <c r="AA25" i="1"/>
  <c r="C137" i="5" s="1"/>
  <c r="AA135" i="1"/>
  <c r="C129" i="5" s="1"/>
  <c r="AA149" i="1"/>
  <c r="C8" i="5" s="1"/>
  <c r="AA72" i="1"/>
  <c r="C15" i="5" s="1"/>
  <c r="AA42" i="1"/>
  <c r="C115" i="5" s="1"/>
  <c r="AA92" i="1"/>
  <c r="C153" i="5" s="1"/>
  <c r="AA13" i="1"/>
  <c r="C14" i="5" s="1"/>
  <c r="AA121" i="1"/>
  <c r="C124" i="5" s="1"/>
  <c r="AA87" i="1"/>
  <c r="C50" i="5" s="1"/>
  <c r="AA100" i="1"/>
  <c r="C39" i="5" s="1"/>
  <c r="AA19" i="1"/>
  <c r="C75" i="5" s="1"/>
  <c r="AA127" i="1"/>
  <c r="C74" i="5" s="1"/>
  <c r="AA8" i="1" l="1"/>
  <c r="AA10" i="1"/>
  <c r="C2" i="5" s="1"/>
  <c r="AA182" i="1"/>
  <c r="AA9" i="1"/>
  <c r="AA32" i="1"/>
  <c r="C138" i="5" s="1"/>
  <c r="AA44" i="1"/>
  <c r="C36" i="5" s="1"/>
  <c r="AA54" i="1"/>
  <c r="C23" i="5" s="1"/>
  <c r="AA164" i="1"/>
  <c r="C64" i="5" s="1"/>
  <c r="AA36" i="1"/>
  <c r="C63" i="5" s="1"/>
  <c r="AA11" i="1"/>
  <c r="C128" i="5" s="1"/>
  <c r="AA56" i="1"/>
  <c r="C112" i="5" s="1"/>
  <c r="AA160" i="1"/>
  <c r="C21" i="5" s="1"/>
  <c r="AA22" i="1"/>
  <c r="C45" i="5" s="1"/>
  <c r="AA66" i="1"/>
  <c r="C154" i="5" s="1"/>
  <c r="AA132" i="1"/>
  <c r="C100" i="5" s="1"/>
  <c r="AA6" i="1"/>
  <c r="AA64" i="1"/>
  <c r="C54" i="5" s="1"/>
  <c r="AA40" i="1"/>
  <c r="C28" i="5" s="1"/>
  <c r="AA93" i="1"/>
  <c r="C101" i="5" s="1"/>
  <c r="AA146" i="1"/>
  <c r="C26" i="5" s="1"/>
  <c r="AA110" i="1" l="1"/>
  <c r="C30" i="5" s="1"/>
  <c r="AA155" i="1"/>
  <c r="C81" i="5" s="1"/>
  <c r="AA159" i="1"/>
  <c r="C110" i="5" s="1"/>
  <c r="AA131" i="1"/>
  <c r="C69" i="5" s="1"/>
  <c r="AA20" i="1"/>
  <c r="C116" i="5" s="1"/>
  <c r="AA76" i="1"/>
  <c r="C85" i="5" s="1"/>
  <c r="AA139" i="1"/>
  <c r="C33" i="5" s="1"/>
  <c r="AA108" i="1"/>
  <c r="C60" i="5" s="1"/>
  <c r="AA75" i="1"/>
  <c r="C9" i="5" s="1"/>
  <c r="AA43" i="1"/>
  <c r="C61" i="5" s="1"/>
  <c r="AA86" i="1"/>
  <c r="C40" i="5" s="1"/>
  <c r="AA94" i="1"/>
  <c r="C25" i="5" s="1"/>
  <c r="AA31" i="1"/>
  <c r="C156" i="5" s="1"/>
  <c r="AA151" i="1"/>
  <c r="C68" i="5" s="1"/>
  <c r="AA24" i="1" l="1"/>
  <c r="C29" i="5" s="1"/>
  <c r="AA18" i="1" l="1"/>
  <c r="C105" i="5" s="1"/>
  <c r="P197" i="1"/>
  <c r="AA197" i="1" s="1"/>
  <c r="AJ169" i="1" l="1"/>
  <c r="AJ183" i="1"/>
  <c r="AJ196" i="1"/>
  <c r="AJ172" i="1"/>
  <c r="AJ171" i="1"/>
  <c r="AJ178" i="1"/>
  <c r="AJ184" i="1"/>
  <c r="AJ188" i="1"/>
  <c r="AJ185" i="1"/>
  <c r="AJ193" i="1" l="1"/>
  <c r="AF178" i="1"/>
  <c r="AJ168" i="1"/>
  <c r="AJ170" i="1"/>
  <c r="AJ187" i="1"/>
  <c r="AF196" i="1"/>
  <c r="AJ175" i="1"/>
  <c r="AF188" i="1"/>
  <c r="AJ176" i="1"/>
  <c r="AJ189" i="1"/>
  <c r="AF171" i="1"/>
  <c r="AJ177" i="1"/>
  <c r="AJ173" i="1"/>
  <c r="AF184" i="1"/>
  <c r="AJ181" i="1"/>
  <c r="AF172" i="1"/>
  <c r="AJ182" i="1"/>
  <c r="AJ179" i="1"/>
  <c r="AF185" i="1"/>
  <c r="AJ180" i="1"/>
  <c r="AJ174" i="1"/>
  <c r="AJ195" i="1"/>
  <c r="AJ194" i="1"/>
  <c r="AJ186" i="1"/>
  <c r="AJ192" i="1"/>
  <c r="AF183" i="1"/>
  <c r="AJ190" i="1"/>
  <c r="AJ166" i="1"/>
  <c r="AJ167" i="1"/>
  <c r="AF169" i="1"/>
  <c r="AJ191" i="1"/>
  <c r="Y185" i="1" l="1"/>
  <c r="Z185" i="1"/>
  <c r="AF173" i="1"/>
  <c r="Z183" i="1"/>
  <c r="Y183" i="1"/>
  <c r="AF179" i="1"/>
  <c r="AF177" i="1"/>
  <c r="Z178" i="1"/>
  <c r="Y178" i="1"/>
  <c r="AF193" i="1"/>
  <c r="AF191" i="1"/>
  <c r="AF166" i="1"/>
  <c r="AF190" i="1"/>
  <c r="AF186" i="1"/>
  <c r="Y188" i="1"/>
  <c r="Z188" i="1"/>
  <c r="Y196" i="1"/>
  <c r="Z196" i="1"/>
  <c r="AF194" i="1"/>
  <c r="AF180" i="1"/>
  <c r="Z171" i="1"/>
  <c r="Y171" i="1"/>
  <c r="AF168" i="1"/>
  <c r="AF195" i="1"/>
  <c r="AF174" i="1"/>
  <c r="Z172" i="1"/>
  <c r="Y172" i="1"/>
  <c r="Y184" i="1"/>
  <c r="Z184" i="1"/>
  <c r="AF192" i="1"/>
  <c r="AF182" i="1"/>
  <c r="AF176" i="1"/>
  <c r="Y169" i="1"/>
  <c r="Z169" i="1"/>
  <c r="AF181" i="1"/>
  <c r="AF170" i="1"/>
  <c r="AF167" i="1"/>
  <c r="AF189" i="1"/>
  <c r="AF175" i="1"/>
  <c r="AF187" i="1"/>
  <c r="Y170" i="1" l="1"/>
  <c r="Z170" i="1"/>
  <c r="Y168" i="1"/>
  <c r="Z168" i="1"/>
  <c r="AB171" i="1"/>
  <c r="AC171" i="1"/>
  <c r="Z190" i="1"/>
  <c r="Y190" i="1"/>
  <c r="Z173" i="1"/>
  <c r="Y173" i="1"/>
  <c r="Z186" i="1"/>
  <c r="Y186" i="1"/>
  <c r="Y187" i="1"/>
  <c r="Z187" i="1"/>
  <c r="Y181" i="1"/>
  <c r="Z181" i="1"/>
  <c r="AC184" i="1"/>
  <c r="AB184" i="1"/>
  <c r="Y166" i="1"/>
  <c r="Z166" i="1"/>
  <c r="AB169" i="1"/>
  <c r="AC169" i="1"/>
  <c r="Z180" i="1"/>
  <c r="Y180" i="1"/>
  <c r="Y194" i="1"/>
  <c r="Z194" i="1"/>
  <c r="Z193" i="1"/>
  <c r="Y193" i="1"/>
  <c r="Y176" i="1"/>
  <c r="Z176" i="1"/>
  <c r="Y182" i="1"/>
  <c r="Z182" i="1"/>
  <c r="AB172" i="1"/>
  <c r="AC172" i="1"/>
  <c r="AC188" i="1"/>
  <c r="AB188" i="1"/>
  <c r="AC185" i="1"/>
  <c r="AB185" i="1"/>
  <c r="Z174" i="1"/>
  <c r="Y174" i="1"/>
  <c r="Y191" i="1"/>
  <c r="Z191" i="1"/>
  <c r="Y175" i="1"/>
  <c r="Z175" i="1"/>
  <c r="Z189" i="1"/>
  <c r="Y189" i="1"/>
  <c r="Z177" i="1"/>
  <c r="Y177" i="1"/>
  <c r="Z167" i="1"/>
  <c r="Y167" i="1"/>
  <c r="Z192" i="1"/>
  <c r="Y192" i="1"/>
  <c r="Y195" i="1"/>
  <c r="Z195" i="1"/>
  <c r="AC196" i="1"/>
  <c r="AB196" i="1"/>
  <c r="AB178" i="1"/>
  <c r="AC178" i="1"/>
  <c r="Z179" i="1"/>
  <c r="Y179" i="1"/>
  <c r="AC183" i="1"/>
  <c r="AB183" i="1"/>
  <c r="AJ68" i="1" l="1"/>
  <c r="AJ67" i="1"/>
  <c r="AB193" i="1"/>
  <c r="AC193" i="1"/>
  <c r="AJ18" i="1"/>
  <c r="AJ131" i="1"/>
  <c r="AJ69" i="1"/>
  <c r="AB190" i="1"/>
  <c r="AC190" i="1"/>
  <c r="AJ156" i="1"/>
  <c r="AC179" i="1"/>
  <c r="AB179" i="1"/>
  <c r="AJ81" i="1"/>
  <c r="AB177" i="1"/>
  <c r="AC177" i="1"/>
  <c r="AC189" i="1"/>
  <c r="AB189" i="1"/>
  <c r="AB191" i="1"/>
  <c r="AC191" i="1"/>
  <c r="AJ31" i="1"/>
  <c r="AC180" i="1"/>
  <c r="AB180" i="1"/>
  <c r="AJ53" i="1"/>
  <c r="AJ82" i="1"/>
  <c r="AJ139" i="1"/>
  <c r="AJ57" i="1"/>
  <c r="AJ26" i="1"/>
  <c r="AJ52" i="1"/>
  <c r="AJ10" i="1"/>
  <c r="AJ162" i="1"/>
  <c r="AJ72" i="1"/>
  <c r="AJ79" i="1"/>
  <c r="AC182" i="1"/>
  <c r="AB182" i="1"/>
  <c r="AB176" i="1"/>
  <c r="AC176" i="1"/>
  <c r="AJ146" i="1"/>
  <c r="AJ56" i="1"/>
  <c r="AJ88" i="1"/>
  <c r="AJ42" i="1"/>
  <c r="AC181" i="1"/>
  <c r="AB181" i="1"/>
  <c r="AB170" i="1"/>
  <c r="AC170" i="1"/>
  <c r="AJ51" i="1"/>
  <c r="AC195" i="1"/>
  <c r="AB195" i="1"/>
  <c r="AC167" i="1"/>
  <c r="AB167" i="1"/>
  <c r="AJ89" i="1"/>
  <c r="AJ114" i="1"/>
  <c r="AJ25" i="1"/>
  <c r="AJ164" i="1"/>
  <c r="AJ129" i="1"/>
  <c r="AB173" i="1"/>
  <c r="AC173" i="1"/>
  <c r="AC168" i="1"/>
  <c r="AB168" i="1"/>
  <c r="AJ12" i="1"/>
  <c r="AJ62" i="1"/>
  <c r="AJ27" i="1"/>
  <c r="AC194" i="1"/>
  <c r="AB194" i="1"/>
  <c r="AJ50" i="1"/>
  <c r="AC192" i="1"/>
  <c r="AB192" i="1"/>
  <c r="AJ63" i="1"/>
  <c r="AB174" i="1"/>
  <c r="AC174" i="1"/>
  <c r="AJ121" i="1"/>
  <c r="AB166" i="1"/>
  <c r="AC166" i="1"/>
  <c r="AC186" i="1"/>
  <c r="AB186" i="1"/>
  <c r="AJ73" i="1"/>
  <c r="AJ133" i="1"/>
  <c r="AJ70" i="1"/>
  <c r="AJ163" i="1"/>
  <c r="AJ123" i="1"/>
  <c r="AJ95" i="1"/>
  <c r="AJ126" i="1"/>
  <c r="AJ87" i="1"/>
  <c r="AC187" i="1"/>
  <c r="AB187" i="1"/>
  <c r="AC175" i="1"/>
  <c r="AB175" i="1"/>
  <c r="AJ111" i="1"/>
  <c r="AJ66" i="1"/>
  <c r="AJ157" i="1"/>
  <c r="AJ127" i="1"/>
  <c r="AJ48" i="1"/>
  <c r="AF95" i="1" l="1"/>
  <c r="AJ160" i="1"/>
  <c r="AJ34" i="1"/>
  <c r="AF73" i="1"/>
  <c r="AJ36" i="1"/>
  <c r="AJ119" i="1"/>
  <c r="AJ29" i="1"/>
  <c r="AJ16" i="1"/>
  <c r="AJ106" i="1"/>
  <c r="AJ115" i="1"/>
  <c r="AJ13" i="1"/>
  <c r="AJ60" i="1"/>
  <c r="AJ99" i="1"/>
  <c r="AJ94" i="1"/>
  <c r="AJ147" i="1"/>
  <c r="AF25" i="1"/>
  <c r="AF146" i="1"/>
  <c r="AF82" i="1"/>
  <c r="AJ125" i="1"/>
  <c r="AJ101" i="1"/>
  <c r="AJ43" i="1"/>
  <c r="AF18" i="1"/>
  <c r="AF126" i="1"/>
  <c r="AF66" i="1"/>
  <c r="AF87" i="1"/>
  <c r="AJ46" i="1"/>
  <c r="AJ84" i="1"/>
  <c r="AJ148" i="1"/>
  <c r="AJ118" i="1"/>
  <c r="AJ86" i="1"/>
  <c r="AJ142" i="1"/>
  <c r="AJ44" i="1"/>
  <c r="AF88" i="1"/>
  <c r="AJ97" i="1"/>
  <c r="AF72" i="1"/>
  <c r="AJ14" i="1"/>
  <c r="AJ49" i="1"/>
  <c r="AF26" i="1"/>
  <c r="AJ54" i="1"/>
  <c r="AJ59" i="1"/>
  <c r="AJ140" i="1"/>
  <c r="AF67" i="1"/>
  <c r="AJ161" i="1"/>
  <c r="AJ136" i="1"/>
  <c r="AJ38" i="1"/>
  <c r="AJ92" i="1"/>
  <c r="AJ37" i="1"/>
  <c r="AJ32" i="1"/>
  <c r="AJ132" i="1"/>
  <c r="AF50" i="1"/>
  <c r="AF27" i="1"/>
  <c r="AF62" i="1"/>
  <c r="AJ28" i="1"/>
  <c r="AF164" i="1"/>
  <c r="AJ117" i="1"/>
  <c r="AF114" i="1"/>
  <c r="AJ116" i="1"/>
  <c r="AF51" i="1"/>
  <c r="AJ138" i="1"/>
  <c r="AJ108" i="1"/>
  <c r="AJ83" i="1"/>
  <c r="AF81" i="1"/>
  <c r="AJ150" i="1"/>
  <c r="AJ21" i="1"/>
  <c r="AJ122" i="1"/>
  <c r="AJ24" i="1"/>
  <c r="AF163" i="1"/>
  <c r="AJ85" i="1"/>
  <c r="AJ96" i="1"/>
  <c r="AJ110" i="1"/>
  <c r="AJ93" i="1"/>
  <c r="AJ33" i="1"/>
  <c r="AJ144" i="1"/>
  <c r="AJ112" i="1"/>
  <c r="AF139" i="1"/>
  <c r="AF31" i="1"/>
  <c r="AJ91" i="1"/>
  <c r="AF131" i="1"/>
  <c r="AJ39" i="1"/>
  <c r="AJ105" i="1"/>
  <c r="AJ134" i="1"/>
  <c r="AJ17" i="1"/>
  <c r="AF127" i="1"/>
  <c r="AF157" i="1"/>
  <c r="AJ137" i="1"/>
  <c r="AJ75" i="1"/>
  <c r="AF123" i="1"/>
  <c r="AF133" i="1"/>
  <c r="AJ107" i="1"/>
  <c r="AJ102" i="1"/>
  <c r="AF63" i="1"/>
  <c r="AJ80" i="1"/>
  <c r="AF12" i="1"/>
  <c r="AJ11" i="1"/>
  <c r="AF129" i="1"/>
  <c r="AJ158" i="1"/>
  <c r="AJ65" i="1"/>
  <c r="AF56" i="1"/>
  <c r="AF57" i="1"/>
  <c r="AJ149" i="1"/>
  <c r="AJ135" i="1"/>
  <c r="AJ58" i="1"/>
  <c r="AJ165" i="1"/>
  <c r="AF111" i="1"/>
  <c r="AJ40" i="1"/>
  <c r="AJ45" i="1"/>
  <c r="AJ151" i="1"/>
  <c r="AJ77" i="1"/>
  <c r="AJ22" i="1"/>
  <c r="AJ159" i="1"/>
  <c r="AJ90" i="1"/>
  <c r="AF42" i="1"/>
  <c r="AF79" i="1"/>
  <c r="AJ109" i="1"/>
  <c r="AF52" i="1"/>
  <c r="AJ74" i="1"/>
  <c r="AF53" i="1"/>
  <c r="AJ61" i="1"/>
  <c r="AF156" i="1"/>
  <c r="AJ76" i="1"/>
  <c r="AJ141" i="1"/>
  <c r="AF68" i="1"/>
  <c r="AJ103" i="1"/>
  <c r="AJ154" i="1"/>
  <c r="AF121" i="1"/>
  <c r="AJ143" i="1"/>
  <c r="AJ47" i="1"/>
  <c r="AJ71" i="1"/>
  <c r="AJ15" i="1"/>
  <c r="AJ41" i="1"/>
  <c r="AJ23" i="1"/>
  <c r="AJ100" i="1"/>
  <c r="AJ113" i="1"/>
  <c r="AJ20" i="1"/>
  <c r="AJ55" i="1"/>
  <c r="AJ19" i="1"/>
  <c r="AJ153" i="1"/>
  <c r="AJ130" i="1"/>
  <c r="AF48" i="1"/>
  <c r="AJ78" i="1"/>
  <c r="AJ64" i="1"/>
  <c r="AF70" i="1"/>
  <c r="AJ155" i="1"/>
  <c r="AJ35" i="1"/>
  <c r="AJ152" i="1"/>
  <c r="AF89" i="1"/>
  <c r="AJ124" i="1"/>
  <c r="AJ128" i="1"/>
  <c r="AF162" i="1"/>
  <c r="AJ120" i="1"/>
  <c r="AJ104" i="1"/>
  <c r="AF69" i="1"/>
  <c r="AJ145" i="1"/>
  <c r="AJ30" i="1"/>
  <c r="AF78" i="1" l="1"/>
  <c r="AF155" i="1"/>
  <c r="Y48" i="1"/>
  <c r="Z48" i="1"/>
  <c r="H5" i="5"/>
  <c r="AF153" i="1"/>
  <c r="AF41" i="1"/>
  <c r="AF71" i="1"/>
  <c r="AF149" i="1"/>
  <c r="AF80" i="1"/>
  <c r="AF102" i="1"/>
  <c r="AF75" i="1"/>
  <c r="AF33" i="1"/>
  <c r="AF122" i="1"/>
  <c r="AF150" i="1"/>
  <c r="AF28" i="1"/>
  <c r="AF37" i="1"/>
  <c r="AF161" i="1"/>
  <c r="AF14" i="1"/>
  <c r="AF118" i="1"/>
  <c r="Y87" i="1"/>
  <c r="Z87" i="1"/>
  <c r="H50" i="5"/>
  <c r="AF106" i="1"/>
  <c r="AF36" i="1"/>
  <c r="H95" i="5"/>
  <c r="Y95" i="1"/>
  <c r="Z95" i="1"/>
  <c r="AF128" i="1"/>
  <c r="AF55" i="1"/>
  <c r="AF23" i="1"/>
  <c r="H124" i="5"/>
  <c r="Z121" i="1"/>
  <c r="Y121" i="1"/>
  <c r="AF151" i="1"/>
  <c r="Y157" i="1"/>
  <c r="Z157" i="1"/>
  <c r="H136" i="5"/>
  <c r="AF98" i="1"/>
  <c r="H156" i="5"/>
  <c r="Y31" i="1"/>
  <c r="Z31" i="1"/>
  <c r="AF110" i="1"/>
  <c r="AF83" i="1"/>
  <c r="Y114" i="1"/>
  <c r="Z114" i="1"/>
  <c r="H80" i="5"/>
  <c r="Z164" i="1"/>
  <c r="Y164" i="1"/>
  <c r="H64" i="5"/>
  <c r="Y62" i="1"/>
  <c r="Z62" i="1"/>
  <c r="H59" i="5"/>
  <c r="Y27" i="1"/>
  <c r="Z27" i="1"/>
  <c r="H3" i="5"/>
  <c r="AF38" i="1"/>
  <c r="Z66" i="1"/>
  <c r="Y66" i="1"/>
  <c r="H154" i="5"/>
  <c r="AF16" i="1"/>
  <c r="AF152" i="1"/>
  <c r="Y162" i="1"/>
  <c r="H145" i="5"/>
  <c r="Z162" i="1"/>
  <c r="AF124" i="1"/>
  <c r="AF30" i="1"/>
  <c r="AF120" i="1"/>
  <c r="AF64" i="1"/>
  <c r="AF154" i="1"/>
  <c r="AF76" i="1"/>
  <c r="AF90" i="1"/>
  <c r="AF158" i="1"/>
  <c r="AJ6" i="1"/>
  <c r="Y127" i="1"/>
  <c r="Z127" i="1"/>
  <c r="H74" i="5"/>
  <c r="Z131" i="1"/>
  <c r="Y131" i="1"/>
  <c r="H69" i="5"/>
  <c r="H151" i="5"/>
  <c r="Z163" i="1"/>
  <c r="Y163" i="1"/>
  <c r="Y26" i="1"/>
  <c r="Z26" i="1"/>
  <c r="H83" i="5"/>
  <c r="Z88" i="1"/>
  <c r="Y88" i="1"/>
  <c r="H127" i="5"/>
  <c r="AF84" i="1"/>
  <c r="Z126" i="1"/>
  <c r="H49" i="5"/>
  <c r="Y126" i="1"/>
  <c r="AF101" i="1"/>
  <c r="AF147" i="1"/>
  <c r="AF60" i="1"/>
  <c r="Z70" i="1"/>
  <c r="Y70" i="1"/>
  <c r="H140" i="5"/>
  <c r="AF20" i="1"/>
  <c r="Z68" i="1"/>
  <c r="Y68" i="1"/>
  <c r="H84" i="5"/>
  <c r="Z52" i="1"/>
  <c r="Y52" i="1"/>
  <c r="H149" i="5"/>
  <c r="AF22" i="1"/>
  <c r="AF45" i="1"/>
  <c r="AF58" i="1"/>
  <c r="AF17" i="1"/>
  <c r="AF105" i="1"/>
  <c r="Z139" i="1"/>
  <c r="Y139" i="1"/>
  <c r="H33" i="5"/>
  <c r="AF112" i="1"/>
  <c r="AF24" i="1"/>
  <c r="AF21" i="1"/>
  <c r="AF108" i="1"/>
  <c r="AF136" i="1"/>
  <c r="AF59" i="1"/>
  <c r="AF49" i="1"/>
  <c r="AJ9" i="1"/>
  <c r="Z18" i="1"/>
  <c r="H105" i="5"/>
  <c r="Y18" i="1"/>
  <c r="AF119" i="1"/>
  <c r="AF160" i="1"/>
  <c r="H118" i="5"/>
  <c r="Z69" i="1"/>
  <c r="Y69" i="1"/>
  <c r="AF35" i="1"/>
  <c r="AF104" i="1"/>
  <c r="H71" i="5"/>
  <c r="Y89" i="1"/>
  <c r="Z89" i="1"/>
  <c r="Y53" i="1"/>
  <c r="H92" i="5"/>
  <c r="Z53" i="1"/>
  <c r="Z111" i="1"/>
  <c r="Y111" i="1"/>
  <c r="H24" i="5"/>
  <c r="Y57" i="1"/>
  <c r="H108" i="5"/>
  <c r="Z57" i="1"/>
  <c r="Z56" i="1"/>
  <c r="H112" i="5"/>
  <c r="Y56" i="1"/>
  <c r="AF65" i="1"/>
  <c r="Y63" i="1"/>
  <c r="Z63" i="1"/>
  <c r="H144" i="5"/>
  <c r="AF107" i="1"/>
  <c r="AF91" i="1"/>
  <c r="AF93" i="1"/>
  <c r="Y51" i="1"/>
  <c r="H58" i="5"/>
  <c r="Z51" i="1"/>
  <c r="AF117" i="1"/>
  <c r="Y50" i="1"/>
  <c r="H152" i="5"/>
  <c r="Z50" i="1"/>
  <c r="AF86" i="1"/>
  <c r="Y82" i="1"/>
  <c r="Z82" i="1"/>
  <c r="H139" i="5"/>
  <c r="AF115" i="1"/>
  <c r="AF130" i="1"/>
  <c r="AF19" i="1"/>
  <c r="AF100" i="1"/>
  <c r="AF15" i="1"/>
  <c r="AF47" i="1"/>
  <c r="AF143" i="1"/>
  <c r="AF141" i="1"/>
  <c r="H82" i="5"/>
  <c r="Y79" i="1"/>
  <c r="Z79" i="1"/>
  <c r="AF165" i="1"/>
  <c r="H130" i="5"/>
  <c r="Z129" i="1"/>
  <c r="Y129" i="1"/>
  <c r="AF137" i="1"/>
  <c r="AF96" i="1"/>
  <c r="Z81" i="1"/>
  <c r="Y81" i="1"/>
  <c r="H31" i="5"/>
  <c r="AF116" i="1"/>
  <c r="AF132" i="1"/>
  <c r="AF92" i="1"/>
  <c r="Z67" i="1"/>
  <c r="Y67" i="1"/>
  <c r="H126" i="5"/>
  <c r="AF54" i="1"/>
  <c r="AF97" i="1"/>
  <c r="AF44" i="1"/>
  <c r="AF148" i="1"/>
  <c r="H26" i="5"/>
  <c r="Z146" i="1"/>
  <c r="Y146" i="1"/>
  <c r="Z25" i="1"/>
  <c r="Y25" i="1"/>
  <c r="H137" i="5"/>
  <c r="AF99" i="1"/>
  <c r="Z73" i="1"/>
  <c r="Y73" i="1"/>
  <c r="H143" i="5"/>
  <c r="AF113" i="1"/>
  <c r="H114" i="5"/>
  <c r="Z156" i="1"/>
  <c r="Y156" i="1"/>
  <c r="AF74" i="1"/>
  <c r="AF10" i="1"/>
  <c r="AF159" i="1"/>
  <c r="AF135" i="1"/>
  <c r="Z12" i="1"/>
  <c r="Y12" i="1"/>
  <c r="H6" i="5"/>
  <c r="AF39" i="1"/>
  <c r="AF32" i="1"/>
  <c r="AF140" i="1"/>
  <c r="Z72" i="1"/>
  <c r="Y72" i="1"/>
  <c r="H15" i="5"/>
  <c r="AF142" i="1"/>
  <c r="AF43" i="1"/>
  <c r="AF94" i="1"/>
  <c r="AF29" i="1"/>
  <c r="AF145" i="1"/>
  <c r="AF103" i="1"/>
  <c r="AF61" i="1"/>
  <c r="AF109" i="1"/>
  <c r="Z42" i="1"/>
  <c r="Y42" i="1"/>
  <c r="H115" i="5"/>
  <c r="AF77" i="1"/>
  <c r="AF40" i="1"/>
  <c r="AF11" i="1"/>
  <c r="Z133" i="1"/>
  <c r="Y133" i="1"/>
  <c r="H79" i="5"/>
  <c r="Z123" i="1"/>
  <c r="Y123" i="1"/>
  <c r="H51" i="5"/>
  <c r="AF134" i="1"/>
  <c r="AF144" i="1"/>
  <c r="AF85" i="1"/>
  <c r="AF138" i="1"/>
  <c r="AF46" i="1"/>
  <c r="AF125" i="1"/>
  <c r="AF13" i="1"/>
  <c r="AF34" i="1"/>
  <c r="AB123" i="1" l="1"/>
  <c r="D51" i="5" s="1"/>
  <c r="AC123" i="1"/>
  <c r="Y165" i="1"/>
  <c r="Z165" i="1"/>
  <c r="H53" i="5"/>
  <c r="Y104" i="1"/>
  <c r="Z104" i="1"/>
  <c r="H72" i="5"/>
  <c r="AB18" i="1"/>
  <c r="D105" i="5" s="1"/>
  <c r="AC18" i="1"/>
  <c r="Z21" i="1"/>
  <c r="H46" i="5"/>
  <c r="Y21" i="1"/>
  <c r="H116" i="5"/>
  <c r="Z20" i="1"/>
  <c r="Y20" i="1"/>
  <c r="AB70" i="1"/>
  <c r="D140" i="5" s="1"/>
  <c r="AC70" i="1"/>
  <c r="Y147" i="1"/>
  <c r="Z147" i="1"/>
  <c r="H150" i="5"/>
  <c r="AB127" i="1"/>
  <c r="D74" i="5" s="1"/>
  <c r="AC127" i="1"/>
  <c r="Z64" i="1"/>
  <c r="Y64" i="1"/>
  <c r="H54" i="5"/>
  <c r="Z38" i="1"/>
  <c r="Y38" i="1"/>
  <c r="H27" i="5"/>
  <c r="Z55" i="1"/>
  <c r="Y55" i="1"/>
  <c r="H91" i="5"/>
  <c r="Z36" i="1"/>
  <c r="H63" i="5"/>
  <c r="Y36" i="1"/>
  <c r="AB87" i="1"/>
  <c r="D50" i="5" s="1"/>
  <c r="AC87" i="1"/>
  <c r="H102" i="5"/>
  <c r="Z14" i="1"/>
  <c r="Y14" i="1"/>
  <c r="Y80" i="1"/>
  <c r="H77" i="5"/>
  <c r="Z80" i="1"/>
  <c r="H28" i="5"/>
  <c r="Z40" i="1"/>
  <c r="Y40" i="1"/>
  <c r="Z109" i="1"/>
  <c r="Y109" i="1"/>
  <c r="H146" i="5"/>
  <c r="AC72" i="1"/>
  <c r="AB72" i="1"/>
  <c r="D15" i="5" s="1"/>
  <c r="Z44" i="1"/>
  <c r="Y44" i="1"/>
  <c r="H36" i="5"/>
  <c r="Z141" i="1"/>
  <c r="Y141" i="1"/>
  <c r="H52" i="5"/>
  <c r="Z15" i="1"/>
  <c r="Y15" i="1"/>
  <c r="H11" i="5"/>
  <c r="AC82" i="1"/>
  <c r="AB82" i="1"/>
  <c r="D139" i="5" s="1"/>
  <c r="AC56" i="1"/>
  <c r="AB56" i="1"/>
  <c r="D112" i="5" s="1"/>
  <c r="Y49" i="1"/>
  <c r="Z49" i="1"/>
  <c r="H133" i="5"/>
  <c r="AB52" i="1"/>
  <c r="D149" i="5" s="1"/>
  <c r="AC52" i="1"/>
  <c r="Z84" i="1"/>
  <c r="Y84" i="1"/>
  <c r="H106" i="5"/>
  <c r="Z90" i="1"/>
  <c r="Y90" i="1"/>
  <c r="H86" i="5"/>
  <c r="Y152" i="1"/>
  <c r="Z152" i="1"/>
  <c r="H135" i="5"/>
  <c r="H87" i="5"/>
  <c r="Y83" i="1"/>
  <c r="Z83" i="1"/>
  <c r="Z98" i="1"/>
  <c r="Y98" i="1"/>
  <c r="H43" i="5"/>
  <c r="H9" i="5"/>
  <c r="Z75" i="1"/>
  <c r="Y75" i="1"/>
  <c r="H8" i="5"/>
  <c r="Y149" i="1"/>
  <c r="Z149" i="1"/>
  <c r="Z153" i="1"/>
  <c r="Y153" i="1"/>
  <c r="H89" i="5"/>
  <c r="Z155" i="1"/>
  <c r="H81" i="5"/>
  <c r="Y155" i="1"/>
  <c r="Z61" i="1"/>
  <c r="Y61" i="1"/>
  <c r="H32" i="5"/>
  <c r="Y77" i="1"/>
  <c r="H66" i="5"/>
  <c r="Z77" i="1"/>
  <c r="AC12" i="1"/>
  <c r="AB12" i="1"/>
  <c r="D6" i="5" s="1"/>
  <c r="H2" i="5"/>
  <c r="Z10" i="1"/>
  <c r="Y10" i="1"/>
  <c r="Y113" i="1"/>
  <c r="H34" i="5"/>
  <c r="Z113" i="1"/>
  <c r="AB73" i="1"/>
  <c r="D143" i="5" s="1"/>
  <c r="AC73" i="1"/>
  <c r="Y92" i="1"/>
  <c r="H153" i="5"/>
  <c r="Z92" i="1"/>
  <c r="Z100" i="1"/>
  <c r="Y100" i="1"/>
  <c r="H39" i="5"/>
  <c r="Z130" i="1"/>
  <c r="Y130" i="1"/>
  <c r="H70" i="5"/>
  <c r="AC63" i="1"/>
  <c r="AB63" i="1"/>
  <c r="D144" i="5" s="1"/>
  <c r="AC111" i="1"/>
  <c r="AB111" i="1"/>
  <c r="D24" i="5" s="1"/>
  <c r="Y35" i="1"/>
  <c r="Z35" i="1"/>
  <c r="H48" i="5"/>
  <c r="Z119" i="1"/>
  <c r="H41" i="5"/>
  <c r="Y119" i="1"/>
  <c r="Y24" i="1"/>
  <c r="Z24" i="1"/>
  <c r="H29" i="5"/>
  <c r="Z45" i="1"/>
  <c r="Y45" i="1"/>
  <c r="H12" i="5"/>
  <c r="Y120" i="1"/>
  <c r="H62" i="5"/>
  <c r="Z120" i="1"/>
  <c r="AB66" i="1"/>
  <c r="D154" i="5" s="1"/>
  <c r="AC66" i="1"/>
  <c r="AB164" i="1"/>
  <c r="D64" i="5" s="1"/>
  <c r="AC164" i="1"/>
  <c r="H30" i="5"/>
  <c r="Y110" i="1"/>
  <c r="Z110" i="1"/>
  <c r="H148" i="5"/>
  <c r="Y33" i="1"/>
  <c r="Z33" i="1"/>
  <c r="Z125" i="1"/>
  <c r="H141" i="5"/>
  <c r="Y125" i="1"/>
  <c r="H121" i="5"/>
  <c r="Z138" i="1"/>
  <c r="Y138" i="1"/>
  <c r="H93" i="5"/>
  <c r="Z85" i="1"/>
  <c r="Y85" i="1"/>
  <c r="Z34" i="1"/>
  <c r="Y34" i="1"/>
  <c r="H107" i="5"/>
  <c r="Z144" i="1"/>
  <c r="Y144" i="1"/>
  <c r="H42" i="5"/>
  <c r="Y103" i="1"/>
  <c r="Z103" i="1"/>
  <c r="H125" i="5"/>
  <c r="Z29" i="1"/>
  <c r="Y29" i="1"/>
  <c r="H96" i="5"/>
  <c r="Z94" i="1"/>
  <c r="Y94" i="1"/>
  <c r="H25" i="5"/>
  <c r="Y140" i="1"/>
  <c r="Z140" i="1"/>
  <c r="H131" i="5"/>
  <c r="Y74" i="1"/>
  <c r="Z74" i="1"/>
  <c r="H47" i="5"/>
  <c r="AC146" i="1"/>
  <c r="AB146" i="1"/>
  <c r="D26" i="5" s="1"/>
  <c r="H16" i="5"/>
  <c r="Z97" i="1"/>
  <c r="Y97" i="1"/>
  <c r="AB81" i="1"/>
  <c r="D31" i="5" s="1"/>
  <c r="AC81" i="1"/>
  <c r="Z117" i="1"/>
  <c r="Y117" i="1"/>
  <c r="H147" i="5"/>
  <c r="Z93" i="1"/>
  <c r="Y93" i="1"/>
  <c r="H101" i="5"/>
  <c r="H73" i="5"/>
  <c r="Y107" i="1"/>
  <c r="Z107" i="1"/>
  <c r="AF6" i="1"/>
  <c r="AB69" i="1"/>
  <c r="D118" i="5" s="1"/>
  <c r="AC69" i="1"/>
  <c r="Y59" i="1"/>
  <c r="Z59" i="1"/>
  <c r="H97" i="5"/>
  <c r="AC139" i="1"/>
  <c r="AB139" i="1"/>
  <c r="D33" i="5" s="1"/>
  <c r="Y101" i="1"/>
  <c r="H20" i="5"/>
  <c r="Z101" i="1"/>
  <c r="AC157" i="1"/>
  <c r="AB157" i="1"/>
  <c r="D136" i="5" s="1"/>
  <c r="Z128" i="1"/>
  <c r="Y128" i="1"/>
  <c r="H17" i="5"/>
  <c r="Z106" i="1"/>
  <c r="Y106" i="1"/>
  <c r="H157" i="5"/>
  <c r="Z161" i="1"/>
  <c r="Y161" i="1"/>
  <c r="H67" i="5"/>
  <c r="Y28" i="1"/>
  <c r="H7" i="5"/>
  <c r="Z28" i="1"/>
  <c r="AJ8" i="1"/>
  <c r="Y11" i="1"/>
  <c r="H128" i="5"/>
  <c r="Z11" i="1"/>
  <c r="H100" i="5"/>
  <c r="Y132" i="1"/>
  <c r="Z132" i="1"/>
  <c r="Y116" i="1"/>
  <c r="Z116" i="1"/>
  <c r="H38" i="5"/>
  <c r="Y137" i="1"/>
  <c r="H98" i="5"/>
  <c r="Z137" i="1"/>
  <c r="Z143" i="1"/>
  <c r="Y143" i="1"/>
  <c r="H37" i="5"/>
  <c r="AF9" i="1"/>
  <c r="AB68" i="1"/>
  <c r="D84" i="5" s="1"/>
  <c r="AC68" i="1"/>
  <c r="H85" i="5"/>
  <c r="Z76" i="1"/>
  <c r="Y76" i="1"/>
  <c r="Z30" i="1"/>
  <c r="Y30" i="1"/>
  <c r="H104" i="5"/>
  <c r="Y16" i="1"/>
  <c r="Z16" i="1"/>
  <c r="AB27" i="1"/>
  <c r="D3" i="5" s="1"/>
  <c r="AC27" i="1"/>
  <c r="AB114" i="1"/>
  <c r="D80" i="5" s="1"/>
  <c r="AC114" i="1"/>
  <c r="AC31" i="1"/>
  <c r="AB31" i="1"/>
  <c r="D156" i="5" s="1"/>
  <c r="AC121" i="1"/>
  <c r="AB121" i="1"/>
  <c r="D124" i="5" s="1"/>
  <c r="Y78" i="1"/>
  <c r="H155" i="5"/>
  <c r="Z78" i="1"/>
  <c r="Y142" i="1"/>
  <c r="Z142" i="1"/>
  <c r="H13" i="5"/>
  <c r="Y13" i="1"/>
  <c r="H14" i="5"/>
  <c r="Z13" i="1"/>
  <c r="Z46" i="1"/>
  <c r="Y46" i="1"/>
  <c r="H22" i="5"/>
  <c r="H117" i="5"/>
  <c r="Z134" i="1"/>
  <c r="Y134" i="1"/>
  <c r="AB133" i="1"/>
  <c r="D79" i="5" s="1"/>
  <c r="AC133" i="1"/>
  <c r="AC42" i="1"/>
  <c r="AB42" i="1"/>
  <c r="D115" i="5" s="1"/>
  <c r="Z43" i="1"/>
  <c r="Y43" i="1"/>
  <c r="H61" i="5"/>
  <c r="H138" i="5"/>
  <c r="Z32" i="1"/>
  <c r="Y32" i="1"/>
  <c r="Y135" i="1"/>
  <c r="H129" i="5"/>
  <c r="Z135" i="1"/>
  <c r="AC156" i="1"/>
  <c r="AB156" i="1"/>
  <c r="D114" i="5" s="1"/>
  <c r="Z99" i="1"/>
  <c r="Y99" i="1"/>
  <c r="H94" i="5"/>
  <c r="H23" i="5"/>
  <c r="Z54" i="1"/>
  <c r="Y54" i="1"/>
  <c r="Y96" i="1"/>
  <c r="Z96" i="1"/>
  <c r="H120" i="5"/>
  <c r="AC129" i="1"/>
  <c r="AB129" i="1"/>
  <c r="D130" i="5" s="1"/>
  <c r="AB79" i="1"/>
  <c r="D82" i="5" s="1"/>
  <c r="AC79" i="1"/>
  <c r="Y115" i="1"/>
  <c r="Z115" i="1"/>
  <c r="H142" i="5"/>
  <c r="AC89" i="1"/>
  <c r="AB89" i="1"/>
  <c r="D71" i="5" s="1"/>
  <c r="H99" i="5"/>
  <c r="Z105" i="1"/>
  <c r="Y105" i="1"/>
  <c r="H45" i="5"/>
  <c r="Z22" i="1"/>
  <c r="Y22" i="1"/>
  <c r="AC26" i="1"/>
  <c r="AB26" i="1"/>
  <c r="D83" i="5" s="1"/>
  <c r="AC131" i="1"/>
  <c r="AB131" i="1"/>
  <c r="D69" i="5" s="1"/>
  <c r="H134" i="5"/>
  <c r="Z102" i="1"/>
  <c r="Y102" i="1"/>
  <c r="AB48" i="1"/>
  <c r="D5" i="5" s="1"/>
  <c r="AC48" i="1"/>
  <c r="Z145" i="1"/>
  <c r="Y145" i="1"/>
  <c r="H119" i="5"/>
  <c r="H111" i="5"/>
  <c r="Z39" i="1"/>
  <c r="Y39" i="1"/>
  <c r="AB67" i="1"/>
  <c r="D126" i="5" s="1"/>
  <c r="AC67" i="1"/>
  <c r="H4" i="5"/>
  <c r="Z91" i="1"/>
  <c r="Y91" i="1"/>
  <c r="AB57" i="1"/>
  <c r="D108" i="5" s="1"/>
  <c r="AC57" i="1"/>
  <c r="AC53" i="1"/>
  <c r="AB53" i="1"/>
  <c r="D92" i="5" s="1"/>
  <c r="Z60" i="1"/>
  <c r="Y60" i="1"/>
  <c r="H18" i="5"/>
  <c r="AB126" i="1"/>
  <c r="D49" i="5" s="1"/>
  <c r="AC126" i="1"/>
  <c r="Y158" i="1"/>
  <c r="Z158" i="1"/>
  <c r="H122" i="5"/>
  <c r="H68" i="5"/>
  <c r="Z151" i="1"/>
  <c r="Y151" i="1"/>
  <c r="Y23" i="1"/>
  <c r="Z23" i="1"/>
  <c r="H10" i="5"/>
  <c r="H35" i="5"/>
  <c r="Z37" i="1"/>
  <c r="Y37" i="1"/>
  <c r="Z150" i="1"/>
  <c r="Y150" i="1"/>
  <c r="H113" i="5"/>
  <c r="Y71" i="1"/>
  <c r="Z71" i="1"/>
  <c r="H55" i="5"/>
  <c r="Z159" i="1"/>
  <c r="Y159" i="1"/>
  <c r="H110" i="5"/>
  <c r="AC25" i="1"/>
  <c r="AB25" i="1"/>
  <c r="D137" i="5" s="1"/>
  <c r="Y148" i="1"/>
  <c r="H109" i="5"/>
  <c r="Z148" i="1"/>
  <c r="Z47" i="1"/>
  <c r="Y47" i="1"/>
  <c r="H90" i="5"/>
  <c r="Y19" i="1"/>
  <c r="Z19" i="1"/>
  <c r="H75" i="5"/>
  <c r="Y86" i="1"/>
  <c r="Z86" i="1"/>
  <c r="H40" i="5"/>
  <c r="AC50" i="1"/>
  <c r="AB50" i="1"/>
  <c r="D152" i="5" s="1"/>
  <c r="AB51" i="1"/>
  <c r="D58" i="5" s="1"/>
  <c r="AC51" i="1"/>
  <c r="H78" i="5"/>
  <c r="Z65" i="1"/>
  <c r="Y65" i="1"/>
  <c r="Y160" i="1"/>
  <c r="H21" i="5"/>
  <c r="Z160" i="1"/>
  <c r="Z136" i="1"/>
  <c r="Y136" i="1"/>
  <c r="H65" i="5"/>
  <c r="H60" i="5"/>
  <c r="Z108" i="1"/>
  <c r="Y108" i="1"/>
  <c r="Z112" i="1"/>
  <c r="Y112" i="1"/>
  <c r="H76" i="5"/>
  <c r="Y17" i="1"/>
  <c r="Z17" i="1"/>
  <c r="H56" i="5"/>
  <c r="Y58" i="1"/>
  <c r="Z58" i="1"/>
  <c r="H103" i="5"/>
  <c r="AC88" i="1"/>
  <c r="AB88" i="1"/>
  <c r="D127" i="5" s="1"/>
  <c r="AC163" i="1"/>
  <c r="AB163" i="1"/>
  <c r="D151" i="5" s="1"/>
  <c r="Z154" i="1"/>
  <c r="H57" i="5"/>
  <c r="Y154" i="1"/>
  <c r="Y124" i="1"/>
  <c r="Z124" i="1"/>
  <c r="H19" i="5"/>
  <c r="AB162" i="1"/>
  <c r="D145" i="5" s="1"/>
  <c r="AC162" i="1"/>
  <c r="AC62" i="1"/>
  <c r="AB62" i="1"/>
  <c r="D59" i="5" s="1"/>
  <c r="AB95" i="1"/>
  <c r="D95" i="5" s="1"/>
  <c r="AC95" i="1"/>
  <c r="Y118" i="1"/>
  <c r="Z118" i="1"/>
  <c r="H44" i="5"/>
  <c r="H123" i="5"/>
  <c r="Z122" i="1"/>
  <c r="Y122" i="1"/>
  <c r="H88" i="5"/>
  <c r="Z41" i="1"/>
  <c r="Y41" i="1"/>
  <c r="AC32" i="1" l="1"/>
  <c r="AB32" i="1"/>
  <c r="D138" i="5" s="1"/>
  <c r="AC134" i="1"/>
  <c r="AB134" i="1"/>
  <c r="D117" i="5" s="1"/>
  <c r="AB13" i="1"/>
  <c r="D14" i="5" s="1"/>
  <c r="AC13" i="1"/>
  <c r="Y9" i="1"/>
  <c r="Z9" i="1"/>
  <c r="AC137" i="1"/>
  <c r="AB137" i="1"/>
  <c r="D98" i="5" s="1"/>
  <c r="AB28" i="1"/>
  <c r="D7" i="5" s="1"/>
  <c r="AC28" i="1"/>
  <c r="AC74" i="1"/>
  <c r="AB74" i="1"/>
  <c r="D47" i="5" s="1"/>
  <c r="AC24" i="1"/>
  <c r="AB24" i="1"/>
  <c r="D29" i="5" s="1"/>
  <c r="AB75" i="1"/>
  <c r="D9" i="5" s="1"/>
  <c r="AC75" i="1"/>
  <c r="AB104" i="1"/>
  <c r="D72" i="5" s="1"/>
  <c r="AC104" i="1"/>
  <c r="AC160" i="1"/>
  <c r="AB160" i="1"/>
  <c r="D21" i="5" s="1"/>
  <c r="AB159" i="1"/>
  <c r="D110" i="5" s="1"/>
  <c r="AC159" i="1"/>
  <c r="AC58" i="1"/>
  <c r="AB58" i="1"/>
  <c r="D103" i="5" s="1"/>
  <c r="AC65" i="1"/>
  <c r="AB65" i="1"/>
  <c r="D78" i="5" s="1"/>
  <c r="AC23" i="1"/>
  <c r="AB23" i="1"/>
  <c r="D10" i="5" s="1"/>
  <c r="AB102" i="1"/>
  <c r="D134" i="5" s="1"/>
  <c r="AC102" i="1"/>
  <c r="AB54" i="1"/>
  <c r="D23" i="5" s="1"/>
  <c r="AC54" i="1"/>
  <c r="AB11" i="1"/>
  <c r="D128" i="5" s="1"/>
  <c r="AC11" i="1"/>
  <c r="AB117" i="1"/>
  <c r="D147" i="5" s="1"/>
  <c r="AC117" i="1"/>
  <c r="AC125" i="1"/>
  <c r="AB125" i="1"/>
  <c r="D141" i="5" s="1"/>
  <c r="AC35" i="1"/>
  <c r="AB35" i="1"/>
  <c r="D48" i="5" s="1"/>
  <c r="AC92" i="1"/>
  <c r="AB92" i="1"/>
  <c r="D153" i="5" s="1"/>
  <c r="AC152" i="1"/>
  <c r="AB152" i="1"/>
  <c r="D135" i="5" s="1"/>
  <c r="AB15" i="1"/>
  <c r="D11" i="5" s="1"/>
  <c r="AC15" i="1"/>
  <c r="AC40" i="1"/>
  <c r="AB40" i="1"/>
  <c r="D28" i="5" s="1"/>
  <c r="AC64" i="1"/>
  <c r="AB64" i="1"/>
  <c r="D54" i="5" s="1"/>
  <c r="AB154" i="1"/>
  <c r="D57" i="5" s="1"/>
  <c r="AC154" i="1"/>
  <c r="AC112" i="1"/>
  <c r="AB112" i="1"/>
  <c r="D76" i="5" s="1"/>
  <c r="AC136" i="1"/>
  <c r="AB136" i="1"/>
  <c r="D65" i="5" s="1"/>
  <c r="AC118" i="1"/>
  <c r="AB118" i="1"/>
  <c r="D44" i="5" s="1"/>
  <c r="AB124" i="1"/>
  <c r="D19" i="5" s="1"/>
  <c r="AC124" i="1"/>
  <c r="AC47" i="1"/>
  <c r="AB47" i="1"/>
  <c r="D90" i="5" s="1"/>
  <c r="AC37" i="1"/>
  <c r="AB37" i="1"/>
  <c r="D35" i="5" s="1"/>
  <c r="AB143" i="1"/>
  <c r="D37" i="5" s="1"/>
  <c r="AC143" i="1"/>
  <c r="AF8" i="1"/>
  <c r="AC106" i="1"/>
  <c r="AB106" i="1"/>
  <c r="D157" i="5" s="1"/>
  <c r="AC101" i="1"/>
  <c r="AB101" i="1"/>
  <c r="D20" i="5" s="1"/>
  <c r="AC94" i="1"/>
  <c r="AB94" i="1"/>
  <c r="D25" i="5" s="1"/>
  <c r="AC103" i="1"/>
  <c r="AB103" i="1"/>
  <c r="D125" i="5" s="1"/>
  <c r="AC110" i="1"/>
  <c r="AB110" i="1"/>
  <c r="D30" i="5" s="1"/>
  <c r="AC45" i="1"/>
  <c r="AB45" i="1"/>
  <c r="D12" i="5" s="1"/>
  <c r="AB119" i="1"/>
  <c r="D41" i="5" s="1"/>
  <c r="AC119" i="1"/>
  <c r="AC130" i="1"/>
  <c r="AB130" i="1"/>
  <c r="D70" i="5" s="1"/>
  <c r="AC49" i="1"/>
  <c r="AB49" i="1"/>
  <c r="D133" i="5" s="1"/>
  <c r="AB44" i="1"/>
  <c r="D36" i="5" s="1"/>
  <c r="AC44" i="1"/>
  <c r="AB80" i="1"/>
  <c r="D77" i="5" s="1"/>
  <c r="AC80" i="1"/>
  <c r="AB21" i="1"/>
  <c r="D46" i="5" s="1"/>
  <c r="AC21" i="1"/>
  <c r="AB165" i="1"/>
  <c r="D53" i="5" s="1"/>
  <c r="AC165" i="1"/>
  <c r="AC150" i="1"/>
  <c r="AB150" i="1"/>
  <c r="D113" i="5" s="1"/>
  <c r="AB91" i="1"/>
  <c r="D4" i="5" s="1"/>
  <c r="AC91" i="1"/>
  <c r="AJ7" i="1"/>
  <c r="V197" i="1"/>
  <c r="AJ98" i="1" s="1"/>
  <c r="AC145" i="1"/>
  <c r="AB145" i="1"/>
  <c r="D119" i="5" s="1"/>
  <c r="AC96" i="1"/>
  <c r="AB96" i="1"/>
  <c r="D120" i="5" s="1"/>
  <c r="AB135" i="1"/>
  <c r="D129" i="5" s="1"/>
  <c r="AC135" i="1"/>
  <c r="AC46" i="1"/>
  <c r="AB46" i="1"/>
  <c r="D22" i="5" s="1"/>
  <c r="AB78" i="1"/>
  <c r="D155" i="5" s="1"/>
  <c r="AC78" i="1"/>
  <c r="AC93" i="1"/>
  <c r="AB93" i="1"/>
  <c r="D101" i="5" s="1"/>
  <c r="AB144" i="1"/>
  <c r="D42" i="5" s="1"/>
  <c r="AC144" i="1"/>
  <c r="AB138" i="1"/>
  <c r="D121" i="5" s="1"/>
  <c r="AC138" i="1"/>
  <c r="AB33" i="1"/>
  <c r="D148" i="5" s="1"/>
  <c r="AC33" i="1"/>
  <c r="AB10" i="1"/>
  <c r="D2" i="5" s="1"/>
  <c r="AC10" i="1"/>
  <c r="AB149" i="1"/>
  <c r="D8" i="5" s="1"/>
  <c r="AC149" i="1"/>
  <c r="AC36" i="1"/>
  <c r="AB36" i="1"/>
  <c r="D63" i="5" s="1"/>
  <c r="AB17" i="1"/>
  <c r="D56" i="5" s="1"/>
  <c r="AC17" i="1"/>
  <c r="AC43" i="1"/>
  <c r="AB43" i="1"/>
  <c r="D61" i="5" s="1"/>
  <c r="AC30" i="1"/>
  <c r="AB30" i="1"/>
  <c r="D104" i="5" s="1"/>
  <c r="AB59" i="1"/>
  <c r="D97" i="5" s="1"/>
  <c r="AC59" i="1"/>
  <c r="Z6" i="1"/>
  <c r="Y6" i="1"/>
  <c r="AB97" i="1"/>
  <c r="D16" i="5" s="1"/>
  <c r="AC97" i="1"/>
  <c r="AB140" i="1"/>
  <c r="D131" i="5" s="1"/>
  <c r="AC140" i="1"/>
  <c r="AC77" i="1"/>
  <c r="AB77" i="1"/>
  <c r="D66" i="5" s="1"/>
  <c r="AC155" i="1"/>
  <c r="AB155" i="1"/>
  <c r="D81" i="5" s="1"/>
  <c r="AC38" i="1"/>
  <c r="AB38" i="1"/>
  <c r="D27" i="5" s="1"/>
  <c r="AB20" i="1"/>
  <c r="D116" i="5" s="1"/>
  <c r="AC20" i="1"/>
  <c r="AB122" i="1"/>
  <c r="D123" i="5" s="1"/>
  <c r="AC122" i="1"/>
  <c r="AC19" i="1"/>
  <c r="AB19" i="1"/>
  <c r="D75" i="5" s="1"/>
  <c r="AC148" i="1"/>
  <c r="AB148" i="1"/>
  <c r="D109" i="5" s="1"/>
  <c r="AB71" i="1"/>
  <c r="D55" i="5" s="1"/>
  <c r="AC71" i="1"/>
  <c r="AB151" i="1"/>
  <c r="D68" i="5" s="1"/>
  <c r="AC151" i="1"/>
  <c r="AB158" i="1"/>
  <c r="D122" i="5" s="1"/>
  <c r="AC158" i="1"/>
  <c r="AC60" i="1"/>
  <c r="AB60" i="1"/>
  <c r="D18" i="5" s="1"/>
  <c r="AC105" i="1"/>
  <c r="AB105" i="1"/>
  <c r="D99" i="5" s="1"/>
  <c r="AB115" i="1"/>
  <c r="D142" i="5" s="1"/>
  <c r="AC115" i="1"/>
  <c r="AC99" i="1"/>
  <c r="AB99" i="1"/>
  <c r="D94" i="5" s="1"/>
  <c r="AC116" i="1"/>
  <c r="AB116" i="1"/>
  <c r="D38" i="5" s="1"/>
  <c r="AC128" i="1"/>
  <c r="AB128" i="1"/>
  <c r="D17" i="5" s="1"/>
  <c r="AB85" i="1"/>
  <c r="D93" i="5" s="1"/>
  <c r="AC85" i="1"/>
  <c r="AC120" i="1"/>
  <c r="AB120" i="1"/>
  <c r="D62" i="5" s="1"/>
  <c r="AB83" i="1"/>
  <c r="D87" i="5" s="1"/>
  <c r="AC83" i="1"/>
  <c r="AB90" i="1"/>
  <c r="D86" i="5" s="1"/>
  <c r="AC90" i="1"/>
  <c r="AB84" i="1"/>
  <c r="D106" i="5" s="1"/>
  <c r="AC84" i="1"/>
  <c r="AC132" i="1"/>
  <c r="AB132" i="1"/>
  <c r="D100" i="5" s="1"/>
  <c r="AB161" i="1"/>
  <c r="D67" i="5" s="1"/>
  <c r="AC161" i="1"/>
  <c r="AC107" i="1"/>
  <c r="AB107" i="1"/>
  <c r="D73" i="5" s="1"/>
  <c r="AB29" i="1"/>
  <c r="D96" i="5" s="1"/>
  <c r="AC29" i="1"/>
  <c r="AB98" i="1"/>
  <c r="D43" i="5" s="1"/>
  <c r="AC98" i="1"/>
  <c r="AB109" i="1"/>
  <c r="D146" i="5" s="1"/>
  <c r="AC109" i="1"/>
  <c r="AC14" i="1"/>
  <c r="AB14" i="1"/>
  <c r="D102" i="5" s="1"/>
  <c r="AC55" i="1"/>
  <c r="AB55" i="1"/>
  <c r="D91" i="5" s="1"/>
  <c r="AC108" i="1"/>
  <c r="AB108" i="1"/>
  <c r="D60" i="5" s="1"/>
  <c r="AC41" i="1"/>
  <c r="AB41" i="1"/>
  <c r="D88" i="5" s="1"/>
  <c r="AC86" i="1"/>
  <c r="AB86" i="1"/>
  <c r="D40" i="5" s="1"/>
  <c r="AC39" i="1"/>
  <c r="AB39" i="1"/>
  <c r="D111" i="5" s="1"/>
  <c r="AC22" i="1"/>
  <c r="AB22" i="1"/>
  <c r="D45" i="5" s="1"/>
  <c r="AC142" i="1"/>
  <c r="AB142" i="1"/>
  <c r="D13" i="5" s="1"/>
  <c r="AC16" i="1"/>
  <c r="AB16" i="1"/>
  <c r="AC76" i="1"/>
  <c r="AB76" i="1"/>
  <c r="D85" i="5" s="1"/>
  <c r="AC34" i="1"/>
  <c r="AB34" i="1"/>
  <c r="D107" i="5" s="1"/>
  <c r="AB100" i="1"/>
  <c r="D39" i="5" s="1"/>
  <c r="AC100" i="1"/>
  <c r="AB113" i="1"/>
  <c r="D34" i="5" s="1"/>
  <c r="AC113" i="1"/>
  <c r="AB61" i="1"/>
  <c r="D32" i="5" s="1"/>
  <c r="AC61" i="1"/>
  <c r="AB153" i="1"/>
  <c r="D89" i="5" s="1"/>
  <c r="AC153" i="1"/>
  <c r="AB141" i="1"/>
  <c r="D52" i="5" s="1"/>
  <c r="AC141" i="1"/>
  <c r="AC147" i="1"/>
  <c r="AB147" i="1"/>
  <c r="D150" i="5" s="1"/>
  <c r="AF7" i="1" l="1"/>
  <c r="Q197" i="1"/>
  <c r="AB6" i="1"/>
  <c r="AC6" i="1"/>
  <c r="AB9" i="1"/>
  <c r="AC9" i="1"/>
  <c r="Y8" i="1"/>
  <c r="Z8" i="1"/>
  <c r="AC8" i="1" l="1"/>
  <c r="AB8" i="1"/>
  <c r="Y7" i="1"/>
  <c r="Y197" i="1" s="1"/>
  <c r="Z7" i="1"/>
  <c r="S197" i="1"/>
  <c r="Z197" i="1" l="1"/>
  <c r="T197" i="1"/>
  <c r="AC7" i="1"/>
  <c r="AB7" i="1"/>
  <c r="AC197" i="1" l="1"/>
  <c r="AB197" i="1"/>
</calcChain>
</file>

<file path=xl/sharedStrings.xml><?xml version="1.0" encoding="utf-8"?>
<sst xmlns="http://schemas.openxmlformats.org/spreadsheetml/2006/main" count="1511" uniqueCount="385">
  <si>
    <t>Phase</t>
  </si>
  <si>
    <t>DfE</t>
  </si>
  <si>
    <t>SAP</t>
  </si>
  <si>
    <t>School</t>
  </si>
  <si>
    <t>MFG</t>
  </si>
  <si>
    <t>No. of EHCPs (Sept)</t>
  </si>
  <si>
    <t>Value of EHCP Top-Up (Sept)</t>
  </si>
  <si>
    <t>All Through</t>
  </si>
  <si>
    <t>Appleton Academy</t>
  </si>
  <si>
    <t>Bradford Academy</t>
  </si>
  <si>
    <t>Bradford Girls Grammar (Free School)</t>
  </si>
  <si>
    <t>Dixons Allerton Academy</t>
  </si>
  <si>
    <t>Primary</t>
  </si>
  <si>
    <t>RBHX</t>
  </si>
  <si>
    <t>Addingham Primary School</t>
  </si>
  <si>
    <t>RBGL</t>
  </si>
  <si>
    <t>All Saints' CE Primary School (Bradford)</t>
  </si>
  <si>
    <t>RBFB</t>
  </si>
  <si>
    <t>All Saints' CE Primary School (Ilkley)</t>
  </si>
  <si>
    <t>RBIC</t>
  </si>
  <si>
    <t>Ashlands Primary School</t>
  </si>
  <si>
    <t>Atlas School</t>
  </si>
  <si>
    <t>RBEO</t>
  </si>
  <si>
    <t>Baildon CE Primary School</t>
  </si>
  <si>
    <t>RBKO</t>
  </si>
  <si>
    <t>Bankfoot Primary School</t>
  </si>
  <si>
    <t>Barkerend Primary Leadership Academy</t>
  </si>
  <si>
    <t>Beckfoot Allerton Primary Academy</t>
  </si>
  <si>
    <t>Beckfoot Heaton Primary Academy</t>
  </si>
  <si>
    <t>Beckfoot Priestthorpe Primary School</t>
  </si>
  <si>
    <t>RBGR</t>
  </si>
  <si>
    <t>Ben Rhydding Primary School</t>
  </si>
  <si>
    <t>RBFX</t>
  </si>
  <si>
    <t>Blakehill Primary School</t>
  </si>
  <si>
    <t>RBKU</t>
  </si>
  <si>
    <t>Bowling Park Primary School</t>
  </si>
  <si>
    <t>RBHR</t>
  </si>
  <si>
    <t>Brackenhill Primary School</t>
  </si>
  <si>
    <t>RBIF</t>
  </si>
  <si>
    <t>Burley &amp; Woodhead CE Primary School</t>
  </si>
  <si>
    <t>RBFP</t>
  </si>
  <si>
    <t>Burley Oaks Primary School</t>
  </si>
  <si>
    <t>Byron Primary Academy</t>
  </si>
  <si>
    <t>RBHL</t>
  </si>
  <si>
    <t>Carrwood Primary School</t>
  </si>
  <si>
    <t>RBJG</t>
  </si>
  <si>
    <t>Cavendish Primary School</t>
  </si>
  <si>
    <t>Christ Church Primary Academy</t>
  </si>
  <si>
    <t>Clayton St John's CE Primary Academy</t>
  </si>
  <si>
    <t>RBGA</t>
  </si>
  <si>
    <t>Clayton Village Primary School</t>
  </si>
  <si>
    <t>RBGN</t>
  </si>
  <si>
    <t>Cottingley Village Primary School</t>
  </si>
  <si>
    <t>RBHM</t>
  </si>
  <si>
    <t>Crossflatts Primary School</t>
  </si>
  <si>
    <t>RBDO</t>
  </si>
  <si>
    <t>Crossley Hall Primary School</t>
  </si>
  <si>
    <t>RBEA</t>
  </si>
  <si>
    <t>Dixons Manningham Primary Academy</t>
  </si>
  <si>
    <t>Dixons Marchbank Academy</t>
  </si>
  <si>
    <t>Dixons Music Primary</t>
  </si>
  <si>
    <t>East Morton CE Primary Academy</t>
  </si>
  <si>
    <t>RBHB</t>
  </si>
  <si>
    <t>Eastburn Junior and Infant School</t>
  </si>
  <si>
    <t>RBDF</t>
  </si>
  <si>
    <t>RBJY</t>
  </si>
  <si>
    <t>Eldwick Primary School</t>
  </si>
  <si>
    <t>RBGB</t>
  </si>
  <si>
    <t>Fagley Primary School</t>
  </si>
  <si>
    <t>RBFN</t>
  </si>
  <si>
    <t>Farfield Primary</t>
  </si>
  <si>
    <t>Farnham Primary Academy</t>
  </si>
  <si>
    <t>RBCU</t>
  </si>
  <si>
    <t>Feversham Primary Academy</t>
  </si>
  <si>
    <t>RBFY</t>
  </si>
  <si>
    <t>Foxhill Primary School</t>
  </si>
  <si>
    <t>RBCY</t>
  </si>
  <si>
    <t>Frizinghall Primary School</t>
  </si>
  <si>
    <t>RBKF</t>
  </si>
  <si>
    <t>Girlington Primary School</t>
  </si>
  <si>
    <t>RBKC</t>
  </si>
  <si>
    <t>Glenaire Primary School</t>
  </si>
  <si>
    <t>RBKG</t>
  </si>
  <si>
    <t>Greengates Primary School</t>
  </si>
  <si>
    <t>RBEQ</t>
  </si>
  <si>
    <t>Grove House Primary School</t>
  </si>
  <si>
    <t>Harden Primary Academy</t>
  </si>
  <si>
    <t>Haworth Primary Academy</t>
  </si>
  <si>
    <t>RBHG</t>
  </si>
  <si>
    <t>Heaton St Barnabas' CE Primary School</t>
  </si>
  <si>
    <t>RBHJ</t>
  </si>
  <si>
    <t>High Crags Primary Leadership Academy</t>
  </si>
  <si>
    <t>RBFU</t>
  </si>
  <si>
    <t>Hill Top CE Primary School</t>
  </si>
  <si>
    <t>Hollingwood Primary Academy</t>
  </si>
  <si>
    <t>Holybrook Primary Academy</t>
  </si>
  <si>
    <t>RBDE</t>
  </si>
  <si>
    <t>RDQZ</t>
  </si>
  <si>
    <t>Home Farm Primary School</t>
  </si>
  <si>
    <t>RBGF</t>
  </si>
  <si>
    <t>Hoyle Court Primary School</t>
  </si>
  <si>
    <t>RBDY</t>
  </si>
  <si>
    <t>Idle CE Primary School</t>
  </si>
  <si>
    <t>RBGX</t>
  </si>
  <si>
    <t>Ingrow Primary School</t>
  </si>
  <si>
    <t>Iqra Primary Academy</t>
  </si>
  <si>
    <t>RBDI</t>
  </si>
  <si>
    <t>Keelham Primary School</t>
  </si>
  <si>
    <t>RBDB</t>
  </si>
  <si>
    <t>Keighley St Andrew's CE Primary School</t>
  </si>
  <si>
    <t>RBHF</t>
  </si>
  <si>
    <t>Killinghall Primary School</t>
  </si>
  <si>
    <t>RBEE</t>
  </si>
  <si>
    <t>Knowleswood Primary School</t>
  </si>
  <si>
    <t>Lapage Primary School and Nursery</t>
  </si>
  <si>
    <t>Laycock Primary Academy</t>
  </si>
  <si>
    <t>Lees Primary Academy</t>
  </si>
  <si>
    <t>RBHZ</t>
  </si>
  <si>
    <t>Ley Top Primary School</t>
  </si>
  <si>
    <t>RBET</t>
  </si>
  <si>
    <t>Lidget Green Primary School</t>
  </si>
  <si>
    <t>Lilycroft Primary School</t>
  </si>
  <si>
    <t>RBJE</t>
  </si>
  <si>
    <t>RBIZ</t>
  </si>
  <si>
    <t>Long Lee Primary School</t>
  </si>
  <si>
    <t>RBKE</t>
  </si>
  <si>
    <t>Low Ash Primary School</t>
  </si>
  <si>
    <t>RBKJ</t>
  </si>
  <si>
    <t>Low Moor CE Primary School</t>
  </si>
  <si>
    <t>RBEB</t>
  </si>
  <si>
    <t>Lower Fields Primary School</t>
  </si>
  <si>
    <t>Margaret McMillan Primary School</t>
  </si>
  <si>
    <t>RBHN</t>
  </si>
  <si>
    <t>Marshfield Primary School</t>
  </si>
  <si>
    <t>RBDX</t>
  </si>
  <si>
    <t>Menston Primary School</t>
  </si>
  <si>
    <t>Merlin Top Primary Academy</t>
  </si>
  <si>
    <t>RBGE</t>
  </si>
  <si>
    <t>Miriam Lord Community Primary School</t>
  </si>
  <si>
    <t>RBDK</t>
  </si>
  <si>
    <t>Myrtle Park Primary School</t>
  </si>
  <si>
    <t>RBJS</t>
  </si>
  <si>
    <t>RBES</t>
  </si>
  <si>
    <t>Newby Primary School</t>
  </si>
  <si>
    <t>RBEC</t>
  </si>
  <si>
    <t>Newhall Park Primary School</t>
  </si>
  <si>
    <t>Oakworth Primary Academy</t>
  </si>
  <si>
    <t>RBJH</t>
  </si>
  <si>
    <t>Oldfield Primary School</t>
  </si>
  <si>
    <t>RBFR</t>
  </si>
  <si>
    <t>Our Lady &amp; St Brendan's Catholic Primary School</t>
  </si>
  <si>
    <t>Our Lady of Victories Catholic Primary Academy</t>
  </si>
  <si>
    <t>Oxenhope CE Primary Academy</t>
  </si>
  <si>
    <t>RBIX</t>
  </si>
  <si>
    <t>Parkwood Primary School</t>
  </si>
  <si>
    <t>RBGW</t>
  </si>
  <si>
    <t>Peel Park Primary School</t>
  </si>
  <si>
    <t>RBFH</t>
  </si>
  <si>
    <t>Poplars Farm Primary School</t>
  </si>
  <si>
    <t>RBFG</t>
  </si>
  <si>
    <t>Reevy Hill Primary School</t>
  </si>
  <si>
    <t>RBCW</t>
  </si>
  <si>
    <t>Riddlesden St Mary's CE Primary</t>
  </si>
  <si>
    <t>RBEP</t>
  </si>
  <si>
    <t>Russell Hall Primary School</t>
  </si>
  <si>
    <t>Ryecroft Primary Academy</t>
  </si>
  <si>
    <t>RBEM</t>
  </si>
  <si>
    <t>Saltaire Primary School</t>
  </si>
  <si>
    <t>RBFE</t>
  </si>
  <si>
    <t>Sandal Primary School and Nursery</t>
  </si>
  <si>
    <t>RBGG</t>
  </si>
  <si>
    <t>Sandy Lane Primary School</t>
  </si>
  <si>
    <t>Shibden Head Primary Academy</t>
  </si>
  <si>
    <t>RBFJ</t>
  </si>
  <si>
    <t>Shirley Manor Primary Academy</t>
  </si>
  <si>
    <t>RBKI</t>
  </si>
  <si>
    <t>Silsden Primary School</t>
  </si>
  <si>
    <t>Southmere Primary Academy</t>
  </si>
  <si>
    <t>St Anne's Catholic Primary Academy</t>
  </si>
  <si>
    <t>RBGI</t>
  </si>
  <si>
    <t>St Anthony's Catholic Primary School (Clayton)</t>
  </si>
  <si>
    <t>RBFZ</t>
  </si>
  <si>
    <t>St Anthony's Catholic Primary School (Shipley)</t>
  </si>
  <si>
    <t>RBKD</t>
  </si>
  <si>
    <t>St Clare's Catholic Primary School</t>
  </si>
  <si>
    <t>RBFF</t>
  </si>
  <si>
    <t>St Columba's Catholic Primary School</t>
  </si>
  <si>
    <t>RBGO</t>
  </si>
  <si>
    <t>St Cuthbert &amp; the First Martyrs' Catholic Primary</t>
  </si>
  <si>
    <t>RBEY</t>
  </si>
  <si>
    <t>St Francis' Catholic Primary School</t>
  </si>
  <si>
    <t>St John The Evangelist Catholic Primary</t>
  </si>
  <si>
    <t>St John's CE Primary School</t>
  </si>
  <si>
    <t>RBJF</t>
  </si>
  <si>
    <t>St Joseph's Catholic Primary School (Bingley)</t>
  </si>
  <si>
    <t>RBGS</t>
  </si>
  <si>
    <t>St Joseph's Catholic Primary School (Bradford)</t>
  </si>
  <si>
    <t>St Joseph's Catholic Primary, Keighley</t>
  </si>
  <si>
    <t>RBIR</t>
  </si>
  <si>
    <t>St Luke's CE Primary School</t>
  </si>
  <si>
    <t>RBIL</t>
  </si>
  <si>
    <t xml:space="preserve">St Mary's and St Peter's Catholic </t>
  </si>
  <si>
    <t>RBFS</t>
  </si>
  <si>
    <t>St Matthew's Catholic Primary School</t>
  </si>
  <si>
    <t>RBJL</t>
  </si>
  <si>
    <t>St Matthew's CE Primary School</t>
  </si>
  <si>
    <t>St Oswald's CE Primary Academy</t>
  </si>
  <si>
    <t>RBGP</t>
  </si>
  <si>
    <t>St Paul's CE Primary School</t>
  </si>
  <si>
    <t>St Philip's CE Primary Academy</t>
  </si>
  <si>
    <t>RBIS</t>
  </si>
  <si>
    <t>St Stephen's CE Primary School</t>
  </si>
  <si>
    <t>St Walburga's Catholic Primary School</t>
  </si>
  <si>
    <t>RBGH</t>
  </si>
  <si>
    <t>St William's Catholic Primary School</t>
  </si>
  <si>
    <t>St Winefride's Catholic Primary</t>
  </si>
  <si>
    <t>RBDV</t>
  </si>
  <si>
    <t>Stanbury Village School</t>
  </si>
  <si>
    <t>RBGT</t>
  </si>
  <si>
    <t>Steeton Primary School</t>
  </si>
  <si>
    <t>RBIA</t>
  </si>
  <si>
    <t>Stocks Lane Primary School</t>
  </si>
  <si>
    <t>RBCV</t>
  </si>
  <si>
    <t>Swain House Primary School</t>
  </si>
  <si>
    <t>RBJA</t>
  </si>
  <si>
    <t>Thackley Primary School</t>
  </si>
  <si>
    <t>The Sacred Heart Catholic Primary Academy</t>
  </si>
  <si>
    <t>Thornbury Primary Leadership Academy</t>
  </si>
  <si>
    <t>Thornton Primary School</t>
  </si>
  <si>
    <t>RBEV</t>
  </si>
  <si>
    <t>Thorpe Primary School</t>
  </si>
  <si>
    <t>RBHC</t>
  </si>
  <si>
    <t>Trinity All Saints CE Primary School</t>
  </si>
  <si>
    <t>Victoria Primary School</t>
  </si>
  <si>
    <t>RBII</t>
  </si>
  <si>
    <t>Wellington Primary School</t>
  </si>
  <si>
    <t>Westbourne Primary School</t>
  </si>
  <si>
    <t>Westminster CE Primary Academy</t>
  </si>
  <si>
    <t>Whetley Primary Academy</t>
  </si>
  <si>
    <t>RBGJ</t>
  </si>
  <si>
    <t>Wibsey Primary School</t>
  </si>
  <si>
    <t>Wilsden Primary School</t>
  </si>
  <si>
    <t>Woodlands Primary Academy</t>
  </si>
  <si>
    <t>Woodside Academy</t>
  </si>
  <si>
    <t>RBJJ</t>
  </si>
  <si>
    <t>Worthinghead Primary School</t>
  </si>
  <si>
    <t>RBGM</t>
  </si>
  <si>
    <t>Secondary</t>
  </si>
  <si>
    <t>Beckfoot Academy</t>
  </si>
  <si>
    <t>Beckfoot Oakbank Academy</t>
  </si>
  <si>
    <t>Beckfoot Thornton Academy</t>
  </si>
  <si>
    <t>Beckfoot Upper Heaton Academy</t>
  </si>
  <si>
    <t>Belle Vue Girls' Academy</t>
  </si>
  <si>
    <t>RBEG</t>
  </si>
  <si>
    <t>Bingley Grammar School</t>
  </si>
  <si>
    <t>Bradford Forster Academy</t>
  </si>
  <si>
    <t>Bronte Girls' Academy</t>
  </si>
  <si>
    <t>RBEW</t>
  </si>
  <si>
    <t>Carlton Bolling College</t>
  </si>
  <si>
    <t>Dixons City Academy</t>
  </si>
  <si>
    <t>Dixons Cottingley Academy</t>
  </si>
  <si>
    <t>Dixons Kings Academy</t>
  </si>
  <si>
    <t>Dixons McMillan Academy</t>
  </si>
  <si>
    <t>Dixons Trinity Academy</t>
  </si>
  <si>
    <t>Eden Boys Leadership Academy</t>
  </si>
  <si>
    <t>Feversham College</t>
  </si>
  <si>
    <t>RBJZ</t>
  </si>
  <si>
    <t>Hanson School</t>
  </si>
  <si>
    <t>Ilkley Grammar School</t>
  </si>
  <si>
    <t>Immanuel College Academy</t>
  </si>
  <si>
    <t>Laisterdyke Leadership Academy</t>
  </si>
  <si>
    <t>Oasis Academy Lister Park</t>
  </si>
  <si>
    <t>One In A Million (Free School)</t>
  </si>
  <si>
    <t>RBCQ</t>
  </si>
  <si>
    <t>Parkside School</t>
  </si>
  <si>
    <t>RGYC</t>
  </si>
  <si>
    <t>St Bede's &amp; St Joseph's Catholic College</t>
  </si>
  <si>
    <t>RBDG</t>
  </si>
  <si>
    <t>The Holy Family Catholic School</t>
  </si>
  <si>
    <t>RBKB</t>
  </si>
  <si>
    <t>Titus Salt School</t>
  </si>
  <si>
    <t>Tong Leadership Academy</t>
  </si>
  <si>
    <t>Total</t>
  </si>
  <si>
    <t>Attain</t>
  </si>
  <si>
    <t>MFL</t>
  </si>
  <si>
    <t>Funded Pupil No.s</t>
  </si>
  <si>
    <t>ceiling</t>
  </si>
  <si>
    <t>bsf encroachment on MFG (could apply to disapply)</t>
  </si>
  <si>
    <t>coming onto MFL for 1st time (split site removal)</t>
  </si>
  <si>
    <t>Key to Columns</t>
  </si>
  <si>
    <t>Column Reference (see key below)</t>
  </si>
  <si>
    <t>Diff in Pupil Numbers</t>
  </si>
  <si>
    <t>Total Funding Per Pupil</t>
  </si>
  <si>
    <t>Illustrative Total Funding Per Pupil</t>
  </si>
  <si>
    <t>APPENDIX 1a</t>
  </si>
  <si>
    <t>Formula Funding (ex. Rates, Split Sites &amp; PFI)</t>
  </si>
  <si>
    <t>Copthorne Primary Academy</t>
  </si>
  <si>
    <t>Cullingworth Village Primary Academy</t>
  </si>
  <si>
    <t>Denholme Primary Academy</t>
  </si>
  <si>
    <t>Eastwood Primary Academy</t>
  </si>
  <si>
    <t>Fearnville Primary Academy</t>
  </si>
  <si>
    <t>Green Lane Primary School</t>
  </si>
  <si>
    <t>Holycroft Primary Academy</t>
  </si>
  <si>
    <t>Horton Grange Primary Academy</t>
  </si>
  <si>
    <t>Horton Park Primary Academy</t>
  </si>
  <si>
    <t>Beckfoot Nessfield Primary Academy</t>
  </si>
  <si>
    <t>The Co-op Academy Parkland</t>
  </si>
  <si>
    <t>The Co-op Academy Princeville</t>
  </si>
  <si>
    <t>Shipley CE Primary Academy</t>
  </si>
  <si>
    <t>St James Primary Academy</t>
  </si>
  <si>
    <t>Worth Valley Primary Academy</t>
  </si>
  <si>
    <t>Wycliffe CE Primary Academy</t>
  </si>
  <si>
    <t>Buttershaw Business &amp; Enterprise College Academy</t>
  </si>
  <si>
    <t>Co-op Academy Grange</t>
  </si>
  <si>
    <t>Trinity Academy Bradford</t>
  </si>
  <si>
    <t>Carlton Mills Primary School</t>
  </si>
  <si>
    <t>Rainbow Primary Leadership Academy</t>
  </si>
  <si>
    <t>% Diff £APP vs. 22/23</t>
  </si>
  <si>
    <t>% Diff £APP vs. 22/23 using same pupil no.s</t>
  </si>
  <si>
    <t>Carlton Keighley Academy</t>
  </si>
  <si>
    <t>MFL (£4,405 prim; £5,715 sec)</t>
  </si>
  <si>
    <t>At</t>
  </si>
  <si>
    <t>P</t>
  </si>
  <si>
    <t>p</t>
  </si>
  <si>
    <t>s</t>
  </si>
  <si>
    <t>AT</t>
  </si>
  <si>
    <t>up to 0%</t>
  </si>
  <si>
    <t>up to 0.5%</t>
  </si>
  <si>
    <t>up to 1%</t>
  </si>
  <si>
    <t>up to1.5%</t>
  </si>
  <si>
    <t>up to 2%</t>
  </si>
  <si>
    <t>up to 2.5%</t>
  </si>
  <si>
    <t>up to 3%</t>
  </si>
  <si>
    <t>up to 3.5%</t>
  </si>
  <si>
    <t>up to 4%</t>
  </si>
  <si>
    <t>up to 4.5%</t>
  </si>
  <si>
    <t>1a</t>
  </si>
  <si>
    <t>Work</t>
  </si>
  <si>
    <t>Est No</t>
  </si>
  <si>
    <t>Same No</t>
  </si>
  <si>
    <t xml:space="preserve">Flat FSM </t>
  </si>
  <si>
    <t>Ever6</t>
  </si>
  <si>
    <t>any MFG?</t>
  </si>
  <si>
    <t>Please also see Section 4 in the main consultation document for further explanation of this modelling</t>
  </si>
  <si>
    <t>Primary &amp; Secondary Formula Funding Consultation October 2023 - Illustrative Modelling Financial Overview</t>
  </si>
  <si>
    <t>school / acad is modelled to be on the MFG or MFL in 24/25</t>
  </si>
  <si>
    <t>2023/24 Financial Year (Actual)</t>
  </si>
  <si>
    <t>Split Sites Formula Funding</t>
  </si>
  <si>
    <t>Mainstream Schools Additional Grant (MSAG)</t>
  </si>
  <si>
    <t>Total of Formula Funding and MSAG</t>
  </si>
  <si>
    <t>MFG Allocation (at + 0.50%)</t>
  </si>
  <si>
    <t>The number of reception to year 11 pupils funded in 2023/24 taken from the October 2022 Census with adjustments made for x2 newly establishing academies.</t>
  </si>
  <si>
    <t>The Local Authority's calculated 2023/43 financial year formula funding allocation excluding business rates, split sites and PFI funding. This total also does not include any high needs, early years, post 16 funding, Growth Fund or any other grants.</t>
  </si>
  <si>
    <t>The additional Mainstream Schools Additional Grant (MSAG) allocated by the DfE in 2023/24.</t>
  </si>
  <si>
    <t>The school's / academy's 2023/24 total formula funding, plus split sites funding, plus MSAG (column 2 + column 3 + column 4).</t>
  </si>
  <si>
    <t>The school's / academy's 2023/24 total funding per pupil (column 5 divided by column 1).</t>
  </si>
  <si>
    <t>The Minimum Funding Guarantee (MFG) protection within the school's / academy's 2023/24 formula funding allocation shown in column 2. The MFG was set at + 0.50%. A zero in this column = the school / academy was funded at or above the level of the MFG and did not require protection.</t>
  </si>
  <si>
    <t>The top up to bring a school's / academy's 2023/24 formula funding per pupil up to the mandatory minimums of £4,405 (primary) and £5,715 (secondary). This funding is included in column 2. A zero in the column = no top up was required.</t>
  </si>
  <si>
    <t>Estimated Funded Pupil No.s Oct 2023</t>
  </si>
  <si>
    <t>Illustrative Split Sites Formula Funding</t>
  </si>
  <si>
    <t>Illustrative Total Formula Funding</t>
  </si>
  <si>
    <t>Total £ Diff vs. 23/24</t>
  </si>
  <si>
    <t>Total % Diff vs. 23/24</t>
  </si>
  <si>
    <t>£APP diff vs. 23/24</t>
  </si>
  <si>
    <t>% Diff £APP vs. 23/24</t>
  </si>
  <si>
    <t>% Diff £APP vs. 23/24 using same pupil no.s</t>
  </si>
  <si>
    <t>Illustrative Formula Funding (ex. Rates, Split Sites &amp; PFI)</t>
  </si>
  <si>
    <t>2024/25 Financial Year (Illustrative Model)</t>
  </si>
  <si>
    <t>The Local Authority's illustrative 2024/25 financial year formula funding allocation, excluding business rates, split sites and PFI funding. This total also does not include any high needs, early years, post 16 funding, Growth Fund or any other grants. It is calculated on the pupil numbers shown in column 9, incorporating all proposed changes set out for consultation, but prior to the re-calculation of allocations using final October 2023 Census pupil-level data. These illustrative allocations still use October 2022 Census pupil-level data.</t>
  </si>
  <si>
    <t>The school's / academy's illustrative 2024/25 total formula funding per pupil (column 12 divided by column 9).</t>
  </si>
  <si>
    <t>The Minimum Funding Guarantee (MFG) protection within the school's / academy's 2024/25 illustrative allocation shown in column 10, based on an MFG of + 0.50%. A zero in this column = the school / academy is funded at or above the level of the MFG and does not require protection.</t>
  </si>
  <si>
    <t>The difference between 2024/25 illustrative and 2023/24 actual allocations (column 12 minus column 5) i.e. the impact of proposed formula funding changes incorporating estimated changes in pupil numbers but before the impact of any change in data to be recorded in the October 2023 Census.</t>
  </si>
  <si>
    <t>The difference in pupil numbers (column 9 minus column 1).</t>
  </si>
  <si>
    <t>The change in per pupil funding (column 13 minus column 6).</t>
  </si>
  <si>
    <t>The % change in per pupil funding (column 13 divided into column 6).</t>
  </si>
  <si>
    <t>The % change in per pupil funding when the 2023/24 funded pupil numbers (shown in column 1), rather than the October 2023 estimates in column 9, are used to estimate 2024/25 allocations. This shows the £app funding difference delivered by the proposals without the distortion of pupil numbers growth or reduction.</t>
  </si>
  <si>
    <t>The value of split sites formula funding allocated for the 2023/24 financial year.</t>
  </si>
  <si>
    <t>The number of reception to year 11 pupils estimated to be recorded in the October 2023 Census.</t>
  </si>
  <si>
    <t>The illustrative value of split sites formula funding allocated for the 2024/25 financial year using the new NFF method.</t>
  </si>
  <si>
    <t>The school's / academy's 2024/25 illustrative total formula funding plus split sites funding (column 10 + column 11).</t>
  </si>
  <si>
    <t>The column 16 difference shown in % terms (column 12 divided into column 5).</t>
  </si>
  <si>
    <t>Baildon Glen Primary School</t>
  </si>
  <si>
    <t>MFG (at + 0.5%)</t>
  </si>
  <si>
    <t>MFL (£4,610 prim; £5,995 sec)</t>
  </si>
  <si>
    <r>
      <t>The top up to bring a school's / academy's 2024/25 illustrative formula funding per pupil up to the new mandatory minimums of £4,610 (primary) and £5,995</t>
    </r>
    <r>
      <rPr>
        <b/>
        <sz val="11"/>
        <color rgb="FFFF0000"/>
        <rFont val="Calibri"/>
        <family val="2"/>
        <scheme val="minor"/>
      </rPr>
      <t xml:space="preserve"> </t>
    </r>
    <r>
      <rPr>
        <b/>
        <sz val="11"/>
        <color theme="4" tint="-0.249977111117893"/>
        <rFont val="Calibri"/>
        <family val="2"/>
        <scheme val="minor"/>
      </rPr>
      <t>(secondary). This funding is included in column 10. A zero in this column = no top up is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</si>
</sst>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sz val="11"/>
      <color theme="1"/>
      <name val="Calibri"/>
      <family val="2"/>
      <scheme val="minor"/>
    </font>
    <font>
      <b/>
      <sz val="11"/>
      <color rgb="FFFF0000"/>
      <name val="Calibri"/>
      <family val="2"/>
      <scheme val="minor"/>
    </font>
    <font>
      <b/>
      <u/>
      <sz val="11"/>
      <color theme="4" tint="-0.249977111117893"/>
      <name val="Calibri"/>
      <family val="2"/>
      <scheme val="minor"/>
    </font>
    <font>
      <b/>
      <sz val="11"/>
      <color theme="4" tint="-0.249977111117893"/>
      <name val="Calibri"/>
      <family val="2"/>
      <scheme val="minor"/>
    </font>
    <font>
      <i/>
      <sz val="11"/>
      <color theme="1"/>
      <name val="Calibri"/>
      <family val="2"/>
      <scheme val="minor"/>
    </font>
    <font>
      <sz val="10"/>
      <name val="Arial"/>
      <family val="2"/>
    </font>
    <font>
      <sz val="8"/>
      <name val="Arial"/>
      <family val="2"/>
    </font>
    <font>
      <b/>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9" fillId="0" borderId="0"/>
  </cellStyleXfs>
  <cellXfs count="81">
    <xf numFmtId="0" fontId="0" fillId="0" borderId="0" xfId="0"/>
    <xf numFmtId="2" fontId="2" fillId="0" borderId="16" xfId="0" applyNumberFormat="1" applyFont="1" applyBorder="1" applyAlignment="1" applyProtection="1">
      <alignment wrapText="1"/>
      <protection hidden="1"/>
    </xf>
    <xf numFmtId="0" fontId="0" fillId="0" borderId="16" xfId="0" applyBorder="1" applyProtection="1">
      <protection hidden="1"/>
    </xf>
    <xf numFmtId="10" fontId="2" fillId="3" borderId="5" xfId="1" applyNumberFormat="1" applyFont="1" applyFill="1" applyBorder="1" applyAlignment="1" applyProtection="1">
      <alignment horizontal="right"/>
      <protection hidden="1"/>
    </xf>
    <xf numFmtId="0" fontId="0" fillId="5" borderId="16" xfId="0" applyFill="1" applyBorder="1" applyProtection="1">
      <protection hidden="1"/>
    </xf>
    <xf numFmtId="1" fontId="2" fillId="4" borderId="21" xfId="0" applyNumberFormat="1" applyFont="1" applyFill="1" applyBorder="1" applyAlignment="1" applyProtection="1">
      <alignment horizontal="right" wrapText="1"/>
      <protection hidden="1"/>
    </xf>
    <xf numFmtId="0" fontId="0" fillId="0" borderId="17" xfId="0" applyBorder="1" applyProtection="1">
      <protection hidden="1"/>
    </xf>
    <xf numFmtId="0" fontId="0" fillId="6" borderId="16" xfId="0" applyFill="1" applyBorder="1" applyProtection="1">
      <protection hidden="1"/>
    </xf>
    <xf numFmtId="10" fontId="0" fillId="0" borderId="0" xfId="1" applyNumberFormat="1" applyFont="1"/>
    <xf numFmtId="2" fontId="0" fillId="0" borderId="0" xfId="0" applyNumberFormat="1"/>
    <xf numFmtId="9" fontId="2" fillId="3" borderId="5" xfId="1" applyFont="1" applyFill="1" applyBorder="1" applyAlignment="1" applyProtection="1">
      <alignment horizontal="right"/>
      <protection hidden="1"/>
    </xf>
    <xf numFmtId="0" fontId="10" fillId="0" borderId="0" xfId="2" applyFont="1"/>
    <xf numFmtId="10" fontId="9" fillId="0" borderId="0" xfId="1" applyNumberFormat="1" applyFont="1"/>
    <xf numFmtId="9" fontId="0" fillId="0" borderId="0" xfId="1" applyFont="1"/>
    <xf numFmtId="10" fontId="9" fillId="4" borderId="0" xfId="1" applyNumberFormat="1" applyFont="1" applyFill="1"/>
    <xf numFmtId="10" fontId="2" fillId="3" borderId="1" xfId="1" applyNumberFormat="1" applyFont="1" applyFill="1" applyBorder="1" applyAlignment="1" applyProtection="1">
      <alignment horizontal="right"/>
    </xf>
    <xf numFmtId="10" fontId="2" fillId="3" borderId="5" xfId="1" applyNumberFormat="1" applyFont="1" applyFill="1" applyBorder="1" applyAlignment="1" applyProtection="1">
      <alignment horizontal="right"/>
    </xf>
    <xf numFmtId="10" fontId="0" fillId="0" borderId="0" xfId="1" applyNumberFormat="1" applyFont="1" applyProtection="1"/>
    <xf numFmtId="10" fontId="2" fillId="3" borderId="2" xfId="1" applyNumberFormat="1" applyFont="1" applyFill="1" applyBorder="1" applyAlignment="1" applyProtection="1">
      <alignment horizontal="right"/>
    </xf>
    <xf numFmtId="0" fontId="2" fillId="0" borderId="0" xfId="0" applyFont="1" applyProtection="1"/>
    <xf numFmtId="0" fontId="0" fillId="0" borderId="0" xfId="0" applyAlignment="1" applyProtection="1">
      <alignment horizontal="center"/>
    </xf>
    <xf numFmtId="0" fontId="0" fillId="0" borderId="0" xfId="0" applyProtection="1"/>
    <xf numFmtId="1" fontId="0" fillId="0" borderId="0" xfId="0" applyNumberFormat="1" applyAlignment="1" applyProtection="1">
      <alignment horizontal="right"/>
    </xf>
    <xf numFmtId="1" fontId="5" fillId="0" borderId="0" xfId="0" applyNumberFormat="1" applyFont="1" applyAlignment="1" applyProtection="1">
      <alignment horizontal="right"/>
    </xf>
    <xf numFmtId="0" fontId="3" fillId="0" borderId="0" xfId="0" applyFont="1" applyProtection="1"/>
    <xf numFmtId="0" fontId="8" fillId="5" borderId="0" xfId="0" applyFont="1" applyFill="1" applyProtection="1"/>
    <xf numFmtId="1" fontId="2" fillId="2" borderId="10" xfId="0" applyNumberFormat="1" applyFont="1" applyFill="1" applyBorder="1" applyAlignment="1" applyProtection="1">
      <alignment horizontal="center"/>
    </xf>
    <xf numFmtId="1" fontId="2" fillId="2" borderId="11" xfId="0" applyNumberFormat="1" applyFont="1" applyFill="1" applyBorder="1" applyAlignment="1" applyProtection="1">
      <alignment horizontal="center"/>
    </xf>
    <xf numFmtId="1" fontId="2" fillId="2" borderId="12" xfId="0" applyNumberFormat="1" applyFont="1" applyFill="1" applyBorder="1" applyAlignment="1" applyProtection="1">
      <alignment horizontal="center"/>
    </xf>
    <xf numFmtId="1" fontId="2" fillId="3" borderId="22" xfId="0" applyNumberFormat="1" applyFont="1" applyFill="1" applyBorder="1" applyAlignment="1" applyProtection="1">
      <alignment horizontal="center"/>
    </xf>
    <xf numFmtId="1" fontId="2" fillId="3" borderId="23" xfId="0" applyNumberFormat="1" applyFont="1" applyFill="1" applyBorder="1" applyAlignment="1" applyProtection="1">
      <alignment horizontal="center"/>
    </xf>
    <xf numFmtId="1" fontId="2" fillId="3" borderId="24" xfId="0" applyNumberFormat="1" applyFont="1" applyFill="1" applyBorder="1" applyAlignment="1" applyProtection="1">
      <alignment horizontal="center"/>
    </xf>
    <xf numFmtId="0" fontId="3" fillId="0" borderId="0" xfId="0" applyFont="1" applyAlignment="1" applyProtection="1">
      <alignment horizontal="center"/>
    </xf>
    <xf numFmtId="0" fontId="3" fillId="0" borderId="2" xfId="0" applyFont="1" applyBorder="1" applyProtection="1"/>
    <xf numFmtId="1" fontId="3" fillId="0" borderId="2" xfId="0" applyNumberFormat="1" applyFont="1" applyBorder="1" applyAlignment="1" applyProtection="1">
      <alignment horizontal="center"/>
    </xf>
    <xf numFmtId="1" fontId="3" fillId="0" borderId="0" xfId="0" applyNumberFormat="1" applyFont="1" applyAlignment="1" applyProtection="1">
      <alignment horizontal="right"/>
    </xf>
    <xf numFmtId="2" fontId="2" fillId="0" borderId="18" xfId="0" applyNumberFormat="1" applyFont="1" applyBorder="1" applyAlignment="1" applyProtection="1">
      <alignment wrapText="1"/>
    </xf>
    <xf numFmtId="2" fontId="2" fillId="0" borderId="15" xfId="0" applyNumberFormat="1" applyFont="1" applyBorder="1" applyAlignment="1" applyProtection="1">
      <alignment horizontal="center" wrapText="1"/>
    </xf>
    <xf numFmtId="2" fontId="2" fillId="4" borderId="3" xfId="0" applyNumberFormat="1" applyFont="1" applyFill="1" applyBorder="1" applyAlignment="1" applyProtection="1">
      <alignment horizontal="center" wrapText="1"/>
    </xf>
    <xf numFmtId="2" fontId="2" fillId="0" borderId="16" xfId="0" applyNumberFormat="1" applyFont="1" applyBorder="1" applyAlignment="1" applyProtection="1">
      <alignment wrapText="1"/>
    </xf>
    <xf numFmtId="1" fontId="2" fillId="0" borderId="7" xfId="0" applyNumberFormat="1" applyFont="1" applyBorder="1" applyAlignment="1" applyProtection="1">
      <alignment horizontal="right" wrapText="1"/>
    </xf>
    <xf numFmtId="1" fontId="2" fillId="0" borderId="8" xfId="0" applyNumberFormat="1" applyFont="1" applyBorder="1" applyAlignment="1" applyProtection="1">
      <alignment horizontal="right" wrapText="1"/>
    </xf>
    <xf numFmtId="1" fontId="2" fillId="4" borderId="8" xfId="0" applyNumberFormat="1" applyFont="1" applyFill="1" applyBorder="1" applyAlignment="1" applyProtection="1">
      <alignment horizontal="right" wrapText="1"/>
    </xf>
    <xf numFmtId="1" fontId="2" fillId="4" borderId="9" xfId="0" applyNumberFormat="1" applyFont="1" applyFill="1" applyBorder="1" applyAlignment="1" applyProtection="1">
      <alignment horizontal="right" wrapText="1"/>
    </xf>
    <xf numFmtId="1" fontId="11" fillId="0" borderId="8" xfId="0" applyNumberFormat="1" applyFont="1" applyBorder="1" applyAlignment="1" applyProtection="1">
      <alignment horizontal="right" wrapText="1"/>
    </xf>
    <xf numFmtId="1" fontId="2" fillId="3" borderId="8" xfId="0" applyNumberFormat="1" applyFont="1" applyFill="1" applyBorder="1" applyAlignment="1" applyProtection="1">
      <alignment horizontal="right" wrapText="1"/>
    </xf>
    <xf numFmtId="1" fontId="2" fillId="3" borderId="13" xfId="0" applyNumberFormat="1" applyFont="1" applyFill="1" applyBorder="1" applyAlignment="1" applyProtection="1">
      <alignment horizontal="right" wrapText="1"/>
    </xf>
    <xf numFmtId="1" fontId="2" fillId="3" borderId="21" xfId="0" applyNumberFormat="1" applyFont="1" applyFill="1" applyBorder="1" applyAlignment="1" applyProtection="1">
      <alignment horizontal="right" wrapText="1"/>
    </xf>
    <xf numFmtId="1" fontId="2" fillId="0" borderId="0" xfId="0" applyNumberFormat="1" applyFont="1" applyAlignment="1" applyProtection="1">
      <alignment horizontal="right" wrapText="1"/>
    </xf>
    <xf numFmtId="2" fontId="2" fillId="0" borderId="0" xfId="0" applyNumberFormat="1" applyFont="1" applyAlignment="1" applyProtection="1">
      <alignment wrapText="1"/>
    </xf>
    <xf numFmtId="0" fontId="0" fillId="0" borderId="19" xfId="0" applyBorder="1" applyProtection="1"/>
    <xf numFmtId="0" fontId="0" fillId="0" borderId="15" xfId="0" applyBorder="1" applyAlignment="1" applyProtection="1">
      <alignment horizontal="center"/>
    </xf>
    <xf numFmtId="0" fontId="0" fillId="0" borderId="3" xfId="0" applyBorder="1" applyAlignment="1" applyProtection="1">
      <alignment horizontal="center"/>
    </xf>
    <xf numFmtId="0" fontId="0" fillId="0" borderId="16" xfId="0" applyBorder="1" applyProtection="1"/>
    <xf numFmtId="3" fontId="0" fillId="0" borderId="4" xfId="0" applyNumberFormat="1" applyBorder="1" applyAlignment="1" applyProtection="1">
      <alignment horizontal="right"/>
    </xf>
    <xf numFmtId="3" fontId="0" fillId="0" borderId="1" xfId="0" applyNumberFormat="1" applyBorder="1" applyAlignment="1" applyProtection="1">
      <alignment horizontal="right"/>
    </xf>
    <xf numFmtId="3" fontId="0" fillId="0" borderId="5" xfId="0" applyNumberFormat="1" applyBorder="1" applyAlignment="1" applyProtection="1">
      <alignment horizontal="right"/>
    </xf>
    <xf numFmtId="3" fontId="2" fillId="3" borderId="1" xfId="0" applyNumberFormat="1" applyFont="1" applyFill="1" applyBorder="1" applyAlignment="1" applyProtection="1">
      <alignment horizontal="right"/>
    </xf>
    <xf numFmtId="3" fontId="2" fillId="3" borderId="3" xfId="0" applyNumberFormat="1" applyFont="1" applyFill="1" applyBorder="1" applyAlignment="1" applyProtection="1">
      <alignment horizontal="right"/>
    </xf>
    <xf numFmtId="3" fontId="1" fillId="0" borderId="0" xfId="0" applyNumberFormat="1" applyFont="1" applyAlignment="1" applyProtection="1">
      <alignment horizontal="right"/>
    </xf>
    <xf numFmtId="10" fontId="0" fillId="0" borderId="0" xfId="0" applyNumberFormat="1" applyProtection="1"/>
    <xf numFmtId="0" fontId="0" fillId="5" borderId="16" xfId="0" applyFill="1" applyBorder="1" applyProtection="1"/>
    <xf numFmtId="3" fontId="0" fillId="5" borderId="1" xfId="0" applyNumberFormat="1" applyFill="1" applyBorder="1" applyAlignment="1" applyProtection="1">
      <alignment horizontal="right"/>
    </xf>
    <xf numFmtId="0" fontId="0" fillId="0" borderId="20" xfId="0" applyBorder="1" applyProtection="1"/>
    <xf numFmtId="0" fontId="0" fillId="0" borderId="17" xfId="0" applyBorder="1" applyProtection="1"/>
    <xf numFmtId="3" fontId="0" fillId="0" borderId="6" xfId="0" applyNumberFormat="1" applyBorder="1" applyAlignment="1" applyProtection="1">
      <alignment horizontal="right"/>
    </xf>
    <xf numFmtId="3" fontId="2" fillId="3" borderId="25" xfId="0" applyNumberFormat="1" applyFont="1" applyFill="1" applyBorder="1" applyAlignment="1" applyProtection="1">
      <alignment horizontal="right"/>
    </xf>
    <xf numFmtId="3" fontId="2" fillId="0" borderId="2" xfId="0" applyNumberFormat="1" applyFont="1" applyBorder="1" applyAlignment="1" applyProtection="1">
      <alignment horizontal="right"/>
    </xf>
    <xf numFmtId="3" fontId="2" fillId="5" borderId="2" xfId="0" applyNumberFormat="1" applyFont="1" applyFill="1" applyBorder="1" applyAlignment="1" applyProtection="1">
      <alignment horizontal="right"/>
    </xf>
    <xf numFmtId="3" fontId="2" fillId="3" borderId="2" xfId="0" applyNumberFormat="1" applyFont="1" applyFill="1" applyBorder="1" applyAlignment="1" applyProtection="1">
      <alignment horizontal="right"/>
    </xf>
    <xf numFmtId="0" fontId="6" fillId="0" borderId="0" xfId="0" applyFont="1" applyProtection="1"/>
    <xf numFmtId="0" fontId="7" fillId="2" borderId="1" xfId="0" applyFont="1" applyFill="1" applyBorder="1" applyAlignment="1" applyProtection="1">
      <alignment horizontal="center"/>
    </xf>
    <xf numFmtId="0" fontId="0" fillId="0" borderId="1" xfId="0" applyBorder="1" applyAlignment="1" applyProtection="1">
      <alignment horizontal="center"/>
    </xf>
    <xf numFmtId="0" fontId="7" fillId="0" borderId="3" xfId="0" applyFont="1" applyBorder="1" applyAlignment="1" applyProtection="1">
      <alignment horizontal="left"/>
    </xf>
    <xf numFmtId="0" fontId="7" fillId="0" borderId="14" xfId="0" applyFont="1" applyBorder="1" applyAlignment="1" applyProtection="1">
      <alignment horizontal="left"/>
    </xf>
    <xf numFmtId="0" fontId="7" fillId="0" borderId="15" xfId="0" applyFont="1" applyBorder="1" applyAlignment="1" applyProtection="1">
      <alignment horizontal="left"/>
    </xf>
    <xf numFmtId="0" fontId="7" fillId="0" borderId="0" xfId="0" applyFont="1" applyAlignment="1" applyProtection="1">
      <alignment horizontal="left"/>
    </xf>
    <xf numFmtId="0" fontId="7" fillId="0" borderId="3" xfId="0" applyFont="1" applyBorder="1" applyAlignment="1" applyProtection="1">
      <alignment horizontal="left"/>
    </xf>
    <xf numFmtId="0" fontId="7" fillId="0" borderId="14" xfId="0" applyFont="1" applyBorder="1" applyAlignment="1" applyProtection="1">
      <alignment horizontal="left"/>
    </xf>
    <xf numFmtId="0" fontId="7" fillId="0" borderId="15" xfId="0" applyFont="1" applyBorder="1" applyAlignment="1" applyProtection="1">
      <alignment horizontal="left"/>
    </xf>
    <xf numFmtId="0" fontId="7" fillId="3" borderId="1" xfId="0" applyFont="1" applyFill="1" applyBorder="1" applyAlignment="1" applyProtection="1">
      <alignment horizontal="center"/>
    </xf>
  </cellXfs>
  <cellStyles count="3">
    <cellStyle name="%" xfId="2" xr:uid="{00000000-0005-0000-0000-000000000000}"/>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Chart</a:t>
            </a:r>
            <a:r>
              <a:rPr lang="en-GB" baseline="0"/>
              <a:t> showing the estimated % gains in 23/24 vs 22/23 for each school using October 21 pupil numbers and data</a:t>
            </a:r>
          </a:p>
          <a:p>
            <a:pPr>
              <a:defRPr/>
            </a:pP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385892388451443"/>
          <c:y val="5.0925925925925923E-2"/>
          <c:w val="0.83936329833770784"/>
          <c:h val="0.89814814814814814"/>
        </c:manualLayout>
      </c:layout>
      <c:scatterChart>
        <c:scatterStyle val="lineMarker"/>
        <c:varyColors val="0"/>
        <c:ser>
          <c:idx val="0"/>
          <c:order val="0"/>
          <c:tx>
            <c:v>Primary</c:v>
          </c:tx>
          <c:spPr>
            <a:ln w="28575" cap="rnd">
              <a:noFill/>
              <a:round/>
            </a:ln>
            <a:effectLst/>
          </c:spPr>
          <c:marker>
            <c:symbol val="circle"/>
            <c:size val="5"/>
            <c:spPr>
              <a:solidFill>
                <a:schemeClr val="accent1"/>
              </a:solidFill>
              <a:ln w="9525">
                <a:solidFill>
                  <a:schemeClr val="accent1"/>
                </a:solidFill>
              </a:ln>
              <a:effectLst/>
            </c:spPr>
          </c:marker>
          <c:xVal>
            <c:strRef>
              <c:f>'P, S &amp; AT gains Oct 21 Pupils'!$A$2:$A$157</c:f>
              <c:strCache>
                <c:ptCount val="156"/>
                <c:pt idx="0">
                  <c:v>Oldfield Primary School</c:v>
                </c:pt>
                <c:pt idx="1">
                  <c:v>Stanbury Village School</c:v>
                </c:pt>
                <c:pt idx="2">
                  <c:v>Keelham Primary School</c:v>
                </c:pt>
                <c:pt idx="3">
                  <c:v>Woodlands Primary Academy</c:v>
                </c:pt>
                <c:pt idx="4">
                  <c:v>Laycock Primary Academy</c:v>
                </c:pt>
                <c:pt idx="5">
                  <c:v>The Sacred Heart Catholic Primary Academy</c:v>
                </c:pt>
                <c:pt idx="6">
                  <c:v>St Anthony's Catholic Primary School (Shipley)</c:v>
                </c:pt>
                <c:pt idx="7">
                  <c:v>Ben Rhydding Primary School</c:v>
                </c:pt>
                <c:pt idx="8">
                  <c:v>Beckfoot Priestthorpe Primary School</c:v>
                </c:pt>
                <c:pt idx="9">
                  <c:v>Glenaire Primary School</c:v>
                </c:pt>
                <c:pt idx="10">
                  <c:v>Lees Primary Academy</c:v>
                </c:pt>
                <c:pt idx="11">
                  <c:v>Foxhill Primary School</c:v>
                </c:pt>
                <c:pt idx="12">
                  <c:v>Denholme Primary Academy</c:v>
                </c:pt>
                <c:pt idx="13">
                  <c:v>Harden Primary Academy</c:v>
                </c:pt>
                <c:pt idx="14">
                  <c:v>Shipley CE Primary Academy</c:v>
                </c:pt>
                <c:pt idx="15">
                  <c:v>St Paul's CE Primary School</c:v>
                </c:pt>
                <c:pt idx="16">
                  <c:v>Christ Church Primary Academy</c:v>
                </c:pt>
                <c:pt idx="17">
                  <c:v>Stocks Lane Primary School</c:v>
                </c:pt>
                <c:pt idx="18">
                  <c:v>Shirley Manor Primary Academy</c:v>
                </c:pt>
                <c:pt idx="19">
                  <c:v>Worthinghead Primary School</c:v>
                </c:pt>
                <c:pt idx="20">
                  <c:v>Clayton Village Primary School</c:v>
                </c:pt>
                <c:pt idx="21">
                  <c:v>Bankfoot Primary School</c:v>
                </c:pt>
                <c:pt idx="22">
                  <c:v>Parkwood Primary School</c:v>
                </c:pt>
                <c:pt idx="23">
                  <c:v>The Co-op Academy Parkland</c:v>
                </c:pt>
                <c:pt idx="24">
                  <c:v>Ryecroft Primary Academy</c:v>
                </c:pt>
                <c:pt idx="25">
                  <c:v>Holybrook Primary Academy</c:v>
                </c:pt>
                <c:pt idx="26">
                  <c:v>Haworth Primary Academy</c:v>
                </c:pt>
                <c:pt idx="27">
                  <c:v>St Joseph's Catholic Primary, Keighley</c:v>
                </c:pt>
                <c:pt idx="28">
                  <c:v>Ashlands Primary School</c:v>
                </c:pt>
                <c:pt idx="29">
                  <c:v>Rainbow Primary Leadership Academy</c:v>
                </c:pt>
                <c:pt idx="30">
                  <c:v>Carrwood Primary School</c:v>
                </c:pt>
                <c:pt idx="31">
                  <c:v>Low Moor CE Primary School</c:v>
                </c:pt>
                <c:pt idx="32">
                  <c:v>Dixons Music Primary</c:v>
                </c:pt>
                <c:pt idx="33">
                  <c:v>Brackenhill Primary School</c:v>
                </c:pt>
                <c:pt idx="34">
                  <c:v>Heaton St Barnabas' CE Primary School</c:v>
                </c:pt>
                <c:pt idx="35">
                  <c:v>Ingrow Primary School</c:v>
                </c:pt>
                <c:pt idx="36">
                  <c:v>Dixons Marchbank Academy</c:v>
                </c:pt>
                <c:pt idx="37">
                  <c:v>Horton Park Primary Academy</c:v>
                </c:pt>
                <c:pt idx="38">
                  <c:v>Iqra Primary Academy</c:v>
                </c:pt>
                <c:pt idx="39">
                  <c:v>Low Ash Primary School</c:v>
                </c:pt>
                <c:pt idx="40">
                  <c:v>Cullingworth Village Primary Academy</c:v>
                </c:pt>
                <c:pt idx="41">
                  <c:v>St Mary's and St Peter's Catholic </c:v>
                </c:pt>
                <c:pt idx="42">
                  <c:v>Wilsden Primary School</c:v>
                </c:pt>
                <c:pt idx="43">
                  <c:v>Cottingley Village Primary School</c:v>
                </c:pt>
                <c:pt idx="44">
                  <c:v>Shibden Head Primary Academy</c:v>
                </c:pt>
                <c:pt idx="45">
                  <c:v>Addingham Primary School</c:v>
                </c:pt>
                <c:pt idx="46">
                  <c:v>Saltaire Primary School</c:v>
                </c:pt>
                <c:pt idx="47">
                  <c:v>Burley &amp; Woodhead CE Primary School</c:v>
                </c:pt>
                <c:pt idx="48">
                  <c:v>Crossflatts Primary School</c:v>
                </c:pt>
                <c:pt idx="49">
                  <c:v>Silsden Primary School</c:v>
                </c:pt>
                <c:pt idx="50">
                  <c:v>Blakehill Primary School</c:v>
                </c:pt>
                <c:pt idx="51">
                  <c:v>Thackley Primary School</c:v>
                </c:pt>
                <c:pt idx="52">
                  <c:v>Sandal Primary School and Nursery</c:v>
                </c:pt>
                <c:pt idx="53">
                  <c:v>Menston Primary School</c:v>
                </c:pt>
                <c:pt idx="54">
                  <c:v>Oakworth Primary Academy</c:v>
                </c:pt>
                <c:pt idx="55">
                  <c:v>Idle CE Primary School</c:v>
                </c:pt>
                <c:pt idx="56">
                  <c:v>Baildon CE Primary School</c:v>
                </c:pt>
                <c:pt idx="57">
                  <c:v>Peel Park Primary School</c:v>
                </c:pt>
                <c:pt idx="58">
                  <c:v>All Saints' CE Primary School (Ilkley)</c:v>
                </c:pt>
                <c:pt idx="59">
                  <c:v>Burley Oaks Primary School</c:v>
                </c:pt>
                <c:pt idx="60">
                  <c:v>St John's CE Primary School</c:v>
                </c:pt>
                <c:pt idx="61">
                  <c:v>Russell Hall Primary School</c:v>
                </c:pt>
                <c:pt idx="62">
                  <c:v>Eldwick Primary School</c:v>
                </c:pt>
                <c:pt idx="63">
                  <c:v>East Morton CE Primary Academy</c:v>
                </c:pt>
                <c:pt idx="64">
                  <c:v>St Walburga's Catholic Primary School</c:v>
                </c:pt>
                <c:pt idx="65">
                  <c:v>St Francis' Catholic Primary School</c:v>
                </c:pt>
                <c:pt idx="66">
                  <c:v>Myrtle Park Primary School</c:v>
                </c:pt>
                <c:pt idx="67">
                  <c:v>Holycroft Primary Academy</c:v>
                </c:pt>
                <c:pt idx="68">
                  <c:v>Eastburn Junior and Infant School</c:v>
                </c:pt>
                <c:pt idx="69">
                  <c:v>Merlin Top Primary Academy</c:v>
                </c:pt>
                <c:pt idx="70">
                  <c:v>Worth Valley Primary Academy</c:v>
                </c:pt>
                <c:pt idx="71">
                  <c:v>St Joseph's Catholic Primary School (Bingley)</c:v>
                </c:pt>
                <c:pt idx="72">
                  <c:v>St James Primary Academy</c:v>
                </c:pt>
                <c:pt idx="73">
                  <c:v>Lapage Primary School and Nursery</c:v>
                </c:pt>
                <c:pt idx="74">
                  <c:v>Reevy Hill Primary School</c:v>
                </c:pt>
                <c:pt idx="75">
                  <c:v>Hoyle Court Primary School</c:v>
                </c:pt>
                <c:pt idx="76">
                  <c:v>Green Lane Primary School</c:v>
                </c:pt>
                <c:pt idx="77">
                  <c:v>St Anthony's Catholic Primary School (Clayton)</c:v>
                </c:pt>
                <c:pt idx="78">
                  <c:v>St Matthew's Catholic Primary School</c:v>
                </c:pt>
                <c:pt idx="79">
                  <c:v>High Crags Primary Leadership Academy</c:v>
                </c:pt>
                <c:pt idx="80">
                  <c:v>Riddlesden St Mary's CE Primary</c:v>
                </c:pt>
                <c:pt idx="81">
                  <c:v>Wycliffe CE Primary Academy</c:v>
                </c:pt>
                <c:pt idx="82">
                  <c:v>Killinghall Primary School</c:v>
                </c:pt>
                <c:pt idx="83">
                  <c:v>Eastwood Primary Academy</c:v>
                </c:pt>
                <c:pt idx="84">
                  <c:v>Fagley Primary School</c:v>
                </c:pt>
                <c:pt idx="85">
                  <c:v>Feversham Primary Academy</c:v>
                </c:pt>
                <c:pt idx="86">
                  <c:v>Our Lady of Victories Catholic Primary Academy</c:v>
                </c:pt>
                <c:pt idx="87">
                  <c:v>Oxenhope CE Primary Academy</c:v>
                </c:pt>
                <c:pt idx="88">
                  <c:v>Steeton Primary School</c:v>
                </c:pt>
                <c:pt idx="89">
                  <c:v>Frizinghall Primary School</c:v>
                </c:pt>
                <c:pt idx="90">
                  <c:v>St Matthew's CE Primary School</c:v>
                </c:pt>
                <c:pt idx="91">
                  <c:v>Wellington Primary School</c:v>
                </c:pt>
                <c:pt idx="92">
                  <c:v>St Anne's Catholic Primary Academy</c:v>
                </c:pt>
                <c:pt idx="93">
                  <c:v>Trinity All Saints CE Primary School</c:v>
                </c:pt>
                <c:pt idx="94">
                  <c:v>Sandy Lane Primary School</c:v>
                </c:pt>
                <c:pt idx="95">
                  <c:v>Beckfoot Nessfield Primary Academy</c:v>
                </c:pt>
                <c:pt idx="96">
                  <c:v>Hollingwood Primary Academy</c:v>
                </c:pt>
                <c:pt idx="97">
                  <c:v>Victoria Primary School</c:v>
                </c:pt>
                <c:pt idx="98">
                  <c:v>Grove House Primary School</c:v>
                </c:pt>
                <c:pt idx="99">
                  <c:v>Copthorne Primary Academy</c:v>
                </c:pt>
                <c:pt idx="100">
                  <c:v>Hill Top CE Primary School</c:v>
                </c:pt>
                <c:pt idx="101">
                  <c:v>Thornton Primary School</c:v>
                </c:pt>
                <c:pt idx="102">
                  <c:v>St John The Evangelist Catholic Primary</c:v>
                </c:pt>
                <c:pt idx="103">
                  <c:v>Clayton St John's CE Primary Academy</c:v>
                </c:pt>
                <c:pt idx="104">
                  <c:v>St Winefride's Catholic Primary</c:v>
                </c:pt>
                <c:pt idx="105">
                  <c:v>St Philip's CE Primary Academy</c:v>
                </c:pt>
                <c:pt idx="106">
                  <c:v>Keighley St Andrew's CE Primary School</c:v>
                </c:pt>
                <c:pt idx="107">
                  <c:v>St Cuthbert &amp; the First Martyrs' Catholic Primary</c:v>
                </c:pt>
                <c:pt idx="108">
                  <c:v>Girlington Primary School</c:v>
                </c:pt>
                <c:pt idx="109">
                  <c:v>Farnham Primary Academy</c:v>
                </c:pt>
                <c:pt idx="110">
                  <c:v>Horton Grange Primary Academy</c:v>
                </c:pt>
                <c:pt idx="111">
                  <c:v>Crossley Hall Primary School</c:v>
                </c:pt>
                <c:pt idx="112">
                  <c:v>St Luke's CE Primary School</c:v>
                </c:pt>
                <c:pt idx="113">
                  <c:v>St William's Catholic Primary School</c:v>
                </c:pt>
                <c:pt idx="114">
                  <c:v>Greengates Primary School</c:v>
                </c:pt>
                <c:pt idx="115">
                  <c:v>Margaret McMillan Primary School</c:v>
                </c:pt>
                <c:pt idx="116">
                  <c:v>Wibsey Primary School</c:v>
                </c:pt>
                <c:pt idx="117">
                  <c:v>Byron Primary Academy</c:v>
                </c:pt>
                <c:pt idx="118">
                  <c:v>Home Farm Primary School</c:v>
                </c:pt>
                <c:pt idx="119">
                  <c:v>Miriam Lord Community Primary School</c:v>
                </c:pt>
                <c:pt idx="120">
                  <c:v>St Clare's Catholic Primary School</c:v>
                </c:pt>
                <c:pt idx="121">
                  <c:v>Carlton Mills Primary School</c:v>
                </c:pt>
                <c:pt idx="122">
                  <c:v>Poplars Farm Primary School</c:v>
                </c:pt>
                <c:pt idx="123">
                  <c:v>Marshfield Primary School</c:v>
                </c:pt>
                <c:pt idx="124">
                  <c:v>Whetley Primary Academy</c:v>
                </c:pt>
                <c:pt idx="125">
                  <c:v>Long Lee Primary School</c:v>
                </c:pt>
                <c:pt idx="126">
                  <c:v>Swain House Primary School</c:v>
                </c:pt>
                <c:pt idx="127">
                  <c:v>Lilycroft Primary School</c:v>
                </c:pt>
                <c:pt idx="128">
                  <c:v>Barkerend Primary Leadership Academy</c:v>
                </c:pt>
                <c:pt idx="129">
                  <c:v>Newby Primary School</c:v>
                </c:pt>
                <c:pt idx="130">
                  <c:v>Newhall Park Primary School</c:v>
                </c:pt>
                <c:pt idx="131">
                  <c:v>Fearnville Primary Academy</c:v>
                </c:pt>
                <c:pt idx="132">
                  <c:v>The Co-op Academy Princeville</c:v>
                </c:pt>
                <c:pt idx="133">
                  <c:v>Westminster CE Primary Academy</c:v>
                </c:pt>
                <c:pt idx="134">
                  <c:v>Our Lady &amp; St Brendan's Catholic Primary School</c:v>
                </c:pt>
                <c:pt idx="135">
                  <c:v>Lower Fields Primary School</c:v>
                </c:pt>
                <c:pt idx="136">
                  <c:v>Lidget Green Primary School</c:v>
                </c:pt>
                <c:pt idx="137">
                  <c:v>Beckfoot Heaton Primary Academy</c:v>
                </c:pt>
                <c:pt idx="138">
                  <c:v>St Stephen's CE Primary School</c:v>
                </c:pt>
                <c:pt idx="139">
                  <c:v>Thornbury Primary Leadership Academy</c:v>
                </c:pt>
                <c:pt idx="140">
                  <c:v>Dixons Manningham Primary Academy</c:v>
                </c:pt>
                <c:pt idx="141">
                  <c:v>Beckfoot Allerton Primary Academy</c:v>
                </c:pt>
                <c:pt idx="142">
                  <c:v>St Joseph's Catholic Primary School (Bradford)</c:v>
                </c:pt>
                <c:pt idx="143">
                  <c:v>Thorpe Primary School</c:v>
                </c:pt>
                <c:pt idx="144">
                  <c:v>St Oswald's CE Primary Academy</c:v>
                </c:pt>
                <c:pt idx="145">
                  <c:v>Westbourne Primary School</c:v>
                </c:pt>
                <c:pt idx="146">
                  <c:v>Bowling Park Primary School</c:v>
                </c:pt>
                <c:pt idx="147">
                  <c:v>St Columba's Catholic Primary School</c:v>
                </c:pt>
                <c:pt idx="148">
                  <c:v>All Saints' CE Primary School (Bradford)</c:v>
                </c:pt>
                <c:pt idx="149">
                  <c:v>Cavendish Primary School</c:v>
                </c:pt>
                <c:pt idx="150">
                  <c:v>Atlas School</c:v>
                </c:pt>
                <c:pt idx="151">
                  <c:v>Southmere Primary Academy</c:v>
                </c:pt>
                <c:pt idx="152">
                  <c:v>Ley Top Primary School</c:v>
                </c:pt>
                <c:pt idx="153">
                  <c:v>Woodside Academy</c:v>
                </c:pt>
                <c:pt idx="154">
                  <c:v>Farfield Primary</c:v>
                </c:pt>
                <c:pt idx="155">
                  <c:v>Knowleswood Primary School</c:v>
                </c:pt>
              </c:strCache>
            </c:strRef>
          </c:xVal>
          <c:yVal>
            <c:numRef>
              <c:f>'P, S &amp; AT gains Oct 21 Pupils'!$B$2:$B$157</c:f>
              <c:numCache>
                <c:formatCode>0.00%</c:formatCode>
                <c:ptCount val="156"/>
                <c:pt idx="0">
                  <c:v>3.4490296653097996E-3</c:v>
                </c:pt>
                <c:pt idx="1">
                  <c:v>3.8286495116748309E-3</c:v>
                </c:pt>
                <c:pt idx="2">
                  <c:v>3.8568580360296423E-3</c:v>
                </c:pt>
                <c:pt idx="3">
                  <c:v>3.9075175926186478E-3</c:v>
                </c:pt>
                <c:pt idx="4">
                  <c:v>3.9773650206311739E-3</c:v>
                </c:pt>
                <c:pt idx="5">
                  <c:v>4.0199055299610098E-3</c:v>
                </c:pt>
                <c:pt idx="6">
                  <c:v>4.0438357858549878E-3</c:v>
                </c:pt>
                <c:pt idx="7">
                  <c:v>4.2746159246291882E-3</c:v>
                </c:pt>
                <c:pt idx="8">
                  <c:v>4.2819321798368559E-3</c:v>
                </c:pt>
                <c:pt idx="9">
                  <c:v>4.2914161934852757E-3</c:v>
                </c:pt>
                <c:pt idx="10">
                  <c:v>4.2940854316027011E-3</c:v>
                </c:pt>
                <c:pt idx="11">
                  <c:v>4.3019015359169188E-3</c:v>
                </c:pt>
                <c:pt idx="12">
                  <c:v>4.3059057638399345E-3</c:v>
                </c:pt>
                <c:pt idx="13">
                  <c:v>4.3116875119042497E-3</c:v>
                </c:pt>
                <c:pt idx="14">
                  <c:v>4.3310316595475129E-3</c:v>
                </c:pt>
                <c:pt idx="15">
                  <c:v>4.3410002136003989E-3</c:v>
                </c:pt>
                <c:pt idx="16">
                  <c:v>4.3423032866616307E-3</c:v>
                </c:pt>
                <c:pt idx="17">
                  <c:v>4.3435420933224389E-3</c:v>
                </c:pt>
                <c:pt idx="18">
                  <c:v>4.3810792078498029E-3</c:v>
                </c:pt>
                <c:pt idx="19">
                  <c:v>4.3883338924106674E-3</c:v>
                </c:pt>
                <c:pt idx="20">
                  <c:v>4.3930410817214494E-3</c:v>
                </c:pt>
                <c:pt idx="21">
                  <c:v>4.4119720942363827E-3</c:v>
                </c:pt>
                <c:pt idx="22">
                  <c:v>4.4126754644917554E-3</c:v>
                </c:pt>
                <c:pt idx="23">
                  <c:v>4.4677497065215288E-3</c:v>
                </c:pt>
                <c:pt idx="24">
                  <c:v>4.4778458603247362E-3</c:v>
                </c:pt>
                <c:pt idx="25">
                  <c:v>4.479875905319064E-3</c:v>
                </c:pt>
                <c:pt idx="26">
                  <c:v>4.4997210500992146E-3</c:v>
                </c:pt>
                <c:pt idx="27">
                  <c:v>4.5295884318383717E-3</c:v>
                </c:pt>
                <c:pt idx="28">
                  <c:v>4.5768964580816807E-3</c:v>
                </c:pt>
                <c:pt idx="29">
                  <c:v>4.5879200000324971E-3</c:v>
                </c:pt>
                <c:pt idx="30">
                  <c:v>4.6200330914927257E-3</c:v>
                </c:pt>
                <c:pt idx="31">
                  <c:v>4.6474746203053474E-3</c:v>
                </c:pt>
                <c:pt idx="32">
                  <c:v>4.6614266737503574E-3</c:v>
                </c:pt>
                <c:pt idx="33">
                  <c:v>4.6697382303939605E-3</c:v>
                </c:pt>
                <c:pt idx="34">
                  <c:v>4.671088282431457E-3</c:v>
                </c:pt>
                <c:pt idx="35">
                  <c:v>4.6763573074775078E-3</c:v>
                </c:pt>
                <c:pt idx="36">
                  <c:v>4.7012177249128317E-3</c:v>
                </c:pt>
                <c:pt idx="37">
                  <c:v>4.7343500697494267E-3</c:v>
                </c:pt>
                <c:pt idx="38">
                  <c:v>4.7807032300646313E-3</c:v>
                </c:pt>
                <c:pt idx="39">
                  <c:v>4.8438921769060617E-3</c:v>
                </c:pt>
                <c:pt idx="40">
                  <c:v>4.8468496804161543E-3</c:v>
                </c:pt>
                <c:pt idx="41">
                  <c:v>4.8995333754726644E-3</c:v>
                </c:pt>
                <c:pt idx="42">
                  <c:v>4.9630036505399211E-3</c:v>
                </c:pt>
                <c:pt idx="43">
                  <c:v>4.9815546034830405E-3</c:v>
                </c:pt>
                <c:pt idx="44">
                  <c:v>5.0152919750159342E-3</c:v>
                </c:pt>
                <c:pt idx="45">
                  <c:v>5.1522107325907562E-3</c:v>
                </c:pt>
                <c:pt idx="46">
                  <c:v>5.2268238889583429E-3</c:v>
                </c:pt>
                <c:pt idx="47">
                  <c:v>5.3329823931436149E-3</c:v>
                </c:pt>
                <c:pt idx="48">
                  <c:v>5.357177047563999E-3</c:v>
                </c:pt>
                <c:pt idx="49">
                  <c:v>5.4254095637435995E-3</c:v>
                </c:pt>
                <c:pt idx="50">
                  <c:v>5.4402309936292248E-3</c:v>
                </c:pt>
                <c:pt idx="51">
                  <c:v>5.5365623989016566E-3</c:v>
                </c:pt>
                <c:pt idx="52">
                  <c:v>5.6832304591303284E-3</c:v>
                </c:pt>
                <c:pt idx="53">
                  <c:v>5.759519895625731E-3</c:v>
                </c:pt>
                <c:pt idx="54">
                  <c:v>6.0480116051500055E-3</c:v>
                </c:pt>
                <c:pt idx="55">
                  <c:v>6.1615541199984136E-3</c:v>
                </c:pt>
                <c:pt idx="56">
                  <c:v>6.5933029933218368E-3</c:v>
                </c:pt>
                <c:pt idx="57">
                  <c:v>6.6485938882461237E-3</c:v>
                </c:pt>
                <c:pt idx="58">
                  <c:v>6.724305768333716E-3</c:v>
                </c:pt>
                <c:pt idx="59">
                  <c:v>6.8166479389997203E-3</c:v>
                </c:pt>
                <c:pt idx="60">
                  <c:v>6.8969413987152173E-3</c:v>
                </c:pt>
                <c:pt idx="61">
                  <c:v>7.1538141103686392E-3</c:v>
                </c:pt>
                <c:pt idx="62">
                  <c:v>7.364636706484351E-3</c:v>
                </c:pt>
                <c:pt idx="63">
                  <c:v>7.4543292312252429E-3</c:v>
                </c:pt>
                <c:pt idx="64">
                  <c:v>7.6970848728645791E-3</c:v>
                </c:pt>
                <c:pt idx="65">
                  <c:v>9.9345406676616399E-3</c:v>
                </c:pt>
                <c:pt idx="66">
                  <c:v>1.0227605298994691E-2</c:v>
                </c:pt>
                <c:pt idx="67">
                  <c:v>1.1098278113479854E-2</c:v>
                </c:pt>
                <c:pt idx="68">
                  <c:v>1.1536742648713405E-2</c:v>
                </c:pt>
                <c:pt idx="69">
                  <c:v>1.1586972293447184E-2</c:v>
                </c:pt>
                <c:pt idx="70">
                  <c:v>1.4071087185785425E-2</c:v>
                </c:pt>
                <c:pt idx="71">
                  <c:v>1.5375750063427063E-2</c:v>
                </c:pt>
                <c:pt idx="72">
                  <c:v>1.5859721105406788E-2</c:v>
                </c:pt>
                <c:pt idx="73">
                  <c:v>1.6437564413148253E-2</c:v>
                </c:pt>
                <c:pt idx="74">
                  <c:v>1.6928137996417014E-2</c:v>
                </c:pt>
                <c:pt idx="75">
                  <c:v>1.7196610238232157E-2</c:v>
                </c:pt>
                <c:pt idx="76">
                  <c:v>1.805343374534818E-2</c:v>
                </c:pt>
                <c:pt idx="77">
                  <c:v>1.8095529834755153E-2</c:v>
                </c:pt>
                <c:pt idx="78">
                  <c:v>1.873104417953364E-2</c:v>
                </c:pt>
                <c:pt idx="79">
                  <c:v>1.889895486864579E-2</c:v>
                </c:pt>
                <c:pt idx="80">
                  <c:v>1.9060328666647752E-2</c:v>
                </c:pt>
                <c:pt idx="81" formatCode="0%">
                  <c:v>2.0511037773734975E-2</c:v>
                </c:pt>
                <c:pt idx="82">
                  <c:v>2.0748804634252327E-2</c:v>
                </c:pt>
                <c:pt idx="83">
                  <c:v>2.2596704658014444E-2</c:v>
                </c:pt>
                <c:pt idx="84">
                  <c:v>2.2745849219159897E-2</c:v>
                </c:pt>
                <c:pt idx="85">
                  <c:v>2.2999955001504535E-2</c:v>
                </c:pt>
                <c:pt idx="86">
                  <c:v>2.3409321920879966E-2</c:v>
                </c:pt>
                <c:pt idx="87">
                  <c:v>2.4328595612202131E-2</c:v>
                </c:pt>
                <c:pt idx="88">
                  <c:v>2.5014162458308675E-2</c:v>
                </c:pt>
                <c:pt idx="89">
                  <c:v>2.528804499067272E-2</c:v>
                </c:pt>
                <c:pt idx="90">
                  <c:v>2.534230708235663E-2</c:v>
                </c:pt>
                <c:pt idx="91">
                  <c:v>2.535203828196031E-2</c:v>
                </c:pt>
                <c:pt idx="92">
                  <c:v>2.5360423039677116E-2</c:v>
                </c:pt>
                <c:pt idx="93">
                  <c:v>2.5448644596091974E-2</c:v>
                </c:pt>
                <c:pt idx="94">
                  <c:v>2.5462599219949089E-2</c:v>
                </c:pt>
                <c:pt idx="95">
                  <c:v>2.5572246262865583E-2</c:v>
                </c:pt>
                <c:pt idx="96">
                  <c:v>2.5617209316840084E-2</c:v>
                </c:pt>
                <c:pt idx="97">
                  <c:v>2.5676864077086137E-2</c:v>
                </c:pt>
                <c:pt idx="98">
                  <c:v>2.5687834060841297E-2</c:v>
                </c:pt>
                <c:pt idx="99">
                  <c:v>2.5731739756101213E-2</c:v>
                </c:pt>
                <c:pt idx="100">
                  <c:v>2.5749075448084691E-2</c:v>
                </c:pt>
                <c:pt idx="101">
                  <c:v>2.5773952565056879E-2</c:v>
                </c:pt>
                <c:pt idx="102">
                  <c:v>2.5786794338822805E-2</c:v>
                </c:pt>
                <c:pt idx="103">
                  <c:v>2.5789115743123148E-2</c:v>
                </c:pt>
                <c:pt idx="104">
                  <c:v>2.5797060112304981E-2</c:v>
                </c:pt>
                <c:pt idx="105">
                  <c:v>2.5816435526051729E-2</c:v>
                </c:pt>
                <c:pt idx="106">
                  <c:v>2.5829118668254436E-2</c:v>
                </c:pt>
                <c:pt idx="107">
                  <c:v>2.5850716369284044E-2</c:v>
                </c:pt>
                <c:pt idx="108">
                  <c:v>2.5896758626756222E-2</c:v>
                </c:pt>
                <c:pt idx="109">
                  <c:v>2.5954258751817116E-2</c:v>
                </c:pt>
                <c:pt idx="110">
                  <c:v>2.5978013341522388E-2</c:v>
                </c:pt>
                <c:pt idx="111">
                  <c:v>2.5990113027164252E-2</c:v>
                </c:pt>
                <c:pt idx="112">
                  <c:v>2.6024022479582465E-2</c:v>
                </c:pt>
                <c:pt idx="113">
                  <c:v>2.6069686173314732E-2</c:v>
                </c:pt>
                <c:pt idx="114">
                  <c:v>2.6069866660824337E-2</c:v>
                </c:pt>
                <c:pt idx="115">
                  <c:v>2.60726099116253E-2</c:v>
                </c:pt>
                <c:pt idx="116">
                  <c:v>2.6075859954534986E-2</c:v>
                </c:pt>
                <c:pt idx="117">
                  <c:v>2.6079326598770214E-2</c:v>
                </c:pt>
                <c:pt idx="118">
                  <c:v>2.6102687812442182E-2</c:v>
                </c:pt>
                <c:pt idx="119">
                  <c:v>2.6104882475973534E-2</c:v>
                </c:pt>
                <c:pt idx="120">
                  <c:v>2.6115035117286967E-2</c:v>
                </c:pt>
                <c:pt idx="121">
                  <c:v>2.6129645067915375E-2</c:v>
                </c:pt>
                <c:pt idx="122">
                  <c:v>2.615485637409054E-2</c:v>
                </c:pt>
                <c:pt idx="123">
                  <c:v>2.6185396450268739E-2</c:v>
                </c:pt>
                <c:pt idx="124">
                  <c:v>2.6185904356307965E-2</c:v>
                </c:pt>
                <c:pt idx="125">
                  <c:v>2.6199309302140872E-2</c:v>
                </c:pt>
                <c:pt idx="126">
                  <c:v>2.6292618701525994E-2</c:v>
                </c:pt>
                <c:pt idx="127">
                  <c:v>2.6300135414683901E-2</c:v>
                </c:pt>
                <c:pt idx="128">
                  <c:v>2.6350274639337812E-2</c:v>
                </c:pt>
                <c:pt idx="129">
                  <c:v>2.6355968168599864E-2</c:v>
                </c:pt>
                <c:pt idx="130">
                  <c:v>2.6401639702142266E-2</c:v>
                </c:pt>
                <c:pt idx="131">
                  <c:v>2.6403629590829203E-2</c:v>
                </c:pt>
                <c:pt idx="132">
                  <c:v>2.6409976322340212E-2</c:v>
                </c:pt>
                <c:pt idx="133">
                  <c:v>2.6431491606191404E-2</c:v>
                </c:pt>
                <c:pt idx="134">
                  <c:v>2.6475129452925517E-2</c:v>
                </c:pt>
                <c:pt idx="135">
                  <c:v>2.653212319737519E-2</c:v>
                </c:pt>
                <c:pt idx="136">
                  <c:v>2.653628943126396E-2</c:v>
                </c:pt>
                <c:pt idx="137">
                  <c:v>2.6542141763163718E-2</c:v>
                </c:pt>
                <c:pt idx="138">
                  <c:v>2.6542701663390122E-2</c:v>
                </c:pt>
                <c:pt idx="139">
                  <c:v>2.661238390792664E-2</c:v>
                </c:pt>
                <c:pt idx="140">
                  <c:v>2.6652311186507793E-2</c:v>
                </c:pt>
                <c:pt idx="141">
                  <c:v>2.6702892310876525E-2</c:v>
                </c:pt>
                <c:pt idx="142">
                  <c:v>2.6706749001572216E-2</c:v>
                </c:pt>
                <c:pt idx="143">
                  <c:v>2.6728070461323084E-2</c:v>
                </c:pt>
                <c:pt idx="144">
                  <c:v>2.6737573215925181E-2</c:v>
                </c:pt>
                <c:pt idx="145">
                  <c:v>2.678227494632579E-2</c:v>
                </c:pt>
                <c:pt idx="146">
                  <c:v>2.6833042917153715E-2</c:v>
                </c:pt>
                <c:pt idx="147">
                  <c:v>2.6883589581955025E-2</c:v>
                </c:pt>
                <c:pt idx="148">
                  <c:v>2.6929919401013747E-2</c:v>
                </c:pt>
                <c:pt idx="149">
                  <c:v>2.6945504035893464E-2</c:v>
                </c:pt>
                <c:pt idx="150">
                  <c:v>2.6975263035754704E-2</c:v>
                </c:pt>
                <c:pt idx="151">
                  <c:v>2.69785357598753E-2</c:v>
                </c:pt>
                <c:pt idx="152">
                  <c:v>2.7179849837761116E-2</c:v>
                </c:pt>
                <c:pt idx="153">
                  <c:v>2.7388646554053819E-2</c:v>
                </c:pt>
                <c:pt idx="154">
                  <c:v>2.7584287377617756E-2</c:v>
                </c:pt>
                <c:pt idx="155">
                  <c:v>2.8097816268084497E-2</c:v>
                </c:pt>
              </c:numCache>
            </c:numRef>
          </c:yVal>
          <c:smooth val="0"/>
          <c:extLst>
            <c:ext xmlns:c16="http://schemas.microsoft.com/office/drawing/2014/chart" uri="{C3380CC4-5D6E-409C-BE32-E72D297353CC}">
              <c16:uniqueId val="{00000000-EC53-4F76-ACBF-0C15AB6A5097}"/>
            </c:ext>
          </c:extLst>
        </c:ser>
        <c:ser>
          <c:idx val="2"/>
          <c:order val="1"/>
          <c:tx>
            <c:v>Secondary</c:v>
          </c:tx>
          <c:spPr>
            <a:ln w="25400" cap="rnd">
              <a:noFill/>
              <a:round/>
            </a:ln>
            <a:effectLst/>
          </c:spPr>
          <c:marker>
            <c:symbol val="circle"/>
            <c:size val="5"/>
            <c:spPr>
              <a:solidFill>
                <a:schemeClr val="accent3"/>
              </a:solidFill>
              <a:ln w="9525">
                <a:solidFill>
                  <a:schemeClr val="accent3"/>
                </a:solidFill>
              </a:ln>
              <a:effectLst/>
            </c:spPr>
          </c:marker>
          <c:xVal>
            <c:strRef>
              <c:f>'P, S &amp; AT gains Oct 21 Pupils'!$A$158:$A$188</c:f>
              <c:strCache>
                <c:ptCount val="31"/>
                <c:pt idx="0">
                  <c:v>Bronte Girls' Academy</c:v>
                </c:pt>
                <c:pt idx="1">
                  <c:v>Feversham College</c:v>
                </c:pt>
                <c:pt idx="2">
                  <c:v>Carlton Keighley Academy</c:v>
                </c:pt>
                <c:pt idx="3">
                  <c:v>Beckfoot Upper Heaton Academy</c:v>
                </c:pt>
                <c:pt idx="4">
                  <c:v>Dixons Cottingley Academy</c:v>
                </c:pt>
                <c:pt idx="5">
                  <c:v>Ilkley Grammar School</c:v>
                </c:pt>
                <c:pt idx="6">
                  <c:v>Beckfoot Academy</c:v>
                </c:pt>
                <c:pt idx="7">
                  <c:v>Eden Boys Leadership Academy</c:v>
                </c:pt>
                <c:pt idx="8">
                  <c:v>Carlton Bolling College</c:v>
                </c:pt>
                <c:pt idx="9">
                  <c:v>Bingley Grammar School</c:v>
                </c:pt>
                <c:pt idx="10">
                  <c:v>Parkside School</c:v>
                </c:pt>
                <c:pt idx="11">
                  <c:v>Immanuel College Academy</c:v>
                </c:pt>
                <c:pt idx="12">
                  <c:v>Titus Salt School</c:v>
                </c:pt>
                <c:pt idx="13">
                  <c:v>Trinity Academy Bradford</c:v>
                </c:pt>
                <c:pt idx="14">
                  <c:v>The Holy Family Catholic School</c:v>
                </c:pt>
                <c:pt idx="15">
                  <c:v>Dixons Trinity Academy</c:v>
                </c:pt>
                <c:pt idx="16">
                  <c:v>Beckfoot Oakbank Academy</c:v>
                </c:pt>
                <c:pt idx="17">
                  <c:v>St Bede's &amp; St Joseph's Catholic College</c:v>
                </c:pt>
                <c:pt idx="18">
                  <c:v>Dixons Kings Academy</c:v>
                </c:pt>
                <c:pt idx="19">
                  <c:v>Dixons McMillan Academy</c:v>
                </c:pt>
                <c:pt idx="20">
                  <c:v>Belle Vue Girls' Academy</c:v>
                </c:pt>
                <c:pt idx="21">
                  <c:v>Hanson School</c:v>
                </c:pt>
                <c:pt idx="22">
                  <c:v>Beckfoot Thornton Academy</c:v>
                </c:pt>
                <c:pt idx="23">
                  <c:v>Oasis Academy Lister Park</c:v>
                </c:pt>
                <c:pt idx="24">
                  <c:v>Dixons City Academy</c:v>
                </c:pt>
                <c:pt idx="25">
                  <c:v>One In A Million (Free School)</c:v>
                </c:pt>
                <c:pt idx="26">
                  <c:v>Buttershaw Business &amp; Enterprise College Academy</c:v>
                </c:pt>
                <c:pt idx="27">
                  <c:v>Laisterdyke Leadership Academy</c:v>
                </c:pt>
                <c:pt idx="28">
                  <c:v>Co-op Academy Grange</c:v>
                </c:pt>
                <c:pt idx="29">
                  <c:v>Tong Leadership Academy</c:v>
                </c:pt>
                <c:pt idx="30">
                  <c:v>Bradford Forster Academy</c:v>
                </c:pt>
              </c:strCache>
            </c:strRef>
          </c:xVal>
          <c:yVal>
            <c:numRef>
              <c:f>'P, S &amp; AT gains Oct 21 Pupils'!$B$158:$B$188</c:f>
              <c:numCache>
                <c:formatCode>0.00%</c:formatCode>
                <c:ptCount val="31"/>
                <c:pt idx="0">
                  <c:v>-1.6803905788477236E-3</c:v>
                </c:pt>
                <c:pt idx="1">
                  <c:v>4.8438784242144095E-3</c:v>
                </c:pt>
                <c:pt idx="2">
                  <c:v>4.8598525313190422E-3</c:v>
                </c:pt>
                <c:pt idx="3">
                  <c:v>4.8732787344405448E-3</c:v>
                </c:pt>
                <c:pt idx="4">
                  <c:v>4.8819447677364014E-3</c:v>
                </c:pt>
                <c:pt idx="5">
                  <c:v>6.3919453360772316E-3</c:v>
                </c:pt>
                <c:pt idx="6">
                  <c:v>1.5998426044929293E-2</c:v>
                </c:pt>
                <c:pt idx="7">
                  <c:v>2.0441523300520181E-2</c:v>
                </c:pt>
                <c:pt idx="8">
                  <c:v>2.2580450299454879E-2</c:v>
                </c:pt>
                <c:pt idx="9">
                  <c:v>2.5136790047798341E-2</c:v>
                </c:pt>
                <c:pt idx="10">
                  <c:v>2.5168389300697758E-2</c:v>
                </c:pt>
                <c:pt idx="11">
                  <c:v>2.5857977624847983E-2</c:v>
                </c:pt>
                <c:pt idx="12">
                  <c:v>2.5931731714279316E-2</c:v>
                </c:pt>
                <c:pt idx="13">
                  <c:v>2.5950841005148328E-2</c:v>
                </c:pt>
                <c:pt idx="14">
                  <c:v>2.5983399072761815E-2</c:v>
                </c:pt>
                <c:pt idx="15">
                  <c:v>2.61469105695602E-2</c:v>
                </c:pt>
                <c:pt idx="16">
                  <c:v>2.6155992433626318E-2</c:v>
                </c:pt>
                <c:pt idx="17">
                  <c:v>2.6158848336673701E-2</c:v>
                </c:pt>
                <c:pt idx="18">
                  <c:v>2.6290450139148769E-2</c:v>
                </c:pt>
                <c:pt idx="19">
                  <c:v>2.6306958179111994E-2</c:v>
                </c:pt>
                <c:pt idx="20">
                  <c:v>2.6370664619023154E-2</c:v>
                </c:pt>
                <c:pt idx="21">
                  <c:v>2.6385532779531484E-2</c:v>
                </c:pt>
                <c:pt idx="22">
                  <c:v>2.6390840827635431E-2</c:v>
                </c:pt>
                <c:pt idx="23">
                  <c:v>2.6422273871373969E-2</c:v>
                </c:pt>
                <c:pt idx="24">
                  <c:v>2.6435003697294679E-2</c:v>
                </c:pt>
                <c:pt idx="25">
                  <c:v>2.6533157563290555E-2</c:v>
                </c:pt>
                <c:pt idx="26">
                  <c:v>2.6643481202650143E-2</c:v>
                </c:pt>
                <c:pt idx="27">
                  <c:v>2.6720571818847461E-2</c:v>
                </c:pt>
                <c:pt idx="28">
                  <c:v>2.6761142017682316E-2</c:v>
                </c:pt>
                <c:pt idx="29">
                  <c:v>2.6815362371244378E-2</c:v>
                </c:pt>
                <c:pt idx="30">
                  <c:v>2.7201161845733068E-2</c:v>
                </c:pt>
              </c:numCache>
            </c:numRef>
          </c:yVal>
          <c:smooth val="0"/>
          <c:extLst>
            <c:ext xmlns:c16="http://schemas.microsoft.com/office/drawing/2014/chart" uri="{C3380CC4-5D6E-409C-BE32-E72D297353CC}">
              <c16:uniqueId val="{0000009D-EC53-4F76-ACBF-0C15AB6A5097}"/>
            </c:ext>
          </c:extLst>
        </c:ser>
        <c:ser>
          <c:idx val="1"/>
          <c:order val="2"/>
          <c:tx>
            <c:v>All Through</c:v>
          </c:tx>
          <c:spPr>
            <a:ln w="25400" cap="rnd">
              <a:noFill/>
              <a:round/>
            </a:ln>
            <a:effectLst/>
          </c:spPr>
          <c:marker>
            <c:symbol val="circle"/>
            <c:size val="5"/>
            <c:spPr>
              <a:solidFill>
                <a:schemeClr val="accent2"/>
              </a:solidFill>
              <a:ln w="9525">
                <a:solidFill>
                  <a:schemeClr val="accent2"/>
                </a:solidFill>
              </a:ln>
              <a:effectLst/>
            </c:spPr>
          </c:marker>
          <c:xVal>
            <c:strRef>
              <c:f>'P, S &amp; AT gains Oct 21 Pupils'!$A$189:$A$192</c:f>
              <c:strCache>
                <c:ptCount val="4"/>
                <c:pt idx="0">
                  <c:v>Dixons Allerton Academy</c:v>
                </c:pt>
                <c:pt idx="1">
                  <c:v>Bradford Girls Grammar (Free School)</c:v>
                </c:pt>
                <c:pt idx="2">
                  <c:v>Bradford Academy</c:v>
                </c:pt>
                <c:pt idx="3">
                  <c:v>Appleton Academy</c:v>
                </c:pt>
              </c:strCache>
            </c:strRef>
          </c:xVal>
          <c:yVal>
            <c:numRef>
              <c:f>'P, S &amp; AT gains Oct 21 Pupils'!$B$189:$B$192</c:f>
              <c:numCache>
                <c:formatCode>0.00%</c:formatCode>
                <c:ptCount val="4"/>
                <c:pt idx="0">
                  <c:v>2.0079717301466848E-2</c:v>
                </c:pt>
                <c:pt idx="1">
                  <c:v>2.6062899033008957E-2</c:v>
                </c:pt>
                <c:pt idx="2">
                  <c:v>2.690205957449332E-2</c:v>
                </c:pt>
                <c:pt idx="3">
                  <c:v>2.7020737443665288E-2</c:v>
                </c:pt>
              </c:numCache>
            </c:numRef>
          </c:yVal>
          <c:smooth val="0"/>
          <c:extLst>
            <c:ext xmlns:c16="http://schemas.microsoft.com/office/drawing/2014/chart" uri="{C3380CC4-5D6E-409C-BE32-E72D297353CC}">
              <c16:uniqueId val="{0000009C-EC53-4F76-ACBF-0C15AB6A5097}"/>
            </c:ext>
          </c:extLst>
        </c:ser>
        <c:dLbls>
          <c:showLegendKey val="0"/>
          <c:showVal val="0"/>
          <c:showCatName val="0"/>
          <c:showSerName val="0"/>
          <c:showPercent val="0"/>
          <c:showBubbleSize val="0"/>
        </c:dLbls>
        <c:axId val="746564664"/>
        <c:axId val="746563680"/>
      </c:scatterChart>
      <c:valAx>
        <c:axId val="746564664"/>
        <c:scaling>
          <c:orientation val="minMax"/>
          <c:max val="1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Anonymised Schools</a:t>
                </a:r>
                <a:r>
                  <a:rPr lang="en-GB" baseline="0"/>
                  <a:t> </a:t>
                </a:r>
                <a:endParaRPr lang="en-GB"/>
              </a:p>
            </c:rich>
          </c:tx>
          <c:layout>
            <c:manualLayout>
              <c:xMode val="edge"/>
              <c:yMode val="edge"/>
              <c:x val="0.51310315678920904"/>
              <c:y val="0.9490740360572679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563680"/>
        <c:crosses val="autoZero"/>
        <c:crossBetween val="midCat"/>
      </c:valAx>
      <c:valAx>
        <c:axId val="746563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gain vs</a:t>
                </a:r>
                <a:r>
                  <a:rPr lang="en-GB" baseline="0"/>
                  <a:t> 22/23</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564664"/>
        <c:crosses val="autoZero"/>
        <c:crossBetween val="midCat"/>
      </c:valAx>
      <c:spPr>
        <a:noFill/>
        <a:ln>
          <a:noFill/>
        </a:ln>
        <a:effectLst/>
      </c:spPr>
    </c:plotArea>
    <c:legend>
      <c:legendPos val="r"/>
      <c:layout>
        <c:manualLayout>
          <c:xMode val="edge"/>
          <c:yMode val="edge"/>
          <c:x val="0.68652478380984006"/>
          <c:y val="0.4451018310566589"/>
          <c:w val="4.8976088083778971E-2"/>
          <c:h val="0.109991706253566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Primary %</a:t>
            </a:r>
            <a:r>
              <a:rPr lang="en-GB" baseline="0"/>
              <a:t> increase split Oct 21 Pupils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48A-4247-8D07-3BF031AC2E0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48A-4247-8D07-3BF031AC2E0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48A-4247-8D07-3BF031AC2E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48A-4247-8D07-3BF031AC2E0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48A-4247-8D07-3BF031AC2E0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48A-4247-8D07-3BF031AC2E0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'P, S &amp; AT gains Oct 21 Pupils'!$H$181:$H$190</c15:sqref>
                  </c15:fullRef>
                </c:ext>
              </c:extLst>
              <c:f>'P, S &amp; AT gains Oct 21 Pupils'!$H$182:$H$187</c:f>
              <c:strCache>
                <c:ptCount val="6"/>
                <c:pt idx="0">
                  <c:v>up to 0.5%</c:v>
                </c:pt>
                <c:pt idx="1">
                  <c:v>up to 1%</c:v>
                </c:pt>
                <c:pt idx="2">
                  <c:v>up to1.5%</c:v>
                </c:pt>
                <c:pt idx="3">
                  <c:v>up to 2%</c:v>
                </c:pt>
                <c:pt idx="4">
                  <c:v>up to 2.5%</c:v>
                </c:pt>
                <c:pt idx="5">
                  <c:v>up to 3%</c:v>
                </c:pt>
              </c:strCache>
            </c:strRef>
          </c:cat>
          <c:val>
            <c:numRef>
              <c:extLst>
                <c:ext xmlns:c15="http://schemas.microsoft.com/office/drawing/2012/chart" uri="{02D57815-91ED-43cb-92C2-25804820EDAC}">
                  <c15:fullRef>
                    <c15:sqref>'P, S &amp; AT gains Oct 21 Pupils'!$I$181:$I$190</c15:sqref>
                  </c15:fullRef>
                </c:ext>
              </c:extLst>
              <c:f>'P, S &amp; AT gains Oct 21 Pupils'!$I$182:$I$187</c:f>
              <c:numCache>
                <c:formatCode>General</c:formatCode>
                <c:ptCount val="6"/>
                <c:pt idx="0">
                  <c:v>44</c:v>
                </c:pt>
                <c:pt idx="1">
                  <c:v>22</c:v>
                </c:pt>
                <c:pt idx="2">
                  <c:v>5</c:v>
                </c:pt>
                <c:pt idx="3">
                  <c:v>10</c:v>
                </c:pt>
                <c:pt idx="4">
                  <c:v>7</c:v>
                </c:pt>
                <c:pt idx="5">
                  <c:v>68</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DC28-4486-A062-5451F93571C3}"/>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All through % increase split Oct 21 Pupils</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038-4B6D-B1A2-8A49D46A468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038-4B6D-B1A2-8A49D46A468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 S &amp; AT gains Oct 21 Pupils'!$H$198:$H$199</c:f>
              <c:strCache>
                <c:ptCount val="2"/>
                <c:pt idx="0">
                  <c:v>up to 2.5%</c:v>
                </c:pt>
                <c:pt idx="1">
                  <c:v>up to 3%</c:v>
                </c:pt>
              </c:strCache>
            </c:strRef>
          </c:cat>
          <c:val>
            <c:numRef>
              <c:f>'P, S &amp; AT gains Oct 21 Pupils'!$I$198:$I$199</c:f>
              <c:numCache>
                <c:formatCode>General</c:formatCode>
                <c:ptCount val="2"/>
                <c:pt idx="0">
                  <c:v>1</c:v>
                </c:pt>
                <c:pt idx="1">
                  <c:v>3</c:v>
                </c:pt>
              </c:numCache>
            </c:numRef>
          </c:val>
          <c:extLst>
            <c:ext xmlns:c16="http://schemas.microsoft.com/office/drawing/2014/chart" uri="{C3380CC4-5D6E-409C-BE32-E72D297353CC}">
              <c16:uniqueId val="{00000000-789A-4A64-A5FC-A301669E50A5}"/>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Secondary % increase split Oct 21 Pupils</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236-47B9-BE0C-34CAAD3027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236-47B9-BE0C-34CAAD3027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236-47B9-BE0C-34CAAD3027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1-11F7-4C15-8AA4-4749C7EAE02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236-47B9-BE0C-34CAAD30275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236-47B9-BE0C-34CAAD302755}"/>
              </c:ext>
            </c:extLst>
          </c:dPt>
          <c:dPt>
            <c:idx val="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2-11F7-4C15-8AA4-4749C7EAE021}"/>
              </c:ext>
            </c:extLst>
          </c:dPt>
          <c:dLbls>
            <c:dLbl>
              <c:idx val="3"/>
              <c:delete val="1"/>
              <c:extLst>
                <c:ext xmlns:c15="http://schemas.microsoft.com/office/drawing/2012/chart" uri="{CE6537A1-D6FC-4f65-9D91-7224C49458BB}"/>
                <c:ext xmlns:c16="http://schemas.microsoft.com/office/drawing/2014/chart" uri="{C3380CC4-5D6E-409C-BE32-E72D297353CC}">
                  <c16:uniqueId val="{00000001-11F7-4C15-8AA4-4749C7EAE0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 S &amp; AT gains Oct 21 Pupils'!$H$206:$H$212</c:f>
              <c:strCache>
                <c:ptCount val="7"/>
                <c:pt idx="0">
                  <c:v>up to 0%</c:v>
                </c:pt>
                <c:pt idx="1">
                  <c:v>up to 0.5%</c:v>
                </c:pt>
                <c:pt idx="2">
                  <c:v>up to 1%</c:v>
                </c:pt>
                <c:pt idx="3">
                  <c:v>up to1.5%</c:v>
                </c:pt>
                <c:pt idx="4">
                  <c:v>up to 2%</c:v>
                </c:pt>
                <c:pt idx="5">
                  <c:v>up to 2.5%</c:v>
                </c:pt>
                <c:pt idx="6">
                  <c:v>up to 3%</c:v>
                </c:pt>
              </c:strCache>
            </c:strRef>
          </c:cat>
          <c:val>
            <c:numRef>
              <c:f>'P, S &amp; AT gains Oct 21 Pupils'!$I$206:$I$212</c:f>
              <c:numCache>
                <c:formatCode>General</c:formatCode>
                <c:ptCount val="7"/>
                <c:pt idx="0">
                  <c:v>1</c:v>
                </c:pt>
                <c:pt idx="1">
                  <c:v>4</c:v>
                </c:pt>
                <c:pt idx="2">
                  <c:v>1</c:v>
                </c:pt>
                <c:pt idx="3">
                  <c:v>0</c:v>
                </c:pt>
                <c:pt idx="4">
                  <c:v>1</c:v>
                </c:pt>
                <c:pt idx="5">
                  <c:v>2</c:v>
                </c:pt>
                <c:pt idx="6">
                  <c:v>22</c:v>
                </c:pt>
              </c:numCache>
            </c:numRef>
          </c:val>
          <c:extLst>
            <c:ext xmlns:c16="http://schemas.microsoft.com/office/drawing/2014/chart" uri="{C3380CC4-5D6E-409C-BE32-E72D297353CC}">
              <c16:uniqueId val="{00000000-11F7-4C15-8AA4-4749C7EAE02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0" i="0" baseline="0">
                <a:effectLst/>
              </a:rPr>
              <a:t>Chart showing the estimated % gains in 23/24 vs 22/23 for each school using </a:t>
            </a:r>
            <a:r>
              <a:rPr lang="en-GB" sz="1800" b="1" i="0" baseline="0">
                <a:effectLst/>
              </a:rPr>
              <a:t>estimated October 22 pupil numbers</a:t>
            </a:r>
            <a:r>
              <a:rPr lang="en-GB" sz="1800" b="0" i="0" baseline="0">
                <a:effectLst/>
              </a:rPr>
              <a:t> and October 21 pupil characteristic data</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Primary</c:v>
          </c:tx>
          <c:spPr>
            <a:ln w="28575" cap="rnd">
              <a:noFill/>
              <a:round/>
            </a:ln>
            <a:effectLst/>
          </c:spPr>
          <c:marker>
            <c:symbol val="circle"/>
            <c:size val="5"/>
            <c:spPr>
              <a:solidFill>
                <a:srgbClr val="0070C0"/>
              </a:solidFill>
              <a:ln w="9525">
                <a:solidFill>
                  <a:srgbClr val="0070C0"/>
                </a:solidFill>
              </a:ln>
              <a:effectLst/>
            </c:spPr>
          </c:marker>
          <c:xVal>
            <c:strRef>
              <c:f>'P, S &amp; AT gains Oct 22 Est Pupi'!$A$6:$A$161</c:f>
              <c:strCache>
                <c:ptCount val="156"/>
                <c:pt idx="0">
                  <c:v>Christ Church Primary Academy</c:v>
                </c:pt>
                <c:pt idx="1">
                  <c:v>Lees Primary Academy</c:v>
                </c:pt>
                <c:pt idx="2">
                  <c:v>St Joseph's Catholic Primary, Keighley</c:v>
                </c:pt>
                <c:pt idx="3">
                  <c:v>Stanbury Village School</c:v>
                </c:pt>
                <c:pt idx="4">
                  <c:v>Foxhill Primary School</c:v>
                </c:pt>
                <c:pt idx="5">
                  <c:v>Woodlands Primary Academy</c:v>
                </c:pt>
                <c:pt idx="6">
                  <c:v>Stocks Lane Primary School</c:v>
                </c:pt>
                <c:pt idx="7">
                  <c:v>Bankfoot Primary School</c:v>
                </c:pt>
                <c:pt idx="8">
                  <c:v>Low Moor CE Primary School</c:v>
                </c:pt>
                <c:pt idx="9">
                  <c:v>Dixons Music Primary</c:v>
                </c:pt>
                <c:pt idx="10">
                  <c:v>Dixons Marchbank Academy</c:v>
                </c:pt>
                <c:pt idx="11">
                  <c:v>Heaton St Barnabas' CE Primary School</c:v>
                </c:pt>
                <c:pt idx="12">
                  <c:v>Low Ash Primary School</c:v>
                </c:pt>
                <c:pt idx="13">
                  <c:v>Cullingworth Village Primary Academy</c:v>
                </c:pt>
                <c:pt idx="14">
                  <c:v>Cottingley Village Primary School</c:v>
                </c:pt>
                <c:pt idx="15">
                  <c:v>Parkwood Primary School</c:v>
                </c:pt>
                <c:pt idx="16">
                  <c:v>Haworth Primary Academy</c:v>
                </c:pt>
                <c:pt idx="17">
                  <c:v>Saltaire Primary School</c:v>
                </c:pt>
                <c:pt idx="18">
                  <c:v>Burley &amp; Woodhead CE Primary School</c:v>
                </c:pt>
                <c:pt idx="19">
                  <c:v>Crossflatts Primary School</c:v>
                </c:pt>
                <c:pt idx="20">
                  <c:v>Thackley Primary School</c:v>
                </c:pt>
                <c:pt idx="21">
                  <c:v>Worthinghead Primary School</c:v>
                </c:pt>
                <c:pt idx="22">
                  <c:v>Clayton Village Primary School</c:v>
                </c:pt>
                <c:pt idx="23">
                  <c:v>Sandal Primary School and Nursery</c:v>
                </c:pt>
                <c:pt idx="24">
                  <c:v>Holybrook Primary Academy</c:v>
                </c:pt>
                <c:pt idx="25">
                  <c:v>Silsden Primary School</c:v>
                </c:pt>
                <c:pt idx="26">
                  <c:v>Baildon CE Primary School</c:v>
                </c:pt>
                <c:pt idx="27">
                  <c:v>Beckfoot Priestthorpe Primary School</c:v>
                </c:pt>
                <c:pt idx="28">
                  <c:v>Shibden Head Primary Academy</c:v>
                </c:pt>
                <c:pt idx="29">
                  <c:v>All Saints' CE Primary School (Ilkley)</c:v>
                </c:pt>
                <c:pt idx="30">
                  <c:v>East Morton CE Primary Academy</c:v>
                </c:pt>
                <c:pt idx="31">
                  <c:v>St Mary's and St Peter's Catholic </c:v>
                </c:pt>
                <c:pt idx="32">
                  <c:v>Burley Oaks Primary School</c:v>
                </c:pt>
                <c:pt idx="33">
                  <c:v>Iqra Primary Academy</c:v>
                </c:pt>
                <c:pt idx="34">
                  <c:v>Menston Primary School</c:v>
                </c:pt>
                <c:pt idx="35">
                  <c:v>Addingham Primary School</c:v>
                </c:pt>
                <c:pt idx="36">
                  <c:v>Russell Hall Primary School</c:v>
                </c:pt>
                <c:pt idx="37">
                  <c:v>Denholme Primary Academy</c:v>
                </c:pt>
                <c:pt idx="38">
                  <c:v>Eldwick Primary School</c:v>
                </c:pt>
                <c:pt idx="39">
                  <c:v>Harden Primary Academy</c:v>
                </c:pt>
                <c:pt idx="40">
                  <c:v>Ingrow Primary School</c:v>
                </c:pt>
                <c:pt idx="41">
                  <c:v>Horton Park Primary Academy</c:v>
                </c:pt>
                <c:pt idx="42">
                  <c:v>St Walburga's Catholic Primary School</c:v>
                </c:pt>
                <c:pt idx="43">
                  <c:v>St John's CE Primary School</c:v>
                </c:pt>
                <c:pt idx="44">
                  <c:v>Shipley CE Primary Academy</c:v>
                </c:pt>
                <c:pt idx="45">
                  <c:v>Brackenhill Primary School</c:v>
                </c:pt>
                <c:pt idx="46">
                  <c:v>St Paul's CE Primary School</c:v>
                </c:pt>
                <c:pt idx="47">
                  <c:v>St Francis' Catholic Primary School</c:v>
                </c:pt>
                <c:pt idx="48">
                  <c:v>St Anthony's Catholic Primary School (Shipley)</c:v>
                </c:pt>
                <c:pt idx="49">
                  <c:v>Blakehill Primary School</c:v>
                </c:pt>
                <c:pt idx="50">
                  <c:v>Oakworth Primary Academy</c:v>
                </c:pt>
                <c:pt idx="51">
                  <c:v>Idle CE Primary School</c:v>
                </c:pt>
                <c:pt idx="52">
                  <c:v>The Co-op Academy Parkland</c:v>
                </c:pt>
                <c:pt idx="53">
                  <c:v>Myrtle Park Primary School</c:v>
                </c:pt>
                <c:pt idx="54">
                  <c:v>Keelham Primary School</c:v>
                </c:pt>
                <c:pt idx="55">
                  <c:v>Peel Park Primary School</c:v>
                </c:pt>
                <c:pt idx="56">
                  <c:v>Merlin Top Primary Academy</c:v>
                </c:pt>
                <c:pt idx="57">
                  <c:v>Ben Rhydding Primary School</c:v>
                </c:pt>
                <c:pt idx="58">
                  <c:v>Carrwood Primary School</c:v>
                </c:pt>
                <c:pt idx="59">
                  <c:v>Ryecroft Primary Academy</c:v>
                </c:pt>
                <c:pt idx="60">
                  <c:v>Ashlands Primary School</c:v>
                </c:pt>
                <c:pt idx="61">
                  <c:v>Laycock Primary Academy</c:v>
                </c:pt>
                <c:pt idx="62">
                  <c:v>The Sacred Heart Catholic Primary Academy</c:v>
                </c:pt>
                <c:pt idx="63">
                  <c:v>Eastburn Junior and Infant School</c:v>
                </c:pt>
                <c:pt idx="64">
                  <c:v>Shirley Manor Primary Academy</c:v>
                </c:pt>
                <c:pt idx="65">
                  <c:v>Wilsden Primary School</c:v>
                </c:pt>
                <c:pt idx="66">
                  <c:v>Worth Valley Primary Academy</c:v>
                </c:pt>
                <c:pt idx="67">
                  <c:v>Rainbow Primary Leadership Academy</c:v>
                </c:pt>
                <c:pt idx="68">
                  <c:v>St James Primary Academy</c:v>
                </c:pt>
                <c:pt idx="69">
                  <c:v>Glenaire Primary School</c:v>
                </c:pt>
                <c:pt idx="70">
                  <c:v>St Anthony's Catholic Primary School (Clayton)</c:v>
                </c:pt>
                <c:pt idx="71">
                  <c:v>Lapage Primary School and Nursery</c:v>
                </c:pt>
                <c:pt idx="72">
                  <c:v>Holycroft Primary Academy</c:v>
                </c:pt>
                <c:pt idx="73">
                  <c:v>St Joseph's Catholic Primary School (Bingley)</c:v>
                </c:pt>
                <c:pt idx="74">
                  <c:v>Reevy Hill Primary School</c:v>
                </c:pt>
                <c:pt idx="75">
                  <c:v>Riddlesden St Mary's CE Primary</c:v>
                </c:pt>
                <c:pt idx="76">
                  <c:v>High Crags Primary Leadership Academy</c:v>
                </c:pt>
                <c:pt idx="77">
                  <c:v>St Matthew's Catholic Primary School</c:v>
                </c:pt>
                <c:pt idx="78">
                  <c:v>Poplars Farm Primary School</c:v>
                </c:pt>
                <c:pt idx="79">
                  <c:v>Green Lane Primary School</c:v>
                </c:pt>
                <c:pt idx="80">
                  <c:v>Killinghall Primary School</c:v>
                </c:pt>
                <c:pt idx="81">
                  <c:v>Fagley Primary School</c:v>
                </c:pt>
                <c:pt idx="82">
                  <c:v>Hoyle Court Primary School</c:v>
                </c:pt>
                <c:pt idx="83">
                  <c:v>Our Lady of Victories Catholic Primary Academy</c:v>
                </c:pt>
                <c:pt idx="84">
                  <c:v>Eastwood Primary Academy</c:v>
                </c:pt>
                <c:pt idx="85">
                  <c:v>Greengates Primary School</c:v>
                </c:pt>
                <c:pt idx="86">
                  <c:v>St Clare's Catholic Primary School</c:v>
                </c:pt>
                <c:pt idx="87">
                  <c:v>St Anne's Catholic Primary Academy</c:v>
                </c:pt>
                <c:pt idx="88">
                  <c:v>Feversham Primary Academy</c:v>
                </c:pt>
                <c:pt idx="89">
                  <c:v>Wellington Primary School</c:v>
                </c:pt>
                <c:pt idx="90">
                  <c:v>St John The Evangelist Catholic Primary</c:v>
                </c:pt>
                <c:pt idx="91">
                  <c:v>Clayton St John's CE Primary Academy</c:v>
                </c:pt>
                <c:pt idx="92">
                  <c:v>Wycliffe CE Primary Academy</c:v>
                </c:pt>
                <c:pt idx="93">
                  <c:v>Hill Top CE Primary School</c:v>
                </c:pt>
                <c:pt idx="94">
                  <c:v>St Philip's CE Primary Academy</c:v>
                </c:pt>
                <c:pt idx="95">
                  <c:v>Hollingwood Primary Academy</c:v>
                </c:pt>
                <c:pt idx="96">
                  <c:v>Grove House Primary School</c:v>
                </c:pt>
                <c:pt idx="97">
                  <c:v>Copthorne Primary Academy</c:v>
                </c:pt>
                <c:pt idx="98">
                  <c:v>St Winefride's Catholic Primary</c:v>
                </c:pt>
                <c:pt idx="99">
                  <c:v>Crossley Hall Primary School</c:v>
                </c:pt>
                <c:pt idx="100">
                  <c:v>Horton Grange Primary Academy</c:v>
                </c:pt>
                <c:pt idx="101">
                  <c:v>Beckfoot Heaton Primary Academy</c:v>
                </c:pt>
                <c:pt idx="102">
                  <c:v>Wibsey Primary School</c:v>
                </c:pt>
                <c:pt idx="103">
                  <c:v>Barkerend Primary Leadership Academy</c:v>
                </c:pt>
                <c:pt idx="104">
                  <c:v>Sandy Lane Primary School</c:v>
                </c:pt>
                <c:pt idx="105">
                  <c:v>Girlington Primary School</c:v>
                </c:pt>
                <c:pt idx="106">
                  <c:v>Byron Primary Academy</c:v>
                </c:pt>
                <c:pt idx="107">
                  <c:v>Farnham Primary Academy</c:v>
                </c:pt>
                <c:pt idx="108">
                  <c:v>Swain House Primary School</c:v>
                </c:pt>
                <c:pt idx="109">
                  <c:v>Home Farm Primary School</c:v>
                </c:pt>
                <c:pt idx="110">
                  <c:v>Our Lady &amp; St Brendan's Catholic Primary School</c:v>
                </c:pt>
                <c:pt idx="111">
                  <c:v>St Luke's CE Primary School</c:v>
                </c:pt>
                <c:pt idx="112">
                  <c:v>St Matthew's CE Primary School</c:v>
                </c:pt>
                <c:pt idx="113">
                  <c:v>Cavendish Primary School</c:v>
                </c:pt>
                <c:pt idx="114">
                  <c:v>Lilycroft Primary School</c:v>
                </c:pt>
                <c:pt idx="115">
                  <c:v>Margaret McMillan Primary School</c:v>
                </c:pt>
                <c:pt idx="116">
                  <c:v>Frizinghall Primary School</c:v>
                </c:pt>
                <c:pt idx="117">
                  <c:v>St Cuthbert &amp; the First Martyrs' Catholic Primary</c:v>
                </c:pt>
                <c:pt idx="118">
                  <c:v>Marshfield Primary School</c:v>
                </c:pt>
                <c:pt idx="119">
                  <c:v>Newhall Park Primary School</c:v>
                </c:pt>
                <c:pt idx="120">
                  <c:v>Thornton Primary School</c:v>
                </c:pt>
                <c:pt idx="121">
                  <c:v>Bowling Park Primary School</c:v>
                </c:pt>
                <c:pt idx="122">
                  <c:v>Lidget Green Primary School</c:v>
                </c:pt>
                <c:pt idx="123">
                  <c:v>Steeton Primary School</c:v>
                </c:pt>
                <c:pt idx="124">
                  <c:v>Victoria Primary School</c:v>
                </c:pt>
                <c:pt idx="125">
                  <c:v>Newby Primary School</c:v>
                </c:pt>
                <c:pt idx="126">
                  <c:v>Westminster CE Primary Academy</c:v>
                </c:pt>
                <c:pt idx="127">
                  <c:v>All Saints' CE Primary School (Bradford)</c:v>
                </c:pt>
                <c:pt idx="128">
                  <c:v>St Stephen's CE Primary School</c:v>
                </c:pt>
                <c:pt idx="129">
                  <c:v>Miriam Lord Community Primary School</c:v>
                </c:pt>
                <c:pt idx="130">
                  <c:v>Thornbury Primary Leadership Academy</c:v>
                </c:pt>
                <c:pt idx="131">
                  <c:v>Fearnville Primary Academy</c:v>
                </c:pt>
                <c:pt idx="132">
                  <c:v>Lower Fields Primary School</c:v>
                </c:pt>
                <c:pt idx="133">
                  <c:v>Beckfoot Allerton Primary Academy</c:v>
                </c:pt>
                <c:pt idx="134">
                  <c:v>St Joseph's Catholic Primary School (Bradford)</c:v>
                </c:pt>
                <c:pt idx="135">
                  <c:v>Thorpe Primary School</c:v>
                </c:pt>
                <c:pt idx="136">
                  <c:v>Keighley St Andrew's CE Primary School</c:v>
                </c:pt>
                <c:pt idx="137">
                  <c:v>Woodside Academy</c:v>
                </c:pt>
                <c:pt idx="138">
                  <c:v>Oxenhope CE Primary Academy</c:v>
                </c:pt>
                <c:pt idx="139">
                  <c:v>Whetley Primary Academy</c:v>
                </c:pt>
                <c:pt idx="140">
                  <c:v>St Oswald's CE Primary Academy</c:v>
                </c:pt>
                <c:pt idx="141">
                  <c:v>Westbourne Primary School</c:v>
                </c:pt>
                <c:pt idx="142">
                  <c:v>Dixons Manningham Primary Academy</c:v>
                </c:pt>
                <c:pt idx="143">
                  <c:v>Ley Top Primary School</c:v>
                </c:pt>
                <c:pt idx="144">
                  <c:v>Knowleswood Primary School</c:v>
                </c:pt>
                <c:pt idx="145">
                  <c:v>Long Lee Primary School</c:v>
                </c:pt>
                <c:pt idx="146">
                  <c:v>St Columba's Catholic Primary School</c:v>
                </c:pt>
                <c:pt idx="147">
                  <c:v>Farfield Primary</c:v>
                </c:pt>
                <c:pt idx="148">
                  <c:v>Oldfield Primary School</c:v>
                </c:pt>
                <c:pt idx="149">
                  <c:v>Beckfoot Nessfield Primary Academy</c:v>
                </c:pt>
                <c:pt idx="150">
                  <c:v>The Co-op Academy Princeville</c:v>
                </c:pt>
                <c:pt idx="151">
                  <c:v>Atlas School</c:v>
                </c:pt>
                <c:pt idx="152">
                  <c:v>Southmere Primary Academy</c:v>
                </c:pt>
                <c:pt idx="153">
                  <c:v>Carlton Mills Primary School</c:v>
                </c:pt>
                <c:pt idx="154">
                  <c:v>Trinity All Saints CE Primary School</c:v>
                </c:pt>
                <c:pt idx="155">
                  <c:v>St William's Catholic Primary School</c:v>
                </c:pt>
              </c:strCache>
            </c:strRef>
          </c:xVal>
          <c:yVal>
            <c:numRef>
              <c:f>'P, S &amp; AT gains Oct 22 Est Pupi'!$B$6:$B$161</c:f>
              <c:numCache>
                <c:formatCode>0.00%</c:formatCode>
                <c:ptCount val="156"/>
                <c:pt idx="0">
                  <c:v>-1.4396458415886215E-3</c:v>
                </c:pt>
                <c:pt idx="1">
                  <c:v>9.0026539123111426E-4</c:v>
                </c:pt>
                <c:pt idx="2">
                  <c:v>1.0095018673641487E-3</c:v>
                </c:pt>
                <c:pt idx="3">
                  <c:v>1.554182544053484E-3</c:v>
                </c:pt>
                <c:pt idx="4">
                  <c:v>2.9594044896037452E-3</c:v>
                </c:pt>
                <c:pt idx="5">
                  <c:v>3.9075175926186478E-3</c:v>
                </c:pt>
                <c:pt idx="6">
                  <c:v>4.3435420933224389E-3</c:v>
                </c:pt>
                <c:pt idx="7">
                  <c:v>4.4119720942359386E-3</c:v>
                </c:pt>
                <c:pt idx="8">
                  <c:v>4.4775828710550414E-3</c:v>
                </c:pt>
                <c:pt idx="9">
                  <c:v>4.6614266737503574E-3</c:v>
                </c:pt>
                <c:pt idx="10">
                  <c:v>4.7012177249130538E-3</c:v>
                </c:pt>
                <c:pt idx="11">
                  <c:v>4.8299828319815497E-3</c:v>
                </c:pt>
                <c:pt idx="12">
                  <c:v>4.8438921769058396E-3</c:v>
                </c:pt>
                <c:pt idx="13">
                  <c:v>4.8468496804161543E-3</c:v>
                </c:pt>
                <c:pt idx="14">
                  <c:v>4.9815546034834846E-3</c:v>
                </c:pt>
                <c:pt idx="15">
                  <c:v>5.0652582817229952E-3</c:v>
                </c:pt>
                <c:pt idx="16">
                  <c:v>5.192148662418683E-3</c:v>
                </c:pt>
                <c:pt idx="17">
                  <c:v>5.2268238889583429E-3</c:v>
                </c:pt>
                <c:pt idx="18">
                  <c:v>5.3329823931433928E-3</c:v>
                </c:pt>
                <c:pt idx="19">
                  <c:v>5.357177047563999E-3</c:v>
                </c:pt>
                <c:pt idx="20">
                  <c:v>5.5365623989018786E-3</c:v>
                </c:pt>
                <c:pt idx="21">
                  <c:v>5.5478904944754603E-3</c:v>
                </c:pt>
                <c:pt idx="22">
                  <c:v>5.5716020880876016E-3</c:v>
                </c:pt>
                <c:pt idx="23">
                  <c:v>5.6832304591303284E-3</c:v>
                </c:pt>
                <c:pt idx="24">
                  <c:v>5.9519252298876335E-3</c:v>
                </c:pt>
                <c:pt idx="25">
                  <c:v>6.1254284179408369E-3</c:v>
                </c:pt>
                <c:pt idx="26">
                  <c:v>6.5933029933218368E-3</c:v>
                </c:pt>
                <c:pt idx="27">
                  <c:v>6.6108007857716977E-3</c:v>
                </c:pt>
                <c:pt idx="28">
                  <c:v>6.6807842471121592E-3</c:v>
                </c:pt>
                <c:pt idx="29">
                  <c:v>6.724305768333716E-3</c:v>
                </c:pt>
                <c:pt idx="30">
                  <c:v>6.7570006113077952E-3</c:v>
                </c:pt>
                <c:pt idx="31">
                  <c:v>6.812917424362519E-3</c:v>
                </c:pt>
                <c:pt idx="32">
                  <c:v>6.8166479389997203E-3</c:v>
                </c:pt>
                <c:pt idx="33">
                  <c:v>6.9720189170705549E-3</c:v>
                </c:pt>
                <c:pt idx="34">
                  <c:v>7.0326175621822085E-3</c:v>
                </c:pt>
                <c:pt idx="35">
                  <c:v>7.0751205092862701E-3</c:v>
                </c:pt>
                <c:pt idx="36">
                  <c:v>7.1538141103595354E-3</c:v>
                </c:pt>
                <c:pt idx="37">
                  <c:v>7.3073943526391627E-3</c:v>
                </c:pt>
                <c:pt idx="38">
                  <c:v>7.364636706484351E-3</c:v>
                </c:pt>
                <c:pt idx="39">
                  <c:v>7.6368686138152952E-3</c:v>
                </c:pt>
                <c:pt idx="40">
                  <c:v>7.650371238765441E-3</c:v>
                </c:pt>
                <c:pt idx="41">
                  <c:v>7.6565574624121169E-3</c:v>
                </c:pt>
                <c:pt idx="42">
                  <c:v>7.6970848728621366E-3</c:v>
                </c:pt>
                <c:pt idx="43">
                  <c:v>7.7161107723502376E-3</c:v>
                </c:pt>
                <c:pt idx="44">
                  <c:v>7.8519176619293862E-3</c:v>
                </c:pt>
                <c:pt idx="45">
                  <c:v>8.0970147277665827E-3</c:v>
                </c:pt>
                <c:pt idx="46">
                  <c:v>8.3963835145215437E-3</c:v>
                </c:pt>
                <c:pt idx="47">
                  <c:v>8.6129573603455079E-3</c:v>
                </c:pt>
                <c:pt idx="48">
                  <c:v>8.7851459386414366E-3</c:v>
                </c:pt>
                <c:pt idx="49">
                  <c:v>9.1907358671534656E-3</c:v>
                </c:pt>
                <c:pt idx="50">
                  <c:v>9.3966870212998099E-3</c:v>
                </c:pt>
                <c:pt idx="51">
                  <c:v>9.5699405882563315E-3</c:v>
                </c:pt>
                <c:pt idx="52">
                  <c:v>1.0224397335513613E-2</c:v>
                </c:pt>
                <c:pt idx="53">
                  <c:v>1.0909332109623859E-2</c:v>
                </c:pt>
                <c:pt idx="54">
                  <c:v>1.1170334123218773E-2</c:v>
                </c:pt>
                <c:pt idx="55">
                  <c:v>1.1275471853782859E-2</c:v>
                </c:pt>
                <c:pt idx="56">
                  <c:v>1.1332878269866509E-2</c:v>
                </c:pt>
                <c:pt idx="57">
                  <c:v>1.1566819765771674E-2</c:v>
                </c:pt>
                <c:pt idx="58">
                  <c:v>1.1789220044461368E-2</c:v>
                </c:pt>
                <c:pt idx="59">
                  <c:v>1.2132461520480975E-2</c:v>
                </c:pt>
                <c:pt idx="60">
                  <c:v>1.263601154223859E-2</c:v>
                </c:pt>
                <c:pt idx="61">
                  <c:v>1.2680641440795171E-2</c:v>
                </c:pt>
                <c:pt idx="62">
                  <c:v>1.4109113309772825E-2</c:v>
                </c:pt>
                <c:pt idx="63">
                  <c:v>1.4879385676612955E-2</c:v>
                </c:pt>
                <c:pt idx="64">
                  <c:v>1.5123122835741132E-2</c:v>
                </c:pt>
                <c:pt idx="65">
                  <c:v>1.5320752935971571E-2</c:v>
                </c:pt>
                <c:pt idx="66">
                  <c:v>1.6490369515143932E-2</c:v>
                </c:pt>
                <c:pt idx="67">
                  <c:v>1.6497986578562829E-2</c:v>
                </c:pt>
                <c:pt idx="68">
                  <c:v>1.697805077680159E-2</c:v>
                </c:pt>
                <c:pt idx="69">
                  <c:v>1.7009587079649613E-2</c:v>
                </c:pt>
                <c:pt idx="70">
                  <c:v>1.7458364879094912E-2</c:v>
                </c:pt>
                <c:pt idx="71">
                  <c:v>1.7750401566086982E-2</c:v>
                </c:pt>
                <c:pt idx="72">
                  <c:v>1.8714546696767975E-2</c:v>
                </c:pt>
                <c:pt idx="73">
                  <c:v>1.9119108355352132E-2</c:v>
                </c:pt>
                <c:pt idx="74">
                  <c:v>1.9667904347875353E-2</c:v>
                </c:pt>
                <c:pt idx="75">
                  <c:v>1.9705686131385569E-2</c:v>
                </c:pt>
                <c:pt idx="76">
                  <c:v>1.9785187261050607E-2</c:v>
                </c:pt>
                <c:pt idx="77">
                  <c:v>1.9925109229606663E-2</c:v>
                </c:pt>
                <c:pt idx="78">
                  <c:v>2.0024429168771229E-2</c:v>
                </c:pt>
                <c:pt idx="79">
                  <c:v>2.0622416090893436E-2</c:v>
                </c:pt>
                <c:pt idx="80">
                  <c:v>2.0958073019973433E-2</c:v>
                </c:pt>
                <c:pt idx="81">
                  <c:v>2.1740294951097194E-2</c:v>
                </c:pt>
                <c:pt idx="82">
                  <c:v>2.2278195871998641E-2</c:v>
                </c:pt>
                <c:pt idx="83">
                  <c:v>2.3982161656807666E-2</c:v>
                </c:pt>
                <c:pt idx="84">
                  <c:v>2.4014010861960644E-2</c:v>
                </c:pt>
                <c:pt idx="85">
                  <c:v>2.4129620382901118E-2</c:v>
                </c:pt>
                <c:pt idx="86">
                  <c:v>2.445752647395949E-2</c:v>
                </c:pt>
                <c:pt idx="87">
                  <c:v>2.4767345589941536E-2</c:v>
                </c:pt>
                <c:pt idx="88">
                  <c:v>2.4800053713218473E-2</c:v>
                </c:pt>
                <c:pt idx="89">
                  <c:v>2.4870423616476733E-2</c:v>
                </c:pt>
                <c:pt idx="90">
                  <c:v>2.5109740590006702E-2</c:v>
                </c:pt>
                <c:pt idx="91">
                  <c:v>2.5389487040881509E-2</c:v>
                </c:pt>
                <c:pt idx="92">
                  <c:v>2.5400797010274312E-2</c:v>
                </c:pt>
                <c:pt idx="93">
                  <c:v>2.5749075448092018E-2</c:v>
                </c:pt>
                <c:pt idx="94">
                  <c:v>2.581643552603663E-2</c:v>
                </c:pt>
                <c:pt idx="95">
                  <c:v>2.5921614329543319E-2</c:v>
                </c:pt>
                <c:pt idx="96">
                  <c:v>2.6042799570528574E-2</c:v>
                </c:pt>
                <c:pt idx="97">
                  <c:v>2.6306968931817165E-2</c:v>
                </c:pt>
                <c:pt idx="98">
                  <c:v>2.6344866973084358E-2</c:v>
                </c:pt>
                <c:pt idx="99">
                  <c:v>2.6413515893104478E-2</c:v>
                </c:pt>
                <c:pt idx="100">
                  <c:v>2.6502584637793092E-2</c:v>
                </c:pt>
                <c:pt idx="101">
                  <c:v>2.654214176316394E-2</c:v>
                </c:pt>
                <c:pt idx="102">
                  <c:v>2.6647104427455881E-2</c:v>
                </c:pt>
                <c:pt idx="103">
                  <c:v>2.6655777105718315E-2</c:v>
                </c:pt>
                <c:pt idx="104">
                  <c:v>2.6667492558339001E-2</c:v>
                </c:pt>
                <c:pt idx="105">
                  <c:v>2.6806634369322513E-2</c:v>
                </c:pt>
                <c:pt idx="106">
                  <c:v>2.6872694300634548E-2</c:v>
                </c:pt>
                <c:pt idx="107">
                  <c:v>2.7013903944240969E-2</c:v>
                </c:pt>
                <c:pt idx="108">
                  <c:v>2.703914362592208E-2</c:v>
                </c:pt>
                <c:pt idx="109">
                  <c:v>2.7047212110985042E-2</c:v>
                </c:pt>
                <c:pt idx="110">
                  <c:v>2.7132972054914051E-2</c:v>
                </c:pt>
                <c:pt idx="111">
                  <c:v>2.7278329238015653E-2</c:v>
                </c:pt>
                <c:pt idx="112">
                  <c:v>2.7380214189681729E-2</c:v>
                </c:pt>
                <c:pt idx="113">
                  <c:v>2.7392886718676568E-2</c:v>
                </c:pt>
                <c:pt idx="114">
                  <c:v>2.7421153819923827E-2</c:v>
                </c:pt>
                <c:pt idx="115">
                  <c:v>2.7485604983343626E-2</c:v>
                </c:pt>
                <c:pt idx="116">
                  <c:v>2.7574830260773897E-2</c:v>
                </c:pt>
                <c:pt idx="117">
                  <c:v>2.7651936974209423E-2</c:v>
                </c:pt>
                <c:pt idx="118">
                  <c:v>2.7765506532345663E-2</c:v>
                </c:pt>
                <c:pt idx="119">
                  <c:v>2.7786150574953483E-2</c:v>
                </c:pt>
                <c:pt idx="120">
                  <c:v>2.7862442019918943E-2</c:v>
                </c:pt>
                <c:pt idx="121">
                  <c:v>2.7908102476052132E-2</c:v>
                </c:pt>
                <c:pt idx="122">
                  <c:v>2.8074522827256532E-2</c:v>
                </c:pt>
                <c:pt idx="123">
                  <c:v>2.8221341757729279E-2</c:v>
                </c:pt>
                <c:pt idx="124">
                  <c:v>2.8229614484365673E-2</c:v>
                </c:pt>
                <c:pt idx="125">
                  <c:v>2.8256586316958821E-2</c:v>
                </c:pt>
                <c:pt idx="126">
                  <c:v>2.8308245878061244E-2</c:v>
                </c:pt>
                <c:pt idx="127">
                  <c:v>2.8404909287080837E-2</c:v>
                </c:pt>
                <c:pt idx="128">
                  <c:v>2.8475620005695479E-2</c:v>
                </c:pt>
                <c:pt idx="129">
                  <c:v>2.8528779076581134E-2</c:v>
                </c:pt>
                <c:pt idx="130">
                  <c:v>2.8648575498273265E-2</c:v>
                </c:pt>
                <c:pt idx="131">
                  <c:v>2.8751353347904907E-2</c:v>
                </c:pt>
                <c:pt idx="132">
                  <c:v>2.8927493018193084E-2</c:v>
                </c:pt>
                <c:pt idx="133">
                  <c:v>2.9055844724705571E-2</c:v>
                </c:pt>
                <c:pt idx="134">
                  <c:v>2.9095520721886592E-2</c:v>
                </c:pt>
                <c:pt idx="135">
                  <c:v>2.9218933300400707E-2</c:v>
                </c:pt>
                <c:pt idx="136">
                  <c:v>2.9240277929006409E-2</c:v>
                </c:pt>
                <c:pt idx="137">
                  <c:v>2.9383462719519748E-2</c:v>
                </c:pt>
                <c:pt idx="138">
                  <c:v>2.942281740023911E-2</c:v>
                </c:pt>
                <c:pt idx="139">
                  <c:v>2.9584762667950182E-2</c:v>
                </c:pt>
                <c:pt idx="140">
                  <c:v>2.9624889824944045E-2</c:v>
                </c:pt>
                <c:pt idx="141">
                  <c:v>2.9640422641294739E-2</c:v>
                </c:pt>
                <c:pt idx="142">
                  <c:v>2.9875036343490979E-2</c:v>
                </c:pt>
                <c:pt idx="143">
                  <c:v>2.9890745818330622E-2</c:v>
                </c:pt>
                <c:pt idx="144">
                  <c:v>3.0011092006025697E-2</c:v>
                </c:pt>
                <c:pt idx="145">
                  <c:v>3.0335397790546503E-2</c:v>
                </c:pt>
                <c:pt idx="146">
                  <c:v>3.0565454822649718E-2</c:v>
                </c:pt>
                <c:pt idx="147">
                  <c:v>3.13550668495437E-2</c:v>
                </c:pt>
                <c:pt idx="148">
                  <c:v>3.3061586289932388E-2</c:v>
                </c:pt>
                <c:pt idx="149">
                  <c:v>3.3534588938948451E-2</c:v>
                </c:pt>
                <c:pt idx="150">
                  <c:v>3.3633759976493094E-2</c:v>
                </c:pt>
                <c:pt idx="151">
                  <c:v>3.3735249302926373E-2</c:v>
                </c:pt>
                <c:pt idx="152">
                  <c:v>3.4010634096026449E-2</c:v>
                </c:pt>
                <c:pt idx="153">
                  <c:v>3.6310887788376656E-2</c:v>
                </c:pt>
                <c:pt idx="154">
                  <c:v>4.4804673890425972E-2</c:v>
                </c:pt>
                <c:pt idx="155">
                  <c:v>4.7661692157139113E-2</c:v>
                </c:pt>
              </c:numCache>
            </c:numRef>
          </c:yVal>
          <c:smooth val="0"/>
          <c:extLst>
            <c:ext xmlns:c16="http://schemas.microsoft.com/office/drawing/2014/chart" uri="{C3380CC4-5D6E-409C-BE32-E72D297353CC}">
              <c16:uniqueId val="{00000000-728F-45E1-BAA5-81C97B375965}"/>
            </c:ext>
          </c:extLst>
        </c:ser>
        <c:ser>
          <c:idx val="1"/>
          <c:order val="1"/>
          <c:tx>
            <c:v>Secondary</c:v>
          </c:tx>
          <c:spPr>
            <a:ln w="25400" cap="rnd">
              <a:noFill/>
              <a:round/>
            </a:ln>
            <a:effectLst/>
          </c:spPr>
          <c:marker>
            <c:symbol val="circle"/>
            <c:size val="5"/>
            <c:spPr>
              <a:solidFill>
                <a:srgbClr val="FF0000"/>
              </a:solidFill>
              <a:ln w="9525">
                <a:solidFill>
                  <a:srgbClr val="FF0000"/>
                </a:solidFill>
              </a:ln>
              <a:effectLst/>
            </c:spPr>
          </c:marker>
          <c:xVal>
            <c:strRef>
              <c:f>'P, S &amp; AT gains Oct 22 Est Pupi'!$A$162:$A$192</c:f>
              <c:strCache>
                <c:ptCount val="31"/>
                <c:pt idx="0">
                  <c:v>Bronte Girls' Academy</c:v>
                </c:pt>
                <c:pt idx="1">
                  <c:v>Carlton Keighley Academy</c:v>
                </c:pt>
                <c:pt idx="2">
                  <c:v>Dixons Cottingley Academy</c:v>
                </c:pt>
                <c:pt idx="3">
                  <c:v>Beckfoot Upper Heaton Academy</c:v>
                </c:pt>
                <c:pt idx="4">
                  <c:v>Feversham College</c:v>
                </c:pt>
                <c:pt idx="5">
                  <c:v>Ilkley Grammar School</c:v>
                </c:pt>
                <c:pt idx="6">
                  <c:v>Beckfoot Academy</c:v>
                </c:pt>
                <c:pt idx="7">
                  <c:v>Tong Leadership Academy</c:v>
                </c:pt>
                <c:pt idx="8">
                  <c:v>Trinity Academy Bradford</c:v>
                </c:pt>
                <c:pt idx="9">
                  <c:v>Carlton Bolling College</c:v>
                </c:pt>
                <c:pt idx="10">
                  <c:v>Dixons Trinity Academy</c:v>
                </c:pt>
                <c:pt idx="11">
                  <c:v>Laisterdyke Leadership Academy</c:v>
                </c:pt>
                <c:pt idx="12">
                  <c:v>Dixons McMillan Academy</c:v>
                </c:pt>
                <c:pt idx="13">
                  <c:v>Parkside School</c:v>
                </c:pt>
                <c:pt idx="14">
                  <c:v>Dixons City Academy</c:v>
                </c:pt>
                <c:pt idx="15">
                  <c:v>Co-op Academy Grange</c:v>
                </c:pt>
                <c:pt idx="16">
                  <c:v>Hanson School</c:v>
                </c:pt>
                <c:pt idx="17">
                  <c:v>Buttershaw Business &amp; Enterprise College Academy</c:v>
                </c:pt>
                <c:pt idx="18">
                  <c:v>Oasis Academy Lister Park</c:v>
                </c:pt>
                <c:pt idx="19">
                  <c:v>One In A Million (Free School)</c:v>
                </c:pt>
                <c:pt idx="20">
                  <c:v>Bingley Grammar School</c:v>
                </c:pt>
                <c:pt idx="21">
                  <c:v>Titus Salt School</c:v>
                </c:pt>
                <c:pt idx="22">
                  <c:v>St Bede's &amp; St Joseph's Catholic College</c:v>
                </c:pt>
                <c:pt idx="23">
                  <c:v>Dixons Kings Academy</c:v>
                </c:pt>
                <c:pt idx="24">
                  <c:v>Beckfoot Oakbank Academy</c:v>
                </c:pt>
                <c:pt idx="25">
                  <c:v>Belle Vue Girls' Academy</c:v>
                </c:pt>
                <c:pt idx="26">
                  <c:v>Bradford Forster Academy</c:v>
                </c:pt>
                <c:pt idx="27">
                  <c:v>Beckfoot Thornton Academy</c:v>
                </c:pt>
                <c:pt idx="28">
                  <c:v>The Holy Family Catholic School</c:v>
                </c:pt>
                <c:pt idx="29">
                  <c:v>Eden Boys Leadership Academy</c:v>
                </c:pt>
                <c:pt idx="30">
                  <c:v>Immanuel College Academy</c:v>
                </c:pt>
              </c:strCache>
            </c:strRef>
          </c:xVal>
          <c:yVal>
            <c:numRef>
              <c:f>'P, S &amp; AT gains Oct 22 Est Pupi'!$B$162:$B$192</c:f>
              <c:numCache>
                <c:formatCode>0.00%</c:formatCode>
                <c:ptCount val="31"/>
                <c:pt idx="0">
                  <c:v>2.8968681485912473E-3</c:v>
                </c:pt>
                <c:pt idx="1">
                  <c:v>3.8442911640668154E-3</c:v>
                </c:pt>
                <c:pt idx="2">
                  <c:v>4.1411419346268907E-3</c:v>
                </c:pt>
                <c:pt idx="3">
                  <c:v>4.2457731553304789E-3</c:v>
                </c:pt>
                <c:pt idx="4">
                  <c:v>5.4551211352826812E-3</c:v>
                </c:pt>
                <c:pt idx="5">
                  <c:v>6.3919453360772316E-3</c:v>
                </c:pt>
                <c:pt idx="6">
                  <c:v>1.6462750776179869E-2</c:v>
                </c:pt>
                <c:pt idx="7">
                  <c:v>2.1016826939591171E-2</c:v>
                </c:pt>
                <c:pt idx="8">
                  <c:v>2.2955504777669056E-2</c:v>
                </c:pt>
                <c:pt idx="9">
                  <c:v>2.3335947912132449E-2</c:v>
                </c:pt>
                <c:pt idx="10">
                  <c:v>2.3778590249221798E-2</c:v>
                </c:pt>
                <c:pt idx="11">
                  <c:v>2.460791200633472E-2</c:v>
                </c:pt>
                <c:pt idx="12">
                  <c:v>2.4666766768834725E-2</c:v>
                </c:pt>
                <c:pt idx="13">
                  <c:v>2.5172068583208196E-2</c:v>
                </c:pt>
                <c:pt idx="14">
                  <c:v>2.5798788696528518E-2</c:v>
                </c:pt>
                <c:pt idx="15">
                  <c:v>2.5896698663685713E-2</c:v>
                </c:pt>
                <c:pt idx="16">
                  <c:v>2.6028551735499672E-2</c:v>
                </c:pt>
                <c:pt idx="17">
                  <c:v>2.6124288266987428E-2</c:v>
                </c:pt>
                <c:pt idx="18">
                  <c:v>2.6141708866279645E-2</c:v>
                </c:pt>
                <c:pt idx="19">
                  <c:v>2.6275643647596603E-2</c:v>
                </c:pt>
                <c:pt idx="20">
                  <c:v>2.6399528789236681E-2</c:v>
                </c:pt>
                <c:pt idx="21">
                  <c:v>2.649758434290006E-2</c:v>
                </c:pt>
                <c:pt idx="22">
                  <c:v>2.6640376485768114E-2</c:v>
                </c:pt>
                <c:pt idx="23">
                  <c:v>2.674603296753264E-2</c:v>
                </c:pt>
                <c:pt idx="24">
                  <c:v>2.6848657993414404E-2</c:v>
                </c:pt>
                <c:pt idx="25">
                  <c:v>2.6937260310941458E-2</c:v>
                </c:pt>
                <c:pt idx="26">
                  <c:v>2.7081569613298662E-2</c:v>
                </c:pt>
                <c:pt idx="27">
                  <c:v>2.7251798250615522E-2</c:v>
                </c:pt>
                <c:pt idx="28">
                  <c:v>2.7258264322509884E-2</c:v>
                </c:pt>
                <c:pt idx="29">
                  <c:v>2.7783194743703499E-2</c:v>
                </c:pt>
                <c:pt idx="30">
                  <c:v>2.801115865630277E-2</c:v>
                </c:pt>
              </c:numCache>
            </c:numRef>
          </c:yVal>
          <c:smooth val="0"/>
          <c:extLst>
            <c:ext xmlns:c16="http://schemas.microsoft.com/office/drawing/2014/chart" uri="{C3380CC4-5D6E-409C-BE32-E72D297353CC}">
              <c16:uniqueId val="{00000001-728F-45E1-BAA5-81C97B375965}"/>
            </c:ext>
          </c:extLst>
        </c:ser>
        <c:ser>
          <c:idx val="2"/>
          <c:order val="2"/>
          <c:tx>
            <c:v>All Through</c:v>
          </c:tx>
          <c:spPr>
            <a:ln w="25400" cap="rnd">
              <a:noFill/>
              <a:round/>
            </a:ln>
            <a:effectLst/>
          </c:spPr>
          <c:marker>
            <c:symbol val="circle"/>
            <c:size val="5"/>
            <c:spPr>
              <a:solidFill>
                <a:srgbClr val="00B050"/>
              </a:solidFill>
              <a:ln w="9525">
                <a:solidFill>
                  <a:srgbClr val="00B050"/>
                </a:solidFill>
              </a:ln>
              <a:effectLst/>
            </c:spPr>
          </c:marker>
          <c:xVal>
            <c:strRef>
              <c:f>'P, S &amp; AT gains Oct 22 Est Pupi'!$A$2:$A$5</c:f>
              <c:strCache>
                <c:ptCount val="4"/>
                <c:pt idx="0">
                  <c:v>Dixons Allerton Academy</c:v>
                </c:pt>
                <c:pt idx="1">
                  <c:v>Bradford Academy</c:v>
                </c:pt>
                <c:pt idx="2">
                  <c:v>Appleton Academy</c:v>
                </c:pt>
                <c:pt idx="3">
                  <c:v>Bradford Girls Grammar (Free School)</c:v>
                </c:pt>
              </c:strCache>
            </c:strRef>
          </c:xVal>
          <c:yVal>
            <c:numRef>
              <c:f>'P, S &amp; AT gains Oct 22 Est Pupi'!$B$2:$B$5</c:f>
              <c:numCache>
                <c:formatCode>0.00%</c:formatCode>
                <c:ptCount val="4"/>
                <c:pt idx="0">
                  <c:v>2.0223480484534262E-2</c:v>
                </c:pt>
                <c:pt idx="1">
                  <c:v>2.7255994051576637E-2</c:v>
                </c:pt>
                <c:pt idx="2">
                  <c:v>2.82346129142661E-2</c:v>
                </c:pt>
                <c:pt idx="3">
                  <c:v>3.0518275577152476E-2</c:v>
                </c:pt>
              </c:numCache>
            </c:numRef>
          </c:yVal>
          <c:smooth val="0"/>
          <c:extLst>
            <c:ext xmlns:c16="http://schemas.microsoft.com/office/drawing/2014/chart" uri="{C3380CC4-5D6E-409C-BE32-E72D297353CC}">
              <c16:uniqueId val="{00000002-728F-45E1-BAA5-81C97B375965}"/>
            </c:ext>
          </c:extLst>
        </c:ser>
        <c:dLbls>
          <c:showLegendKey val="0"/>
          <c:showVal val="0"/>
          <c:showCatName val="0"/>
          <c:showSerName val="0"/>
          <c:showPercent val="0"/>
          <c:showBubbleSize val="0"/>
        </c:dLbls>
        <c:axId val="874569720"/>
        <c:axId val="874571032"/>
      </c:scatterChart>
      <c:valAx>
        <c:axId val="874569720"/>
        <c:scaling>
          <c:orientation val="minMax"/>
          <c:max val="1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Anonymised Schools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4571032"/>
        <c:crosses val="autoZero"/>
        <c:crossBetween val="midCat"/>
      </c:valAx>
      <c:valAx>
        <c:axId val="874571032"/>
        <c:scaling>
          <c:orientation val="minMax"/>
          <c:max val="5.000000000000001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Estimated % Increase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4569720"/>
        <c:crosses val="autoZero"/>
        <c:crossBetween val="midCat"/>
        <c:majorUnit val="5.000000000000001E-3"/>
      </c:valAx>
      <c:spPr>
        <a:noFill/>
        <a:ln>
          <a:noFill/>
        </a:ln>
        <a:effectLst/>
      </c:spPr>
    </c:plotArea>
    <c:legend>
      <c:legendPos val="r"/>
      <c:layout>
        <c:manualLayout>
          <c:xMode val="edge"/>
          <c:yMode val="edge"/>
          <c:x val="0.60223774160959953"/>
          <c:y val="0.56814112781356885"/>
          <c:w val="5.0259473868932918E-2"/>
          <c:h val="8.18187544738725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Primary %</a:t>
            </a:r>
            <a:r>
              <a:rPr lang="en-GB" baseline="0"/>
              <a:t> increases in primaries using Estimated Numbers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6FF-41C1-8D35-B09D2AF1C2E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6FF-41C1-8D35-B09D2AF1C2E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6FF-41C1-8D35-B09D2AF1C2E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6FF-41C1-8D35-B09D2AF1C2E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6FF-41C1-8D35-B09D2AF1C2E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6FF-41C1-8D35-B09D2AF1C2E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6FF-41C1-8D35-B09D2AF1C2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6FF-41C1-8D35-B09D2AF1C2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06FF-41C1-8D35-B09D2AF1C2EC}"/>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06FF-41C1-8D35-B09D2AF1C2EC}"/>
              </c:ext>
            </c:extLst>
          </c:dPt>
          <c:dLbls>
            <c:dLbl>
              <c:idx val="0"/>
              <c:delete val="1"/>
              <c:extLst>
                <c:ext xmlns:c15="http://schemas.microsoft.com/office/drawing/2012/chart" uri="{CE6537A1-D6FC-4f65-9D91-7224C49458BB}"/>
                <c:ext xmlns:c16="http://schemas.microsoft.com/office/drawing/2014/chart" uri="{C3380CC4-5D6E-409C-BE32-E72D297353CC}">
                  <c16:uniqueId val="{00000001-06FF-41C1-8D35-B09D2AF1C2EC}"/>
                </c:ext>
              </c:extLst>
            </c:dLbl>
            <c:dLbl>
              <c:idx val="1"/>
              <c:layout>
                <c:manualLayout>
                  <c:x val="8.3418742109085703E-2"/>
                  <c:y val="3.42426565808861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FF-41C1-8D35-B09D2AF1C2EC}"/>
                </c:ext>
              </c:extLst>
            </c:dLbl>
            <c:dLbl>
              <c:idx val="7"/>
              <c:layout>
                <c:manualLayout>
                  <c:x val="-9.9802924587181388E-2"/>
                  <c:y val="-8.64257834652277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06FF-41C1-8D35-B09D2AF1C2EC}"/>
                </c:ext>
              </c:extLst>
            </c:dLbl>
            <c:dLbl>
              <c:idx val="8"/>
              <c:layout>
                <c:manualLayout>
                  <c:x val="4.1407997656281561E-3"/>
                  <c:y val="-0.13645267652762424"/>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E6B7CBB7-D42A-4464-B92A-C298C8F99401}" type="CATEGORYNAME">
                      <a:rPr lang="en-US"/>
                      <a:pPr>
                        <a:defRPr/>
                      </a:pPr>
                      <a:t>[CATEGORY NAME]</a:t>
                    </a:fld>
                    <a:r>
                      <a:rPr lang="en-US" baseline="0"/>
                      <a:t>
</a:t>
                    </a:r>
                    <a:fld id="{0AE7E7F3-C098-45B9-97CD-73C50E64E25A}" type="PERCENTAGE">
                      <a:rPr lang="en-US" baseline="0"/>
                      <a:pPr>
                        <a:defRPr/>
                      </a:pPr>
                      <a:t>[PERCENTAGE]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9.5750768678981774E-2"/>
                      <c:h val="9.2544900324279422E-2"/>
                    </c:manualLayout>
                  </c15:layout>
                  <c15:dlblFieldTable/>
                  <c15:showDataLabelsRange val="0"/>
                </c:ext>
                <c:ext xmlns:c16="http://schemas.microsoft.com/office/drawing/2014/chart" uri="{C3380CC4-5D6E-409C-BE32-E72D297353CC}">
                  <c16:uniqueId val="{00000011-06FF-41C1-8D35-B09D2AF1C2EC}"/>
                </c:ext>
              </c:extLst>
            </c:dLbl>
            <c:dLbl>
              <c:idx val="9"/>
              <c:layout>
                <c:manualLayout>
                  <c:x val="8.2687901795179569E-2"/>
                  <c:y val="-5.404724206226185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06FF-41C1-8D35-B09D2AF1C2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 S &amp; AT gains Oct 22 Est Pupi'!$K$169:$K$178</c:f>
              <c:strCache>
                <c:ptCount val="10"/>
                <c:pt idx="0">
                  <c:v>up to 0%</c:v>
                </c:pt>
                <c:pt idx="1">
                  <c:v>up to 0.5%</c:v>
                </c:pt>
                <c:pt idx="2">
                  <c:v>up to 1%</c:v>
                </c:pt>
                <c:pt idx="3">
                  <c:v>up to1.5%</c:v>
                </c:pt>
                <c:pt idx="4">
                  <c:v>up to 2%</c:v>
                </c:pt>
                <c:pt idx="5">
                  <c:v>up to 2.5%</c:v>
                </c:pt>
                <c:pt idx="6">
                  <c:v>up to 3%</c:v>
                </c:pt>
                <c:pt idx="7">
                  <c:v>up to 3.5%</c:v>
                </c:pt>
                <c:pt idx="8">
                  <c:v>up to 4%</c:v>
                </c:pt>
                <c:pt idx="9">
                  <c:v>up to 4.5%</c:v>
                </c:pt>
              </c:strCache>
            </c:strRef>
          </c:cat>
          <c:val>
            <c:numRef>
              <c:f>'P, S &amp; AT gains Oct 22 Est Pupi'!$L$169:$L$178</c:f>
              <c:numCache>
                <c:formatCode>General</c:formatCode>
                <c:ptCount val="10"/>
                <c:pt idx="0">
                  <c:v>1</c:v>
                </c:pt>
                <c:pt idx="1">
                  <c:v>14</c:v>
                </c:pt>
                <c:pt idx="2">
                  <c:v>37</c:v>
                </c:pt>
                <c:pt idx="3">
                  <c:v>12</c:v>
                </c:pt>
                <c:pt idx="4">
                  <c:v>14</c:v>
                </c:pt>
                <c:pt idx="5">
                  <c:v>12</c:v>
                </c:pt>
                <c:pt idx="6">
                  <c:v>54</c:v>
                </c:pt>
                <c:pt idx="7">
                  <c:v>9</c:v>
                </c:pt>
                <c:pt idx="8">
                  <c:v>2</c:v>
                </c:pt>
                <c:pt idx="9">
                  <c:v>1</c:v>
                </c:pt>
              </c:numCache>
            </c:numRef>
          </c:val>
          <c:extLst>
            <c:ext xmlns:c16="http://schemas.microsoft.com/office/drawing/2014/chart" uri="{C3380CC4-5D6E-409C-BE32-E72D297353CC}">
              <c16:uniqueId val="{00000014-06FF-41C1-8D35-B09D2AF1C2EC}"/>
            </c:ext>
          </c:extLst>
        </c:ser>
        <c:dLbls>
          <c:showLegendKey val="0"/>
          <c:showVal val="0"/>
          <c:showCatName val="0"/>
          <c:showSerName val="0"/>
          <c:showPercent val="0"/>
          <c:showBubbleSize val="0"/>
          <c:showLeaderLines val="1"/>
        </c:dLbls>
        <c:firstSliceAng val="6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All Thru</a:t>
            </a:r>
            <a:r>
              <a:rPr lang="en-GB" baseline="0"/>
              <a:t> </a:t>
            </a:r>
            <a:r>
              <a:rPr lang="en-GB"/>
              <a:t>% increases in All</a:t>
            </a:r>
            <a:r>
              <a:rPr lang="en-GB" baseline="0"/>
              <a:t> Through using estimated Numbers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B-C154-41EE-83F6-F2B330B2B0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D-C154-41EE-83F6-F2B330B2B0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F-C154-41EE-83F6-F2B330B2B0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'P, S &amp; AT gains Oct 22 Est Pupi'!$K$181:$K$190</c15:sqref>
                  </c15:fullRef>
                </c:ext>
              </c:extLst>
              <c:f>'P, S &amp; AT gains Oct 22 Est Pupi'!$K$186:$K$188</c:f>
              <c:strCache>
                <c:ptCount val="3"/>
                <c:pt idx="0">
                  <c:v>up to 2.5%</c:v>
                </c:pt>
                <c:pt idx="1">
                  <c:v>up to 3%</c:v>
                </c:pt>
                <c:pt idx="2">
                  <c:v>up to 3.5%</c:v>
                </c:pt>
              </c:strCache>
            </c:strRef>
          </c:cat>
          <c:val>
            <c:numRef>
              <c:extLst>
                <c:ext xmlns:c15="http://schemas.microsoft.com/office/drawing/2012/chart" uri="{02D57815-91ED-43cb-92C2-25804820EDAC}">
                  <c15:fullRef>
                    <c15:sqref>'P, S &amp; AT gains Oct 22 Est Pupi'!$L$181:$L$190</c15:sqref>
                  </c15:fullRef>
                </c:ext>
              </c:extLst>
              <c:f>'P, S &amp; AT gains Oct 22 Est Pupi'!$L$186:$L$188</c:f>
              <c:numCache>
                <c:formatCode>General</c:formatCode>
                <c:ptCount val="3"/>
                <c:pt idx="0">
                  <c:v>1</c:v>
                </c:pt>
                <c:pt idx="1">
                  <c:v>2</c:v>
                </c:pt>
                <c:pt idx="2">
                  <c:v>1</c:v>
                </c:pt>
              </c:numCache>
            </c:numRef>
          </c:val>
          <c:extLst>
            <c:ext xmlns:c15="http://schemas.microsoft.com/office/drawing/2012/chart" uri="{02D57815-91ED-43cb-92C2-25804820EDAC}">
              <c15:categoryFilterExceptions>
                <c15:categoryFilterException>
                  <c15:sqref>'P, S &amp; AT gains Oct 22 Est Pupi'!$L$181</c15:sqref>
                  <c15:spPr xmlns:c15="http://schemas.microsoft.com/office/drawing/2012/chart">
                    <a:solidFill>
                      <a:schemeClr val="accent1"/>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7-49A7-4126-B8A8-B450EC21F9AD}"/>
                      </c:ext>
                    </c:extLst>
                  </c15:dLbl>
                </c15:categoryFilterException>
                <c15:categoryFilterException>
                  <c15:sqref>'P, S &amp; AT gains Oct 22 Est Pupi'!$L$182</c15:sqref>
                  <c15:spPr xmlns:c15="http://schemas.microsoft.com/office/drawing/2012/chart">
                    <a:solidFill>
                      <a:schemeClr val="accent2"/>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9-49A7-4126-B8A8-B450EC21F9AD}"/>
                      </c:ext>
                    </c:extLst>
                  </c15:dLbl>
                </c15:categoryFilterException>
                <c15:categoryFilterException>
                  <c15:sqref>'P, S &amp; AT gains Oct 22 Est Pupi'!$L$183</c15:sqref>
                  <c15:spPr xmlns:c15="http://schemas.microsoft.com/office/drawing/2012/chart">
                    <a:solidFill>
                      <a:schemeClr val="accent3"/>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B-49A7-4126-B8A8-B450EC21F9AD}"/>
                      </c:ext>
                    </c:extLst>
                  </c15:dLbl>
                </c15:categoryFilterException>
                <c15:categoryFilterException>
                  <c15:sqref>'P, S &amp; AT gains Oct 22 Est Pupi'!$L$184</c15:sqref>
                  <c15:spPr xmlns:c15="http://schemas.microsoft.com/office/drawing/2012/chart">
                    <a:solidFill>
                      <a:schemeClr val="accent4"/>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D-49A7-4126-B8A8-B450EC21F9AD}"/>
                      </c:ext>
                    </c:extLst>
                  </c15:dLbl>
                </c15:categoryFilterException>
                <c15:categoryFilterException>
                  <c15:sqref>'P, S &amp; AT gains Oct 22 Est Pupi'!$L$185</c15:sqref>
                  <c15:spPr xmlns:c15="http://schemas.microsoft.com/office/drawing/2012/chart">
                    <a:solidFill>
                      <a:schemeClr val="accent5"/>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F-49A7-4126-B8A8-B450EC21F9AD}"/>
                      </c:ext>
                    </c:extLst>
                  </c15:dLbl>
                </c15:categoryFilterException>
                <c15:categoryFilterException>
                  <c15:sqref>'P, S &amp; AT gains Oct 22 Est Pupi'!$L$189</c15:sqref>
                  <c15:spPr xmlns:c15="http://schemas.microsoft.com/office/drawing/2012/chart">
                    <a:solidFill>
                      <a:schemeClr val="accent3">
                        <a:lumMod val="60000"/>
                      </a:schemeClr>
                    </a:solidFill>
                    <a:ln w="19050">
                      <a:solidFill>
                        <a:schemeClr val="lt1"/>
                      </a:solidFill>
                    </a:ln>
                    <a:effectLst/>
                  </c15:spPr>
                  <c15:bubble3D val="0"/>
                  <c15:dLbl>
                    <c:idx val="2"/>
                    <c:delete val="1"/>
                    <c:extLst>
                      <c:ext uri="{CE6537A1-D6FC-4f65-9D91-7224C49458BB}"/>
                      <c:ext xmlns:c16="http://schemas.microsoft.com/office/drawing/2014/chart" uri="{C3380CC4-5D6E-409C-BE32-E72D297353CC}">
                        <c16:uniqueId val="{00000011-49A7-4126-B8A8-B450EC21F9AD}"/>
                      </c:ext>
                    </c:extLst>
                  </c15:dLbl>
                </c15:categoryFilterException>
                <c15:categoryFilterException>
                  <c15:sqref>'P, S &amp; AT gains Oct 22 Est Pupi'!$L$190</c15:sqref>
                  <c15:spPr xmlns:c15="http://schemas.microsoft.com/office/drawing/2012/chart">
                    <a:solidFill>
                      <a:schemeClr val="accent4">
                        <a:lumMod val="60000"/>
                      </a:schemeClr>
                    </a:solidFill>
                    <a:ln w="19050">
                      <a:solidFill>
                        <a:schemeClr val="lt1"/>
                      </a:solidFill>
                    </a:ln>
                    <a:effectLst/>
                  </c15:spPr>
                  <c15:bubble3D val="0"/>
                  <c15:dLbl>
                    <c:idx val="2"/>
                    <c:delete val="1"/>
                    <c:extLst>
                      <c:ext uri="{CE6537A1-D6FC-4f65-9D91-7224C49458BB}"/>
                      <c:ext xmlns:c16="http://schemas.microsoft.com/office/drawing/2014/chart" uri="{C3380CC4-5D6E-409C-BE32-E72D297353CC}">
                        <c16:uniqueId val="{00000013-49A7-4126-B8A8-B450EC21F9AD}"/>
                      </c:ext>
                    </c:extLst>
                  </c15:dLbl>
                </c15:categoryFilterException>
              </c15:categoryFilterExceptions>
            </c:ext>
            <c:ext xmlns:c16="http://schemas.microsoft.com/office/drawing/2014/chart" uri="{C3380CC4-5D6E-409C-BE32-E72D297353CC}">
              <c16:uniqueId val="{00000014-C154-41EE-83F6-F2B330B2B00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Secondary % increase in secondaries using Estimate numbers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9072-41A8-8ED7-E35DAC2767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9072-41A8-8ED7-E35DAC2767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9-9072-41A8-8ED7-E35DAC2767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B-9072-41A8-8ED7-E35DAC2767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D-9072-41A8-8ED7-E35DAC276718}"/>
              </c:ext>
            </c:extLst>
          </c:dPt>
          <c:dLbls>
            <c:dLbl>
              <c:idx val="2"/>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072-41A8-8ED7-E35DAC2767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'P, S &amp; AT gains Oct 22 Est Pupi'!$K$194:$K$203</c15:sqref>
                  </c15:fullRef>
                </c:ext>
              </c:extLst>
              <c:f>('P, S &amp; AT gains Oct 22 Est Pupi'!$K$195:$K$196,'P, S &amp; AT gains Oct 22 Est Pupi'!$K$198:$K$200)</c:f>
              <c:strCache>
                <c:ptCount val="5"/>
                <c:pt idx="0">
                  <c:v>up to 0.5%</c:v>
                </c:pt>
                <c:pt idx="1">
                  <c:v>up to 1%</c:v>
                </c:pt>
                <c:pt idx="2">
                  <c:v>up to 2%</c:v>
                </c:pt>
                <c:pt idx="3">
                  <c:v>up to 2.5%</c:v>
                </c:pt>
                <c:pt idx="4">
                  <c:v>up to 3%</c:v>
                </c:pt>
              </c:strCache>
            </c:strRef>
          </c:cat>
          <c:val>
            <c:numRef>
              <c:extLst>
                <c:ext xmlns:c15="http://schemas.microsoft.com/office/drawing/2012/chart" uri="{02D57815-91ED-43cb-92C2-25804820EDAC}">
                  <c15:fullRef>
                    <c15:sqref>'P, S &amp; AT gains Oct 22 Est Pupi'!$L$194:$L$203</c15:sqref>
                  </c15:fullRef>
                </c:ext>
              </c:extLst>
              <c:f>('P, S &amp; AT gains Oct 22 Est Pupi'!$L$195:$L$196,'P, S &amp; AT gains Oct 22 Est Pupi'!$L$198:$L$200)</c:f>
              <c:numCache>
                <c:formatCode>General</c:formatCode>
                <c:ptCount val="5"/>
                <c:pt idx="0">
                  <c:v>4</c:v>
                </c:pt>
                <c:pt idx="1">
                  <c:v>2</c:v>
                </c:pt>
                <c:pt idx="2">
                  <c:v>1</c:v>
                </c:pt>
                <c:pt idx="3">
                  <c:v>6</c:v>
                </c:pt>
                <c:pt idx="4">
                  <c:v>18</c:v>
                </c:pt>
              </c:numCache>
            </c:numRef>
          </c:val>
          <c:extLst>
            <c:ext xmlns:c15="http://schemas.microsoft.com/office/drawing/2012/chart" uri="{02D57815-91ED-43cb-92C2-25804820EDAC}">
              <c15:categoryFilterExceptions>
                <c15:categoryFilterException>
                  <c15:sqref>'P, S &amp; AT gains Oct 22 Est Pupi'!$L$194</c15:sqref>
                  <c15:spPr xmlns:c15="http://schemas.microsoft.com/office/drawing/2012/chart">
                    <a:solidFill>
                      <a:schemeClr val="accent1"/>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B-25B0-46B4-9E0C-66AB17C811B8}"/>
                      </c:ext>
                    </c:extLst>
                  </c15:dLbl>
                </c15:categoryFilterException>
                <c15:categoryFilterException>
                  <c15:sqref>'P, S &amp; AT gains Oct 22 Est Pupi'!$L$197</c15:sqref>
                  <c15:spPr xmlns:c15="http://schemas.microsoft.com/office/drawing/2012/chart">
                    <a:solidFill>
                      <a:schemeClr val="accent4"/>
                    </a:solidFill>
                    <a:ln w="19050">
                      <a:solidFill>
                        <a:schemeClr val="lt1"/>
                      </a:solidFill>
                    </a:ln>
                    <a:effectLst/>
                  </c15:spPr>
                  <c15:bubble3D val="0"/>
                  <c15:dLbl>
                    <c:idx val="1"/>
                    <c:delete val="1"/>
                    <c:extLst>
                      <c:ext uri="{CE6537A1-D6FC-4f65-9D91-7224C49458BB}"/>
                      <c:ext xmlns:c16="http://schemas.microsoft.com/office/drawing/2014/chart" uri="{C3380CC4-5D6E-409C-BE32-E72D297353CC}">
                        <c16:uniqueId val="{0000000D-25B0-46B4-9E0C-66AB17C811B8}"/>
                      </c:ext>
                    </c:extLst>
                  </c15:dLbl>
                </c15:categoryFilterException>
                <c15:categoryFilterException>
                  <c15:sqref>'P, S &amp; AT gains Oct 22 Est Pupi'!$L$201</c15:sqref>
                  <c15:spPr xmlns:c15="http://schemas.microsoft.com/office/drawing/2012/chart">
                    <a:solidFill>
                      <a:schemeClr val="accent2">
                        <a:lumMod val="60000"/>
                      </a:schemeClr>
                    </a:solidFill>
                    <a:ln w="19050">
                      <a:solidFill>
                        <a:schemeClr val="lt1"/>
                      </a:solidFill>
                    </a:ln>
                    <a:effectLst/>
                  </c15:spPr>
                  <c15:bubble3D val="0"/>
                  <c15:dLbl>
                    <c:idx val="4"/>
                    <c:delete val="1"/>
                    <c:extLst>
                      <c:ext uri="{CE6537A1-D6FC-4f65-9D91-7224C49458BB}"/>
                      <c:ext xmlns:c16="http://schemas.microsoft.com/office/drawing/2014/chart" uri="{C3380CC4-5D6E-409C-BE32-E72D297353CC}">
                        <c16:uniqueId val="{0000000F-25B0-46B4-9E0C-66AB17C811B8}"/>
                      </c:ext>
                    </c:extLst>
                  </c15:dLbl>
                </c15:categoryFilterException>
                <c15:categoryFilterException>
                  <c15:sqref>'P, S &amp; AT gains Oct 22 Est Pupi'!$L$202</c15:sqref>
                  <c15:spPr xmlns:c15="http://schemas.microsoft.com/office/drawing/2012/chart">
                    <a:solidFill>
                      <a:schemeClr val="accent3">
                        <a:lumMod val="60000"/>
                      </a:schemeClr>
                    </a:solidFill>
                    <a:ln w="19050">
                      <a:solidFill>
                        <a:schemeClr val="lt1"/>
                      </a:solidFill>
                    </a:ln>
                    <a:effectLst/>
                  </c15:spPr>
                  <c15:bubble3D val="0"/>
                  <c15:dLbl>
                    <c:idx val="4"/>
                    <c:delete val="1"/>
                    <c:extLst>
                      <c:ext uri="{CE6537A1-D6FC-4f65-9D91-7224C49458BB}"/>
                      <c:ext xmlns:c16="http://schemas.microsoft.com/office/drawing/2014/chart" uri="{C3380CC4-5D6E-409C-BE32-E72D297353CC}">
                        <c16:uniqueId val="{00000011-25B0-46B4-9E0C-66AB17C811B8}"/>
                      </c:ext>
                    </c:extLst>
                  </c15:dLbl>
                </c15:categoryFilterException>
                <c15:categoryFilterException>
                  <c15:sqref>'P, S &amp; AT gains Oct 22 Est Pupi'!$L$203</c15:sqref>
                  <c15:spPr xmlns:c15="http://schemas.microsoft.com/office/drawing/2012/chart">
                    <a:solidFill>
                      <a:schemeClr val="accent4">
                        <a:lumMod val="60000"/>
                      </a:schemeClr>
                    </a:solidFill>
                    <a:ln w="19050">
                      <a:solidFill>
                        <a:schemeClr val="lt1"/>
                      </a:solidFill>
                    </a:ln>
                    <a:effectLst/>
                  </c15:spPr>
                  <c15:bubble3D val="0"/>
                  <c15:dLbl>
                    <c:idx val="4"/>
                    <c:delete val="1"/>
                    <c:extLst>
                      <c:ext uri="{CE6537A1-D6FC-4f65-9D91-7224C49458BB}"/>
                      <c:ext xmlns:c16="http://schemas.microsoft.com/office/drawing/2014/chart" uri="{C3380CC4-5D6E-409C-BE32-E72D297353CC}">
                        <c16:uniqueId val="{00000013-25B0-46B4-9E0C-66AB17C811B8}"/>
                      </c:ext>
                    </c:extLst>
                  </c15:dLbl>
                </c15:categoryFilterException>
              </c15:categoryFilterExceptions>
            </c:ext>
            <c:ext xmlns:c16="http://schemas.microsoft.com/office/drawing/2014/chart" uri="{C3380CC4-5D6E-409C-BE32-E72D297353CC}">
              <c16:uniqueId val="{00000014-9072-41A8-8ED7-E35DAC27671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137948</xdr:colOff>
      <xdr:row>0</xdr:row>
      <xdr:rowOff>263769</xdr:rowOff>
    </xdr:from>
    <xdr:to>
      <xdr:col>29</xdr:col>
      <xdr:colOff>571500</xdr:colOff>
      <xdr:row>27</xdr:row>
      <xdr:rowOff>28574</xdr:rowOff>
    </xdr:to>
    <xdr:graphicFrame macro="">
      <xdr:nvGraphicFramePr>
        <xdr:cNvPr id="11" name="Chart 10">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158523</xdr:colOff>
      <xdr:row>29</xdr:row>
      <xdr:rowOff>32658</xdr:rowOff>
    </xdr:from>
    <xdr:to>
      <xdr:col>12</xdr:col>
      <xdr:colOff>466045</xdr:colOff>
      <xdr:row>43</xdr:row>
      <xdr:rowOff>108858</xdr:rowOff>
    </xdr:to>
    <xdr:graphicFrame macro="">
      <xdr:nvGraphicFramePr>
        <xdr:cNvPr id="12" name="Chart 11">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257856</xdr:colOff>
      <xdr:row>29</xdr:row>
      <xdr:rowOff>32657</xdr:rowOff>
    </xdr:from>
    <xdr:to>
      <xdr:col>20</xdr:col>
      <xdr:colOff>565378</xdr:colOff>
      <xdr:row>43</xdr:row>
      <xdr:rowOff>108857</xdr:rowOff>
    </xdr:to>
    <xdr:graphicFrame macro="">
      <xdr:nvGraphicFramePr>
        <xdr:cNvPr id="13" name="Chart 12">
          <a:extLst>
            <a:ext uri="{FF2B5EF4-FFF2-40B4-BE49-F238E27FC236}">
              <a16:creationId xmlns:a16="http://schemas.microsoft.com/office/drawing/2014/main"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324527</xdr:colOff>
      <xdr:row>29</xdr:row>
      <xdr:rowOff>35376</xdr:rowOff>
    </xdr:from>
    <xdr:to>
      <xdr:col>29</xdr:col>
      <xdr:colOff>551087</xdr:colOff>
      <xdr:row>43</xdr:row>
      <xdr:rowOff>149676</xdr:rowOff>
    </xdr:to>
    <xdr:graphicFrame macro="">
      <xdr:nvGraphicFramePr>
        <xdr:cNvPr id="15" name="Chart 14">
          <a:extLst>
            <a:ext uri="{FF2B5EF4-FFF2-40B4-BE49-F238E27FC236}">
              <a16:creationId xmlns:a16="http://schemas.microsoft.com/office/drawing/2014/main" id="{00000000-0008-0000-02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530173</xdr:colOff>
      <xdr:row>2</xdr:row>
      <xdr:rowOff>12431</xdr:rowOff>
    </xdr:from>
    <xdr:to>
      <xdr:col>31</xdr:col>
      <xdr:colOff>479479</xdr:colOff>
      <xdr:row>43</xdr:row>
      <xdr:rowOff>60056</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420956</xdr:colOff>
      <xdr:row>46</xdr:row>
      <xdr:rowOff>41571</xdr:rowOff>
    </xdr:from>
    <xdr:to>
      <xdr:col>18</xdr:col>
      <xdr:colOff>77895</xdr:colOff>
      <xdr:row>67</xdr:row>
      <xdr:rowOff>8637</xdr:rowOff>
    </xdr:to>
    <xdr:graphicFrame macro="">
      <xdr:nvGraphicFramePr>
        <xdr:cNvPr id="11" name="Chart 1">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26234</xdr:colOff>
      <xdr:row>46</xdr:row>
      <xdr:rowOff>176778</xdr:rowOff>
    </xdr:from>
    <xdr:to>
      <xdr:col>29</xdr:col>
      <xdr:colOff>366873</xdr:colOff>
      <xdr:row>67</xdr:row>
      <xdr:rowOff>1776</xdr:rowOff>
    </xdr:to>
    <xdr:graphicFrame macro="">
      <xdr:nvGraphicFramePr>
        <xdr:cNvPr id="12" name="Chart 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341447</xdr:colOff>
      <xdr:row>47</xdr:row>
      <xdr:rowOff>103726</xdr:rowOff>
    </xdr:from>
    <xdr:to>
      <xdr:col>41</xdr:col>
      <xdr:colOff>262339</xdr:colOff>
      <xdr:row>66</xdr:row>
      <xdr:rowOff>9443</xdr:rowOff>
    </xdr:to>
    <xdr:graphicFrame macro="">
      <xdr:nvGraphicFramePr>
        <xdr:cNvPr id="13" name="Chart 1">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AN228"/>
  <sheetViews>
    <sheetView tabSelected="1" workbookViewId="0">
      <pane xSplit="4" ySplit="5" topLeftCell="S6" activePane="bottomRight" state="frozen"/>
      <selection pane="topRight" activeCell="E1" sqref="E1"/>
      <selection pane="bottomLeft" activeCell="A6" sqref="A6"/>
      <selection pane="bottomRight" activeCell="D9" sqref="D9"/>
    </sheetView>
  </sheetViews>
  <sheetFormatPr defaultColWidth="8.7265625" defaultRowHeight="14.5" x14ac:dyDescent="0.35"/>
  <cols>
    <col min="1" max="1" width="12.453125" style="21" customWidth="1"/>
    <col min="2" max="2" width="6.453125" style="20" hidden="1" customWidth="1"/>
    <col min="3" max="3" width="5" style="20" hidden="1" customWidth="1"/>
    <col min="4" max="4" width="49.453125" style="21" customWidth="1"/>
    <col min="5" max="5" width="9.453125" style="22" customWidth="1"/>
    <col min="6" max="6" width="11.1796875" style="22" bestFit="1" customWidth="1"/>
    <col min="7" max="7" width="10.26953125" style="22" customWidth="1"/>
    <col min="8" max="8" width="11.7265625" style="22" customWidth="1"/>
    <col min="9" max="9" width="11.1796875" style="22" customWidth="1"/>
    <col min="10" max="10" width="9.7265625" style="22" customWidth="1"/>
    <col min="11" max="11" width="10" style="22" customWidth="1"/>
    <col min="12" max="12" width="9.54296875" style="22" customWidth="1"/>
    <col min="13" max="13" width="10.1796875" style="22" hidden="1" customWidth="1"/>
    <col min="14" max="14" width="6.453125" style="22" hidden="1" customWidth="1"/>
    <col min="15" max="15" width="8.453125" style="22" hidden="1" customWidth="1"/>
    <col min="16" max="16" width="9.81640625" style="22" customWidth="1"/>
    <col min="17" max="17" width="12.7265625" style="22" customWidth="1"/>
    <col min="18" max="18" width="10.81640625" style="22" customWidth="1"/>
    <col min="19" max="19" width="11.7265625" style="22" customWidth="1"/>
    <col min="20" max="20" width="10" style="22" customWidth="1"/>
    <col min="21" max="21" width="9.81640625" style="22" bestFit="1" customWidth="1"/>
    <col min="22" max="22" width="9.81640625" style="22" customWidth="1"/>
    <col min="23" max="24" width="10" style="22" hidden="1" customWidth="1"/>
    <col min="25" max="25" width="10.81640625" style="22" bestFit="1" customWidth="1"/>
    <col min="26" max="28" width="9.1796875" style="22"/>
    <col min="29" max="29" width="9" style="22" customWidth="1"/>
    <col min="30" max="30" width="8.7265625" style="22" customWidth="1"/>
    <col min="31" max="31" width="1.7265625" style="22" customWidth="1"/>
    <col min="32" max="36" width="0" style="22" hidden="1" customWidth="1"/>
    <col min="37" max="38" width="0" style="21" hidden="1" customWidth="1"/>
    <col min="39" max="16384" width="8.7265625" style="21"/>
  </cols>
  <sheetData>
    <row r="1" spans="1:40" x14ac:dyDescent="0.35">
      <c r="A1" s="19" t="s">
        <v>344</v>
      </c>
      <c r="AC1" s="23"/>
      <c r="AD1" s="23" t="s">
        <v>294</v>
      </c>
    </row>
    <row r="2" spans="1:40" ht="3" customHeight="1" thickBot="1" x14ac:dyDescent="0.4"/>
    <row r="3" spans="1:40" ht="15" thickBot="1" x14ac:dyDescent="0.4">
      <c r="A3" s="24"/>
      <c r="D3" s="25" t="s">
        <v>345</v>
      </c>
      <c r="E3" s="26" t="s">
        <v>346</v>
      </c>
      <c r="F3" s="27"/>
      <c r="G3" s="27"/>
      <c r="H3" s="27"/>
      <c r="I3" s="27"/>
      <c r="J3" s="27"/>
      <c r="K3" s="27"/>
      <c r="L3" s="27"/>
      <c r="M3" s="27"/>
      <c r="N3" s="27"/>
      <c r="O3" s="28"/>
      <c r="P3" s="29" t="s">
        <v>367</v>
      </c>
      <c r="Q3" s="30"/>
      <c r="R3" s="30"/>
      <c r="S3" s="30"/>
      <c r="T3" s="30"/>
      <c r="U3" s="30"/>
      <c r="V3" s="30"/>
      <c r="W3" s="30"/>
      <c r="X3" s="30"/>
      <c r="Y3" s="30"/>
      <c r="Z3" s="30"/>
      <c r="AA3" s="30"/>
      <c r="AB3" s="30"/>
      <c r="AC3" s="30"/>
      <c r="AD3" s="31"/>
    </row>
    <row r="4" spans="1:40" s="24" customFormat="1" ht="15" thickBot="1" x14ac:dyDescent="0.4">
      <c r="B4" s="32"/>
      <c r="C4" s="32"/>
      <c r="D4" s="33" t="s">
        <v>290</v>
      </c>
      <c r="E4" s="34">
        <v>1</v>
      </c>
      <c r="F4" s="34">
        <f t="shared" ref="F4" si="0">E4+1</f>
        <v>2</v>
      </c>
      <c r="G4" s="34">
        <v>3</v>
      </c>
      <c r="H4" s="34">
        <v>4</v>
      </c>
      <c r="I4" s="34">
        <f>H4+1</f>
        <v>5</v>
      </c>
      <c r="J4" s="34">
        <f>I4+1</f>
        <v>6</v>
      </c>
      <c r="K4" s="34">
        <f>J4+1</f>
        <v>7</v>
      </c>
      <c r="L4" s="34">
        <v>8</v>
      </c>
      <c r="M4" s="34"/>
      <c r="N4" s="34"/>
      <c r="O4" s="34"/>
      <c r="P4" s="34">
        <f>L4+1</f>
        <v>9</v>
      </c>
      <c r="Q4" s="34">
        <f>P4+1</f>
        <v>10</v>
      </c>
      <c r="R4" s="34">
        <v>11</v>
      </c>
      <c r="S4" s="34">
        <v>12</v>
      </c>
      <c r="T4" s="34">
        <f>S4+1</f>
        <v>13</v>
      </c>
      <c r="U4" s="34">
        <f t="shared" ref="U4:AD4" si="1">T4+1</f>
        <v>14</v>
      </c>
      <c r="V4" s="34">
        <f t="shared" si="1"/>
        <v>15</v>
      </c>
      <c r="W4" s="34"/>
      <c r="X4" s="34"/>
      <c r="Y4" s="34">
        <f>V4+1</f>
        <v>16</v>
      </c>
      <c r="Z4" s="34">
        <f t="shared" si="1"/>
        <v>17</v>
      </c>
      <c r="AA4" s="34">
        <f t="shared" si="1"/>
        <v>18</v>
      </c>
      <c r="AB4" s="34">
        <f t="shared" si="1"/>
        <v>19</v>
      </c>
      <c r="AC4" s="34">
        <f t="shared" si="1"/>
        <v>20</v>
      </c>
      <c r="AD4" s="34">
        <f t="shared" si="1"/>
        <v>21</v>
      </c>
      <c r="AE4" s="35"/>
      <c r="AF4" s="35"/>
      <c r="AG4" s="35"/>
      <c r="AH4" s="35"/>
      <c r="AI4" s="35"/>
      <c r="AJ4" s="35"/>
    </row>
    <row r="5" spans="1:40" s="49" customFormat="1" ht="101.5" x14ac:dyDescent="0.35">
      <c r="A5" s="36" t="s">
        <v>0</v>
      </c>
      <c r="B5" s="37" t="s">
        <v>2</v>
      </c>
      <c r="C5" s="38" t="s">
        <v>1</v>
      </c>
      <c r="D5" s="39" t="s">
        <v>3</v>
      </c>
      <c r="E5" s="40" t="s">
        <v>285</v>
      </c>
      <c r="F5" s="41" t="s">
        <v>295</v>
      </c>
      <c r="G5" s="41" t="s">
        <v>347</v>
      </c>
      <c r="H5" s="41" t="s">
        <v>348</v>
      </c>
      <c r="I5" s="41" t="s">
        <v>349</v>
      </c>
      <c r="J5" s="41" t="s">
        <v>292</v>
      </c>
      <c r="K5" s="41" t="s">
        <v>350</v>
      </c>
      <c r="L5" s="41" t="s">
        <v>320</v>
      </c>
      <c r="M5" s="41"/>
      <c r="N5" s="42" t="s">
        <v>5</v>
      </c>
      <c r="O5" s="43" t="s">
        <v>6</v>
      </c>
      <c r="P5" s="40" t="s">
        <v>358</v>
      </c>
      <c r="Q5" s="41" t="s">
        <v>366</v>
      </c>
      <c r="R5" s="41" t="s">
        <v>359</v>
      </c>
      <c r="S5" s="41" t="s">
        <v>360</v>
      </c>
      <c r="T5" s="41" t="s">
        <v>293</v>
      </c>
      <c r="U5" s="44" t="s">
        <v>382</v>
      </c>
      <c r="V5" s="41" t="s">
        <v>383</v>
      </c>
      <c r="W5" s="41"/>
      <c r="X5" s="45"/>
      <c r="Y5" s="45" t="s">
        <v>361</v>
      </c>
      <c r="Z5" s="46" t="s">
        <v>362</v>
      </c>
      <c r="AA5" s="46" t="s">
        <v>291</v>
      </c>
      <c r="AB5" s="46" t="s">
        <v>363</v>
      </c>
      <c r="AC5" s="47" t="s">
        <v>364</v>
      </c>
      <c r="AD5" s="47" t="s">
        <v>365</v>
      </c>
      <c r="AE5" s="48"/>
      <c r="AF5" s="48" t="s">
        <v>282</v>
      </c>
      <c r="AG5" s="48" t="s">
        <v>4</v>
      </c>
      <c r="AH5" s="48" t="s">
        <v>283</v>
      </c>
      <c r="AI5" s="48" t="s">
        <v>286</v>
      </c>
      <c r="AJ5" s="48" t="s">
        <v>284</v>
      </c>
    </row>
    <row r="6" spans="1:40" x14ac:dyDescent="0.35">
      <c r="A6" s="50" t="s">
        <v>7</v>
      </c>
      <c r="B6" s="51"/>
      <c r="C6" s="52">
        <v>6907</v>
      </c>
      <c r="D6" s="53" t="s">
        <v>8</v>
      </c>
      <c r="E6" s="54">
        <v>1222</v>
      </c>
      <c r="F6" s="55">
        <v>7683259.4607327404</v>
      </c>
      <c r="G6" s="55">
        <v>0</v>
      </c>
      <c r="H6" s="55">
        <v>284564.0564</v>
      </c>
      <c r="I6" s="55">
        <f>SUM(F6:H6)</f>
        <v>7967823.5171327405</v>
      </c>
      <c r="J6" s="55">
        <f>I6/E6</f>
        <v>6520.3138438074802</v>
      </c>
      <c r="K6" s="55">
        <v>0</v>
      </c>
      <c r="L6" s="55">
        <v>0</v>
      </c>
      <c r="M6" s="55"/>
      <c r="N6" s="55"/>
      <c r="O6" s="56"/>
      <c r="P6" s="54">
        <v>1253</v>
      </c>
      <c r="Q6" s="55">
        <v>8338108.9619525364</v>
      </c>
      <c r="R6" s="55">
        <v>0</v>
      </c>
      <c r="S6" s="55">
        <f>Q6+R6</f>
        <v>8338108.9619525364</v>
      </c>
      <c r="T6" s="55">
        <f>S6/P6</f>
        <v>6654.5163303691434</v>
      </c>
      <c r="U6" s="55">
        <v>0</v>
      </c>
      <c r="V6" s="55">
        <v>0</v>
      </c>
      <c r="W6" s="55"/>
      <c r="X6" s="57"/>
      <c r="Y6" s="57">
        <f>S6-I6</f>
        <v>370285.4448197959</v>
      </c>
      <c r="Z6" s="15">
        <f>S6/I6-1</f>
        <v>4.6472596189359949E-2</v>
      </c>
      <c r="AA6" s="58">
        <f>P6-E6</f>
        <v>31</v>
      </c>
      <c r="AB6" s="58">
        <f>T6-J6</f>
        <v>134.20248656166314</v>
      </c>
      <c r="AC6" s="15">
        <f>T6/J6-1</f>
        <v>2.0582212724180371E-2</v>
      </c>
      <c r="AD6" s="16">
        <v>1.4345782275393848E-2</v>
      </c>
      <c r="AF6" s="59">
        <f t="shared" ref="AF6:AF37" si="2">Q6-F6</f>
        <v>654849.50121979602</v>
      </c>
      <c r="AG6" s="59">
        <f t="shared" ref="AG6:AG37" si="3">U6-K6</f>
        <v>0</v>
      </c>
      <c r="AH6" s="59" t="e">
        <f>#REF!-#REF!</f>
        <v>#REF!</v>
      </c>
      <c r="AI6" s="59">
        <f t="shared" ref="AI6:AI37" si="4">W6-M6</f>
        <v>0</v>
      </c>
      <c r="AJ6" s="59">
        <f t="shared" ref="AJ6:AJ37" si="5">V6-L6</f>
        <v>0</v>
      </c>
      <c r="AK6" s="59" t="e">
        <f>SUM(AG6:AJ6)</f>
        <v>#REF!</v>
      </c>
      <c r="AM6" s="17"/>
      <c r="AN6" s="60"/>
    </row>
    <row r="7" spans="1:40" x14ac:dyDescent="0.35">
      <c r="A7" s="50" t="s">
        <v>7</v>
      </c>
      <c r="B7" s="51"/>
      <c r="C7" s="52">
        <v>6906</v>
      </c>
      <c r="D7" s="53" t="s">
        <v>9</v>
      </c>
      <c r="E7" s="54">
        <v>1548</v>
      </c>
      <c r="F7" s="55">
        <v>9868442.128308991</v>
      </c>
      <c r="G7" s="55">
        <v>0</v>
      </c>
      <c r="H7" s="55">
        <v>359048.1115</v>
      </c>
      <c r="I7" s="55">
        <f t="shared" ref="I7:I9" si="6">SUM(F7:H7)</f>
        <v>10227490.239808992</v>
      </c>
      <c r="J7" s="55">
        <f t="shared" ref="J7:J9" si="7">I7/E7</f>
        <v>6606.9058396698911</v>
      </c>
      <c r="K7" s="55">
        <v>0</v>
      </c>
      <c r="L7" s="55">
        <v>0</v>
      </c>
      <c r="M7" s="55"/>
      <c r="N7" s="55"/>
      <c r="O7" s="56"/>
      <c r="P7" s="54">
        <v>1529</v>
      </c>
      <c r="Q7" s="55">
        <v>10260567.800906554</v>
      </c>
      <c r="R7" s="55">
        <v>0</v>
      </c>
      <c r="S7" s="55">
        <f t="shared" ref="S7:S70" si="8">Q7+R7</f>
        <v>10260567.800906554</v>
      </c>
      <c r="T7" s="55">
        <f t="shared" ref="T7:T70" si="9">S7/P7</f>
        <v>6710.6395035360065</v>
      </c>
      <c r="U7" s="55">
        <v>0</v>
      </c>
      <c r="V7" s="55">
        <v>0</v>
      </c>
      <c r="W7" s="55"/>
      <c r="X7" s="57"/>
      <c r="Y7" s="57">
        <f t="shared" ref="Y7:Y9" si="10">S7-I7</f>
        <v>33077.561097562313</v>
      </c>
      <c r="Z7" s="15">
        <f t="shared" ref="Z7:Z9" si="11">S7/I7-1</f>
        <v>3.2341816342011942E-3</v>
      </c>
      <c r="AA7" s="58">
        <f t="shared" ref="AA7:AA9" si="12">P7-E7</f>
        <v>-19</v>
      </c>
      <c r="AB7" s="58">
        <f t="shared" ref="AB7:AB9" si="13">T7-J7</f>
        <v>103.73366386611542</v>
      </c>
      <c r="AC7" s="15">
        <f t="shared" ref="AC7:AC9" si="14">T7/J7-1</f>
        <v>1.5700793439989313E-2</v>
      </c>
      <c r="AD7" s="16">
        <v>1.4263164752552626E-2</v>
      </c>
      <c r="AF7" s="59">
        <f t="shared" si="2"/>
        <v>392125.67259756289</v>
      </c>
      <c r="AG7" s="59">
        <f t="shared" si="3"/>
        <v>0</v>
      </c>
      <c r="AH7" s="59" t="e">
        <f>#REF!-#REF!</f>
        <v>#REF!</v>
      </c>
      <c r="AI7" s="59">
        <f t="shared" si="4"/>
        <v>0</v>
      </c>
      <c r="AJ7" s="59">
        <f t="shared" si="5"/>
        <v>0</v>
      </c>
      <c r="AK7" s="59" t="e">
        <f t="shared" ref="AK7:AK70" si="15">SUM(AG7:AJ7)</f>
        <v>#REF!</v>
      </c>
      <c r="AM7" s="17"/>
      <c r="AN7" s="60"/>
    </row>
    <row r="8" spans="1:40" x14ac:dyDescent="0.35">
      <c r="A8" s="50" t="s">
        <v>7</v>
      </c>
      <c r="B8" s="51"/>
      <c r="C8" s="52">
        <v>6102</v>
      </c>
      <c r="D8" s="53" t="s">
        <v>10</v>
      </c>
      <c r="E8" s="54">
        <v>1019</v>
      </c>
      <c r="F8" s="55">
        <v>5793906.1254599346</v>
      </c>
      <c r="G8" s="55">
        <v>0</v>
      </c>
      <c r="H8" s="55">
        <v>204986.17679999999</v>
      </c>
      <c r="I8" s="55">
        <f t="shared" si="6"/>
        <v>5998892.3022599341</v>
      </c>
      <c r="J8" s="55">
        <f t="shared" si="7"/>
        <v>5887.0385694405632</v>
      </c>
      <c r="K8" s="55">
        <v>0</v>
      </c>
      <c r="L8" s="55">
        <v>0</v>
      </c>
      <c r="M8" s="55"/>
      <c r="N8" s="55"/>
      <c r="O8" s="56"/>
      <c r="P8" s="54">
        <v>1044</v>
      </c>
      <c r="Q8" s="55">
        <v>6270278.8316028435</v>
      </c>
      <c r="R8" s="55">
        <v>0</v>
      </c>
      <c r="S8" s="55">
        <f t="shared" si="8"/>
        <v>6270278.8316028435</v>
      </c>
      <c r="T8" s="55">
        <f t="shared" si="9"/>
        <v>6006.0142065161335</v>
      </c>
      <c r="U8" s="55">
        <v>0</v>
      </c>
      <c r="V8" s="55">
        <v>0</v>
      </c>
      <c r="W8" s="55"/>
      <c r="X8" s="57"/>
      <c r="Y8" s="57">
        <f t="shared" si="10"/>
        <v>271386.52934290934</v>
      </c>
      <c r="Z8" s="15">
        <f t="shared" si="11"/>
        <v>4.5239440161422895E-2</v>
      </c>
      <c r="AA8" s="58">
        <f t="shared" si="12"/>
        <v>25</v>
      </c>
      <c r="AB8" s="58">
        <f t="shared" si="13"/>
        <v>118.97563707557038</v>
      </c>
      <c r="AC8" s="15">
        <f t="shared" si="14"/>
        <v>2.0209760080929229E-2</v>
      </c>
      <c r="AD8" s="16">
        <v>1.4201204826676417E-2</v>
      </c>
      <c r="AF8" s="59">
        <f t="shared" si="2"/>
        <v>476372.70614290889</v>
      </c>
      <c r="AG8" s="59">
        <f t="shared" si="3"/>
        <v>0</v>
      </c>
      <c r="AH8" s="59" t="e">
        <f>#REF!-#REF!</f>
        <v>#REF!</v>
      </c>
      <c r="AI8" s="59">
        <f t="shared" si="4"/>
        <v>0</v>
      </c>
      <c r="AJ8" s="59">
        <f t="shared" si="5"/>
        <v>0</v>
      </c>
      <c r="AK8" s="59" t="e">
        <f t="shared" si="15"/>
        <v>#REF!</v>
      </c>
      <c r="AM8" s="17"/>
      <c r="AN8" s="60"/>
    </row>
    <row r="9" spans="1:40" x14ac:dyDescent="0.35">
      <c r="A9" s="50" t="s">
        <v>7</v>
      </c>
      <c r="B9" s="51"/>
      <c r="C9" s="52">
        <v>6908</v>
      </c>
      <c r="D9" s="53" t="s">
        <v>11</v>
      </c>
      <c r="E9" s="54">
        <v>1633</v>
      </c>
      <c r="F9" s="55">
        <v>9837120.9206581134</v>
      </c>
      <c r="G9" s="55">
        <v>0</v>
      </c>
      <c r="H9" s="55">
        <v>349389.54830000002</v>
      </c>
      <c r="I9" s="55">
        <f t="shared" si="6"/>
        <v>10186510.468958113</v>
      </c>
      <c r="J9" s="55">
        <f t="shared" si="7"/>
        <v>6237.9121059143372</v>
      </c>
      <c r="K9" s="55">
        <v>0</v>
      </c>
      <c r="L9" s="55">
        <v>0</v>
      </c>
      <c r="M9" s="55"/>
      <c r="N9" s="55"/>
      <c r="O9" s="56"/>
      <c r="P9" s="54">
        <v>1641</v>
      </c>
      <c r="Q9" s="55">
        <v>10382540.961811425</v>
      </c>
      <c r="R9" s="55">
        <v>0</v>
      </c>
      <c r="S9" s="55">
        <f t="shared" si="8"/>
        <v>10382540.961811425</v>
      </c>
      <c r="T9" s="55">
        <f t="shared" si="9"/>
        <v>6326.9597573500459</v>
      </c>
      <c r="U9" s="55">
        <v>0</v>
      </c>
      <c r="V9" s="55">
        <v>0</v>
      </c>
      <c r="W9" s="55"/>
      <c r="X9" s="57"/>
      <c r="Y9" s="57">
        <f t="shared" si="10"/>
        <v>196030.49285331182</v>
      </c>
      <c r="Z9" s="15">
        <f t="shared" si="11"/>
        <v>1.9244126185378851E-2</v>
      </c>
      <c r="AA9" s="58">
        <f t="shared" si="12"/>
        <v>8</v>
      </c>
      <c r="AB9" s="58">
        <f t="shared" si="13"/>
        <v>89.047651435708758</v>
      </c>
      <c r="AC9" s="15">
        <f t="shared" si="14"/>
        <v>1.4275233431275902E-2</v>
      </c>
      <c r="AD9" s="16">
        <v>1.4209135303684395E-2</v>
      </c>
      <c r="AF9" s="59">
        <f t="shared" si="2"/>
        <v>545420.04115331173</v>
      </c>
      <c r="AG9" s="59">
        <f t="shared" si="3"/>
        <v>0</v>
      </c>
      <c r="AH9" s="59" t="e">
        <f>#REF!-#REF!</f>
        <v>#REF!</v>
      </c>
      <c r="AI9" s="59">
        <f t="shared" si="4"/>
        <v>0</v>
      </c>
      <c r="AJ9" s="59">
        <f t="shared" si="5"/>
        <v>0</v>
      </c>
      <c r="AK9" s="59" t="e">
        <f t="shared" si="15"/>
        <v>#REF!</v>
      </c>
      <c r="AM9" s="17"/>
      <c r="AN9" s="60"/>
    </row>
    <row r="10" spans="1:40" x14ac:dyDescent="0.35">
      <c r="A10" s="50" t="s">
        <v>12</v>
      </c>
      <c r="B10" s="51" t="s">
        <v>13</v>
      </c>
      <c r="C10" s="52">
        <v>2173</v>
      </c>
      <c r="D10" s="61" t="s">
        <v>14</v>
      </c>
      <c r="E10" s="54">
        <v>191</v>
      </c>
      <c r="F10" s="55">
        <v>850531.42235639121</v>
      </c>
      <c r="G10" s="55">
        <v>0</v>
      </c>
      <c r="H10" s="55">
        <v>27867.510300000002</v>
      </c>
      <c r="I10" s="55">
        <f t="shared" ref="I10:I41" si="16">SUM(F10:H10)</f>
        <v>878398.93265639117</v>
      </c>
      <c r="J10" s="55">
        <f t="shared" ref="J10:J41" si="17">I10/E10</f>
        <v>4598.9472913947184</v>
      </c>
      <c r="K10" s="55">
        <v>9176.4223563910928</v>
      </c>
      <c r="L10" s="55">
        <v>7059.6808046890146</v>
      </c>
      <c r="M10" s="55"/>
      <c r="N10" s="55"/>
      <c r="O10" s="56"/>
      <c r="P10" s="54">
        <v>188</v>
      </c>
      <c r="Q10" s="55">
        <v>870374.89739779348</v>
      </c>
      <c r="R10" s="55">
        <v>0</v>
      </c>
      <c r="S10" s="55">
        <f t="shared" si="8"/>
        <v>870374.89739779348</v>
      </c>
      <c r="T10" s="55">
        <f t="shared" si="9"/>
        <v>4629.6537095627309</v>
      </c>
      <c r="U10" s="62">
        <v>3694.8973977935966</v>
      </c>
      <c r="V10" s="62">
        <v>4094.132637484614</v>
      </c>
      <c r="W10" s="55"/>
      <c r="X10" s="57"/>
      <c r="Y10" s="57">
        <f t="shared" ref="Y10:Y41" si="18">S10-I10</f>
        <v>-8024.0352585976943</v>
      </c>
      <c r="Z10" s="15">
        <f t="shared" ref="Z10:Z41" si="19">S10/I10-1</f>
        <v>-9.1348417675463089E-3</v>
      </c>
      <c r="AA10" s="58">
        <f t="shared" ref="AA10:AA41" si="20">P10-E10</f>
        <v>-3</v>
      </c>
      <c r="AB10" s="58">
        <f t="shared" ref="AB10:AB41" si="21">T10-J10</f>
        <v>30.706418168012533</v>
      </c>
      <c r="AC10" s="15">
        <f t="shared" ref="AC10:AC41" si="22">T10/J10-1</f>
        <v>6.6768362893543376E-3</v>
      </c>
      <c r="AD10" s="16">
        <v>4.2348416932072031E-3</v>
      </c>
      <c r="AF10" s="59">
        <f t="shared" si="2"/>
        <v>19843.475041402271</v>
      </c>
      <c r="AG10" s="59">
        <f t="shared" si="3"/>
        <v>-5481.5249585974962</v>
      </c>
      <c r="AH10" s="59" t="e">
        <f>#REF!-#REF!</f>
        <v>#REF!</v>
      </c>
      <c r="AI10" s="59">
        <f t="shared" si="4"/>
        <v>0</v>
      </c>
      <c r="AJ10" s="59">
        <f t="shared" si="5"/>
        <v>-2965.5481672044007</v>
      </c>
      <c r="AK10" s="59" t="e">
        <f t="shared" si="15"/>
        <v>#REF!</v>
      </c>
      <c r="AM10" s="17"/>
      <c r="AN10" s="60"/>
    </row>
    <row r="11" spans="1:40" x14ac:dyDescent="0.35">
      <c r="A11" s="50" t="s">
        <v>12</v>
      </c>
      <c r="B11" s="51" t="s">
        <v>15</v>
      </c>
      <c r="C11" s="52">
        <v>3000</v>
      </c>
      <c r="D11" s="53" t="s">
        <v>16</v>
      </c>
      <c r="E11" s="54">
        <v>607</v>
      </c>
      <c r="F11" s="55">
        <v>3073303.7902433625</v>
      </c>
      <c r="G11" s="55">
        <v>9620.0984367892561</v>
      </c>
      <c r="H11" s="55">
        <v>102759.6315</v>
      </c>
      <c r="I11" s="55">
        <f t="shared" si="16"/>
        <v>3185683.5201801518</v>
      </c>
      <c r="J11" s="55">
        <f t="shared" si="17"/>
        <v>5248.2430315982729</v>
      </c>
      <c r="K11" s="55">
        <v>0</v>
      </c>
      <c r="L11" s="55">
        <v>0</v>
      </c>
      <c r="M11" s="55"/>
      <c r="N11" s="55"/>
      <c r="O11" s="56"/>
      <c r="P11" s="54">
        <v>599</v>
      </c>
      <c r="Q11" s="55">
        <v>3180623.0279428018</v>
      </c>
      <c r="R11" s="55">
        <v>57594.149341199998</v>
      </c>
      <c r="S11" s="55">
        <f t="shared" si="8"/>
        <v>3238217.1772840018</v>
      </c>
      <c r="T11" s="55">
        <f t="shared" si="9"/>
        <v>5406.0386932954952</v>
      </c>
      <c r="U11" s="55">
        <v>0</v>
      </c>
      <c r="V11" s="55">
        <v>0</v>
      </c>
      <c r="W11" s="55"/>
      <c r="X11" s="57"/>
      <c r="Y11" s="57">
        <f t="shared" si="18"/>
        <v>52533.657103850041</v>
      </c>
      <c r="Z11" s="15">
        <f t="shared" si="19"/>
        <v>1.6490544892820758E-2</v>
      </c>
      <c r="AA11" s="58">
        <f t="shared" si="20"/>
        <v>-8</v>
      </c>
      <c r="AB11" s="58">
        <f t="shared" si="21"/>
        <v>157.79566169722239</v>
      </c>
      <c r="AC11" s="15">
        <f t="shared" si="22"/>
        <v>3.0066378547482842E-2</v>
      </c>
      <c r="AD11" s="16">
        <v>2.92613705222875E-2</v>
      </c>
      <c r="AF11" s="59">
        <f t="shared" si="2"/>
        <v>107319.23769943928</v>
      </c>
      <c r="AG11" s="59">
        <f t="shared" si="3"/>
        <v>0</v>
      </c>
      <c r="AH11" s="59" t="e">
        <f>#REF!-#REF!</f>
        <v>#REF!</v>
      </c>
      <c r="AI11" s="59">
        <f t="shared" si="4"/>
        <v>0</v>
      </c>
      <c r="AJ11" s="59">
        <f t="shared" si="5"/>
        <v>0</v>
      </c>
      <c r="AK11" s="59" t="e">
        <f t="shared" si="15"/>
        <v>#REF!</v>
      </c>
      <c r="AM11" s="17"/>
      <c r="AN11" s="60"/>
    </row>
    <row r="12" spans="1:40" x14ac:dyDescent="0.35">
      <c r="A12" s="50" t="s">
        <v>12</v>
      </c>
      <c r="B12" s="51" t="s">
        <v>17</v>
      </c>
      <c r="C12" s="52">
        <v>3026</v>
      </c>
      <c r="D12" s="61" t="s">
        <v>18</v>
      </c>
      <c r="E12" s="54">
        <v>351</v>
      </c>
      <c r="F12" s="55">
        <v>1546155</v>
      </c>
      <c r="G12" s="55">
        <v>0</v>
      </c>
      <c r="H12" s="55">
        <v>48262.811300000001</v>
      </c>
      <c r="I12" s="55">
        <f t="shared" si="16"/>
        <v>1594417.8112999999</v>
      </c>
      <c r="J12" s="55">
        <f t="shared" si="17"/>
        <v>4542.500886894587</v>
      </c>
      <c r="K12" s="55">
        <v>0</v>
      </c>
      <c r="L12" s="55">
        <v>156209.95142704056</v>
      </c>
      <c r="M12" s="55"/>
      <c r="N12" s="55"/>
      <c r="O12" s="56"/>
      <c r="P12" s="54">
        <v>342</v>
      </c>
      <c r="Q12" s="55">
        <v>1576620</v>
      </c>
      <c r="R12" s="55">
        <v>0</v>
      </c>
      <c r="S12" s="55">
        <f t="shared" si="8"/>
        <v>1576620</v>
      </c>
      <c r="T12" s="55">
        <f t="shared" si="9"/>
        <v>4610</v>
      </c>
      <c r="U12" s="55">
        <v>0</v>
      </c>
      <c r="V12" s="62">
        <v>152211.41770730459</v>
      </c>
      <c r="W12" s="55"/>
      <c r="X12" s="57"/>
      <c r="Y12" s="57">
        <f t="shared" si="18"/>
        <v>-17797.811299999943</v>
      </c>
      <c r="Z12" s="15">
        <f t="shared" si="19"/>
        <v>-1.1162576818863124E-2</v>
      </c>
      <c r="AA12" s="58">
        <f t="shared" si="20"/>
        <v>-9</v>
      </c>
      <c r="AB12" s="58">
        <f t="shared" si="21"/>
        <v>67.499113105413016</v>
      </c>
      <c r="AC12" s="15">
        <f t="shared" si="22"/>
        <v>1.4859460633271926E-2</v>
      </c>
      <c r="AD12" s="16">
        <v>1.4859460633271926E-2</v>
      </c>
      <c r="AF12" s="59">
        <f t="shared" si="2"/>
        <v>30465</v>
      </c>
      <c r="AG12" s="59">
        <f t="shared" si="3"/>
        <v>0</v>
      </c>
      <c r="AH12" s="59" t="e">
        <f>#REF!-#REF!</f>
        <v>#REF!</v>
      </c>
      <c r="AI12" s="59">
        <f t="shared" si="4"/>
        <v>0</v>
      </c>
      <c r="AJ12" s="59">
        <f t="shared" si="5"/>
        <v>-3998.5337197359768</v>
      </c>
      <c r="AK12" s="59" t="e">
        <f t="shared" si="15"/>
        <v>#REF!</v>
      </c>
      <c r="AM12" s="17"/>
      <c r="AN12" s="60"/>
    </row>
    <row r="13" spans="1:40" x14ac:dyDescent="0.35">
      <c r="A13" s="50" t="s">
        <v>12</v>
      </c>
      <c r="B13" s="51" t="s">
        <v>19</v>
      </c>
      <c r="C13" s="52">
        <v>2150</v>
      </c>
      <c r="D13" s="61" t="s">
        <v>20</v>
      </c>
      <c r="E13" s="54">
        <v>328</v>
      </c>
      <c r="F13" s="55">
        <v>1451216.6489420524</v>
      </c>
      <c r="G13" s="55">
        <v>0</v>
      </c>
      <c r="H13" s="55">
        <v>46981.603900000002</v>
      </c>
      <c r="I13" s="55">
        <f t="shared" si="16"/>
        <v>1498198.2528420524</v>
      </c>
      <c r="J13" s="55">
        <f t="shared" si="17"/>
        <v>4567.6776001282087</v>
      </c>
      <c r="K13" s="55">
        <v>6376.6489420523867</v>
      </c>
      <c r="L13" s="55">
        <v>93733.949363206688</v>
      </c>
      <c r="M13" s="55"/>
      <c r="N13" s="55"/>
      <c r="O13" s="56"/>
      <c r="P13" s="54">
        <v>296</v>
      </c>
      <c r="Q13" s="55">
        <v>1371300.6145622369</v>
      </c>
      <c r="R13" s="55">
        <v>0</v>
      </c>
      <c r="S13" s="55">
        <f t="shared" si="8"/>
        <v>1371300.6145622369</v>
      </c>
      <c r="T13" s="55">
        <f t="shared" si="9"/>
        <v>4632.7723464940436</v>
      </c>
      <c r="U13" s="62">
        <v>6740.6145622369368</v>
      </c>
      <c r="V13" s="62">
        <v>72060.024711029822</v>
      </c>
      <c r="W13" s="55"/>
      <c r="X13" s="57"/>
      <c r="Y13" s="57">
        <f t="shared" si="18"/>
        <v>-126897.63827981544</v>
      </c>
      <c r="Z13" s="15">
        <f t="shared" si="19"/>
        <v>-8.4700164373502029E-2</v>
      </c>
      <c r="AA13" s="58">
        <f t="shared" si="20"/>
        <v>-32</v>
      </c>
      <c r="AB13" s="58">
        <f t="shared" si="21"/>
        <v>65.094746365834908</v>
      </c>
      <c r="AC13" s="15">
        <f t="shared" si="22"/>
        <v>1.4251169207740944E-2</v>
      </c>
      <c r="AD13" s="16">
        <v>9.2656276508225055E-3</v>
      </c>
      <c r="AF13" s="59">
        <f t="shared" si="2"/>
        <v>-79916.03437981545</v>
      </c>
      <c r="AG13" s="59">
        <f t="shared" si="3"/>
        <v>363.96562018455006</v>
      </c>
      <c r="AH13" s="59" t="e">
        <f>#REF!-#REF!</f>
        <v>#REF!</v>
      </c>
      <c r="AI13" s="59">
        <f t="shared" si="4"/>
        <v>0</v>
      </c>
      <c r="AJ13" s="59">
        <f t="shared" si="5"/>
        <v>-21673.924652176865</v>
      </c>
      <c r="AK13" s="59" t="e">
        <f t="shared" si="15"/>
        <v>#REF!</v>
      </c>
      <c r="AM13" s="17"/>
      <c r="AN13" s="60"/>
    </row>
    <row r="14" spans="1:40" x14ac:dyDescent="0.35">
      <c r="A14" s="50" t="s">
        <v>12</v>
      </c>
      <c r="B14" s="51"/>
      <c r="C14" s="52">
        <v>2184</v>
      </c>
      <c r="D14" s="53" t="s">
        <v>21</v>
      </c>
      <c r="E14" s="54">
        <v>176</v>
      </c>
      <c r="F14" s="55">
        <v>988254.81330158119</v>
      </c>
      <c r="G14" s="55">
        <v>0</v>
      </c>
      <c r="H14" s="55">
        <v>31283.063099999999</v>
      </c>
      <c r="I14" s="55">
        <f t="shared" si="16"/>
        <v>1019537.8764015812</v>
      </c>
      <c r="J14" s="55">
        <f t="shared" si="17"/>
        <v>5792.8288431908022</v>
      </c>
      <c r="K14" s="55">
        <v>0</v>
      </c>
      <c r="L14" s="55">
        <v>0</v>
      </c>
      <c r="M14" s="55"/>
      <c r="N14" s="55"/>
      <c r="O14" s="56"/>
      <c r="P14" s="54">
        <v>170</v>
      </c>
      <c r="Q14" s="55">
        <v>1003248.8563781264</v>
      </c>
      <c r="R14" s="55">
        <v>0</v>
      </c>
      <c r="S14" s="55">
        <f t="shared" si="8"/>
        <v>1003248.8563781264</v>
      </c>
      <c r="T14" s="55">
        <f t="shared" si="9"/>
        <v>5901.4638610478023</v>
      </c>
      <c r="U14" s="55">
        <v>0</v>
      </c>
      <c r="V14" s="55">
        <v>0</v>
      </c>
      <c r="W14" s="55"/>
      <c r="X14" s="57"/>
      <c r="Y14" s="57">
        <f t="shared" si="18"/>
        <v>-16289.020023454796</v>
      </c>
      <c r="Z14" s="15">
        <f t="shared" si="19"/>
        <v>-1.5976865990448785E-2</v>
      </c>
      <c r="AA14" s="58">
        <f t="shared" si="20"/>
        <v>-6</v>
      </c>
      <c r="AB14" s="58">
        <f t="shared" si="21"/>
        <v>108.63501785700009</v>
      </c>
      <c r="AC14" s="15">
        <f t="shared" si="22"/>
        <v>1.8753362268711937E-2</v>
      </c>
      <c r="AD14" s="16">
        <v>1.4099944360795869E-2</v>
      </c>
      <c r="AF14" s="59">
        <f t="shared" si="2"/>
        <v>14994.043076545233</v>
      </c>
      <c r="AG14" s="59">
        <f t="shared" si="3"/>
        <v>0</v>
      </c>
      <c r="AH14" s="59" t="e">
        <f>#REF!-#REF!</f>
        <v>#REF!</v>
      </c>
      <c r="AI14" s="59">
        <f t="shared" si="4"/>
        <v>0</v>
      </c>
      <c r="AJ14" s="59">
        <f t="shared" si="5"/>
        <v>0</v>
      </c>
      <c r="AK14" s="59" t="e">
        <f t="shared" si="15"/>
        <v>#REF!</v>
      </c>
      <c r="AM14" s="17"/>
      <c r="AN14" s="60"/>
    </row>
    <row r="15" spans="1:40" x14ac:dyDescent="0.35">
      <c r="A15" s="50" t="s">
        <v>12</v>
      </c>
      <c r="B15" s="51" t="s">
        <v>22</v>
      </c>
      <c r="C15" s="52">
        <v>3360</v>
      </c>
      <c r="D15" s="61" t="s">
        <v>23</v>
      </c>
      <c r="E15" s="54">
        <v>413</v>
      </c>
      <c r="F15" s="55">
        <v>1819265</v>
      </c>
      <c r="G15" s="55">
        <v>0</v>
      </c>
      <c r="H15" s="55">
        <v>56370.123399999997</v>
      </c>
      <c r="I15" s="55">
        <f t="shared" si="16"/>
        <v>1875635.1233999999</v>
      </c>
      <c r="J15" s="55">
        <f t="shared" si="17"/>
        <v>4541.4894029055686</v>
      </c>
      <c r="K15" s="55">
        <v>0</v>
      </c>
      <c r="L15" s="55">
        <v>171100.755200302</v>
      </c>
      <c r="M15" s="55"/>
      <c r="N15" s="55"/>
      <c r="O15" s="56"/>
      <c r="P15" s="54">
        <v>414</v>
      </c>
      <c r="Q15" s="55">
        <v>1908539.9999999998</v>
      </c>
      <c r="R15" s="55">
        <v>0</v>
      </c>
      <c r="S15" s="55">
        <f t="shared" si="8"/>
        <v>1908539.9999999998</v>
      </c>
      <c r="T15" s="55">
        <f t="shared" si="9"/>
        <v>4609.9999999999991</v>
      </c>
      <c r="U15" s="55">
        <v>0</v>
      </c>
      <c r="V15" s="62">
        <v>176239.75113918801</v>
      </c>
      <c r="W15" s="55"/>
      <c r="X15" s="57"/>
      <c r="Y15" s="57">
        <f t="shared" si="18"/>
        <v>32904.876599999843</v>
      </c>
      <c r="Z15" s="15">
        <f t="shared" si="19"/>
        <v>1.7543325026006418E-2</v>
      </c>
      <c r="AA15" s="58">
        <f t="shared" si="20"/>
        <v>1</v>
      </c>
      <c r="AB15" s="58">
        <f t="shared" si="21"/>
        <v>68.510597094430523</v>
      </c>
      <c r="AC15" s="15">
        <f t="shared" si="22"/>
        <v>1.5085490907586152E-2</v>
      </c>
      <c r="AD15" s="16">
        <v>1.5085490907586374E-2</v>
      </c>
      <c r="AF15" s="59">
        <f t="shared" si="2"/>
        <v>89274.999999999767</v>
      </c>
      <c r="AG15" s="59">
        <f t="shared" si="3"/>
        <v>0</v>
      </c>
      <c r="AH15" s="59" t="e">
        <f>#REF!-#REF!</f>
        <v>#REF!</v>
      </c>
      <c r="AI15" s="59">
        <f t="shared" si="4"/>
        <v>0</v>
      </c>
      <c r="AJ15" s="59">
        <f t="shared" si="5"/>
        <v>5138.9959388860152</v>
      </c>
      <c r="AK15" s="59" t="e">
        <f t="shared" si="15"/>
        <v>#REF!</v>
      </c>
      <c r="AM15" s="17"/>
      <c r="AN15" s="60"/>
    </row>
    <row r="16" spans="1:40" x14ac:dyDescent="0.35">
      <c r="A16" s="50" t="s">
        <v>12</v>
      </c>
      <c r="B16" s="51" t="s">
        <v>80</v>
      </c>
      <c r="C16" s="52">
        <v>2157</v>
      </c>
      <c r="D16" s="53" t="s">
        <v>381</v>
      </c>
      <c r="E16" s="54">
        <v>164</v>
      </c>
      <c r="F16" s="55">
        <v>898685.97059997614</v>
      </c>
      <c r="G16" s="55">
        <v>0</v>
      </c>
      <c r="H16" s="55">
        <v>32039.1855</v>
      </c>
      <c r="I16" s="55">
        <f t="shared" si="16"/>
        <v>930725.15609997616</v>
      </c>
      <c r="J16" s="55">
        <f t="shared" si="17"/>
        <v>5675.153390853513</v>
      </c>
      <c r="K16" s="55">
        <v>0</v>
      </c>
      <c r="L16" s="55">
        <v>0</v>
      </c>
      <c r="M16" s="55"/>
      <c r="N16" s="55"/>
      <c r="O16" s="56"/>
      <c r="P16" s="54">
        <v>158</v>
      </c>
      <c r="Q16" s="55">
        <v>914523.33873673587</v>
      </c>
      <c r="R16" s="55">
        <v>0</v>
      </c>
      <c r="S16" s="55">
        <f t="shared" si="8"/>
        <v>914523.33873673587</v>
      </c>
      <c r="T16" s="55">
        <f t="shared" si="9"/>
        <v>5788.1223970679484</v>
      </c>
      <c r="U16" s="55">
        <v>0</v>
      </c>
      <c r="V16" s="55">
        <v>0</v>
      </c>
      <c r="W16" s="55"/>
      <c r="X16" s="57"/>
      <c r="Y16" s="57">
        <f t="shared" si="18"/>
        <v>-16201.81736324029</v>
      </c>
      <c r="Z16" s="15">
        <f t="shared" si="19"/>
        <v>-1.7407735524341938E-2</v>
      </c>
      <c r="AA16" s="58">
        <f t="shared" si="20"/>
        <v>-6</v>
      </c>
      <c r="AB16" s="58">
        <f t="shared" si="21"/>
        <v>112.96900621443547</v>
      </c>
      <c r="AC16" s="15">
        <f t="shared" si="22"/>
        <v>1.9905894772201949E-2</v>
      </c>
      <c r="AD16" s="16">
        <v>1.4421284110882171E-2</v>
      </c>
      <c r="AF16" s="59">
        <f t="shared" si="2"/>
        <v>15837.368136759731</v>
      </c>
      <c r="AG16" s="59">
        <f t="shared" si="3"/>
        <v>0</v>
      </c>
      <c r="AH16" s="59" t="e">
        <f>#REF!-#REF!</f>
        <v>#REF!</v>
      </c>
      <c r="AI16" s="59">
        <f t="shared" si="4"/>
        <v>0</v>
      </c>
      <c r="AJ16" s="59">
        <f t="shared" si="5"/>
        <v>0</v>
      </c>
      <c r="AK16" s="59" t="e">
        <f t="shared" si="15"/>
        <v>#REF!</v>
      </c>
      <c r="AM16" s="17"/>
      <c r="AN16" s="60"/>
    </row>
    <row r="17" spans="1:40" x14ac:dyDescent="0.35">
      <c r="A17" s="50" t="s">
        <v>12</v>
      </c>
      <c r="B17" s="51" t="s">
        <v>24</v>
      </c>
      <c r="C17" s="52">
        <v>2102</v>
      </c>
      <c r="D17" s="53" t="s">
        <v>25</v>
      </c>
      <c r="E17" s="54">
        <v>214</v>
      </c>
      <c r="F17" s="55">
        <v>1098235.2092500846</v>
      </c>
      <c r="G17" s="55">
        <v>0</v>
      </c>
      <c r="H17" s="55">
        <v>34765.626799999998</v>
      </c>
      <c r="I17" s="55">
        <f t="shared" si="16"/>
        <v>1133000.8360500846</v>
      </c>
      <c r="J17" s="55">
        <f t="shared" si="17"/>
        <v>5294.3964301405822</v>
      </c>
      <c r="K17" s="55">
        <v>4970.609626651858</v>
      </c>
      <c r="L17" s="55">
        <v>0</v>
      </c>
      <c r="M17" s="55"/>
      <c r="N17" s="55"/>
      <c r="O17" s="56"/>
      <c r="P17" s="54">
        <v>213</v>
      </c>
      <c r="Q17" s="55">
        <v>1138998.7445030035</v>
      </c>
      <c r="R17" s="55">
        <v>0</v>
      </c>
      <c r="S17" s="55">
        <f t="shared" si="8"/>
        <v>1138998.7445030035</v>
      </c>
      <c r="T17" s="55">
        <f t="shared" si="9"/>
        <v>5347.4119460234906</v>
      </c>
      <c r="U17" s="55">
        <v>0</v>
      </c>
      <c r="V17" s="55">
        <v>0</v>
      </c>
      <c r="W17" s="55"/>
      <c r="X17" s="57"/>
      <c r="Y17" s="57">
        <f t="shared" si="18"/>
        <v>5997.9084529189859</v>
      </c>
      <c r="Z17" s="15">
        <f t="shared" si="19"/>
        <v>5.2938252665630792E-3</v>
      </c>
      <c r="AA17" s="58">
        <f t="shared" si="20"/>
        <v>-1</v>
      </c>
      <c r="AB17" s="58">
        <f t="shared" si="21"/>
        <v>53.015515882908403</v>
      </c>
      <c r="AC17" s="15">
        <f t="shared" si="22"/>
        <v>1.0013514587063232E-2</v>
      </c>
      <c r="AD17" s="16">
        <v>9.4565042450740489E-3</v>
      </c>
      <c r="AF17" s="59">
        <f t="shared" si="2"/>
        <v>40763.535252918955</v>
      </c>
      <c r="AG17" s="59">
        <f t="shared" si="3"/>
        <v>-4970.609626651858</v>
      </c>
      <c r="AH17" s="59" t="e">
        <f>#REF!-#REF!</f>
        <v>#REF!</v>
      </c>
      <c r="AI17" s="59">
        <f t="shared" si="4"/>
        <v>0</v>
      </c>
      <c r="AJ17" s="59">
        <f t="shared" si="5"/>
        <v>0</v>
      </c>
      <c r="AK17" s="59" t="e">
        <f t="shared" si="15"/>
        <v>#REF!</v>
      </c>
      <c r="AM17" s="17"/>
      <c r="AN17" s="60"/>
    </row>
    <row r="18" spans="1:40" x14ac:dyDescent="0.35">
      <c r="A18" s="50" t="s">
        <v>12</v>
      </c>
      <c r="B18" s="51"/>
      <c r="C18" s="52">
        <v>2020</v>
      </c>
      <c r="D18" s="53" t="s">
        <v>26</v>
      </c>
      <c r="E18" s="54">
        <v>517</v>
      </c>
      <c r="F18" s="55">
        <v>2637329.5282408372</v>
      </c>
      <c r="G18" s="55">
        <v>0</v>
      </c>
      <c r="H18" s="55">
        <v>85702.870899999994</v>
      </c>
      <c r="I18" s="55">
        <f t="shared" si="16"/>
        <v>2723032.3991408371</v>
      </c>
      <c r="J18" s="55">
        <f t="shared" si="17"/>
        <v>5266.9872323807294</v>
      </c>
      <c r="K18" s="55">
        <v>0</v>
      </c>
      <c r="L18" s="55">
        <v>0</v>
      </c>
      <c r="M18" s="55"/>
      <c r="N18" s="55"/>
      <c r="O18" s="56"/>
      <c r="P18" s="54">
        <v>493</v>
      </c>
      <c r="Q18" s="55">
        <v>2639797.2749993224</v>
      </c>
      <c r="R18" s="55">
        <v>0</v>
      </c>
      <c r="S18" s="55">
        <f t="shared" si="8"/>
        <v>2639797.2749993224</v>
      </c>
      <c r="T18" s="55">
        <f t="shared" si="9"/>
        <v>5354.5583671385848</v>
      </c>
      <c r="U18" s="55">
        <v>0</v>
      </c>
      <c r="V18" s="55">
        <v>0</v>
      </c>
      <c r="W18" s="55"/>
      <c r="X18" s="57"/>
      <c r="Y18" s="57">
        <f t="shared" si="18"/>
        <v>-83235.124141514767</v>
      </c>
      <c r="Z18" s="15">
        <f t="shared" si="19"/>
        <v>-3.0567070802307361E-2</v>
      </c>
      <c r="AA18" s="58">
        <f t="shared" si="20"/>
        <v>-24</v>
      </c>
      <c r="AB18" s="58">
        <f t="shared" si="21"/>
        <v>87.571134757855361</v>
      </c>
      <c r="AC18" s="15">
        <f t="shared" si="22"/>
        <v>1.662641865153569E-2</v>
      </c>
      <c r="AD18" s="16">
        <v>1.4223248029421987E-2</v>
      </c>
      <c r="AF18" s="59">
        <f t="shared" si="2"/>
        <v>2467.7467584852129</v>
      </c>
      <c r="AG18" s="59">
        <f t="shared" si="3"/>
        <v>0</v>
      </c>
      <c r="AH18" s="59" t="e">
        <f>#REF!-#REF!</f>
        <v>#REF!</v>
      </c>
      <c r="AI18" s="59">
        <f t="shared" si="4"/>
        <v>0</v>
      </c>
      <c r="AJ18" s="59">
        <f t="shared" si="5"/>
        <v>0</v>
      </c>
      <c r="AK18" s="59" t="e">
        <f t="shared" si="15"/>
        <v>#REF!</v>
      </c>
      <c r="AM18" s="17"/>
      <c r="AN18" s="60"/>
    </row>
    <row r="19" spans="1:40" x14ac:dyDescent="0.35">
      <c r="A19" s="50" t="s">
        <v>12</v>
      </c>
      <c r="B19" s="51"/>
      <c r="C19" s="52">
        <v>2001</v>
      </c>
      <c r="D19" s="53" t="s">
        <v>27</v>
      </c>
      <c r="E19" s="54">
        <v>388</v>
      </c>
      <c r="F19" s="55">
        <v>1915820.505424181</v>
      </c>
      <c r="G19" s="55">
        <v>0</v>
      </c>
      <c r="H19" s="55">
        <v>63172.224300000002</v>
      </c>
      <c r="I19" s="55">
        <f t="shared" si="16"/>
        <v>1978992.7297241809</v>
      </c>
      <c r="J19" s="55">
        <f t="shared" si="17"/>
        <v>5100.4967260932499</v>
      </c>
      <c r="K19" s="55">
        <v>0</v>
      </c>
      <c r="L19" s="55">
        <v>0</v>
      </c>
      <c r="M19" s="55"/>
      <c r="N19" s="55"/>
      <c r="O19" s="56"/>
      <c r="P19" s="54">
        <v>370</v>
      </c>
      <c r="Q19" s="55">
        <v>1920094.4377399411</v>
      </c>
      <c r="R19" s="55">
        <v>0</v>
      </c>
      <c r="S19" s="55">
        <f t="shared" si="8"/>
        <v>1920094.4377399411</v>
      </c>
      <c r="T19" s="55">
        <f t="shared" si="9"/>
        <v>5189.4444263241649</v>
      </c>
      <c r="U19" s="55">
        <v>0</v>
      </c>
      <c r="V19" s="55">
        <v>0</v>
      </c>
      <c r="W19" s="55"/>
      <c r="X19" s="57"/>
      <c r="Y19" s="57">
        <f t="shared" si="18"/>
        <v>-58898.291984239826</v>
      </c>
      <c r="Z19" s="15">
        <f t="shared" si="19"/>
        <v>-2.9761752582309176E-2</v>
      </c>
      <c r="AA19" s="58">
        <f t="shared" si="20"/>
        <v>-18</v>
      </c>
      <c r="AB19" s="58">
        <f t="shared" si="21"/>
        <v>88.947700230914961</v>
      </c>
      <c r="AC19" s="15">
        <f t="shared" si="22"/>
        <v>1.7439027021794562E-2</v>
      </c>
      <c r="AD19" s="16">
        <v>1.4134573294100061E-2</v>
      </c>
      <c r="AF19" s="59">
        <f t="shared" si="2"/>
        <v>4273.9323157600593</v>
      </c>
      <c r="AG19" s="59">
        <f t="shared" si="3"/>
        <v>0</v>
      </c>
      <c r="AH19" s="59" t="e">
        <f>#REF!-#REF!</f>
        <v>#REF!</v>
      </c>
      <c r="AI19" s="59">
        <f t="shared" si="4"/>
        <v>0</v>
      </c>
      <c r="AJ19" s="59">
        <f t="shared" si="5"/>
        <v>0</v>
      </c>
      <c r="AK19" s="59" t="e">
        <f t="shared" si="15"/>
        <v>#REF!</v>
      </c>
      <c r="AM19" s="17"/>
      <c r="AN19" s="60"/>
    </row>
    <row r="20" spans="1:40" x14ac:dyDescent="0.35">
      <c r="A20" s="50" t="s">
        <v>12</v>
      </c>
      <c r="B20" s="51"/>
      <c r="C20" s="52">
        <v>2038</v>
      </c>
      <c r="D20" s="53" t="s">
        <v>28</v>
      </c>
      <c r="E20" s="54">
        <v>629</v>
      </c>
      <c r="F20" s="55">
        <v>3090509.0930262012</v>
      </c>
      <c r="G20" s="55">
        <v>0</v>
      </c>
      <c r="H20" s="55">
        <v>101009.34819999999</v>
      </c>
      <c r="I20" s="55">
        <f t="shared" si="16"/>
        <v>3191518.4412262011</v>
      </c>
      <c r="J20" s="55">
        <f t="shared" si="17"/>
        <v>5073.9561863691588</v>
      </c>
      <c r="K20" s="55">
        <v>0</v>
      </c>
      <c r="L20" s="55">
        <v>0</v>
      </c>
      <c r="M20" s="55"/>
      <c r="N20" s="55"/>
      <c r="O20" s="56"/>
      <c r="P20" s="54">
        <v>629</v>
      </c>
      <c r="Q20" s="55">
        <v>3236360.7190243155</v>
      </c>
      <c r="R20" s="55">
        <v>0</v>
      </c>
      <c r="S20" s="55">
        <f t="shared" si="8"/>
        <v>3236360.7190243155</v>
      </c>
      <c r="T20" s="55">
        <f t="shared" si="9"/>
        <v>5145.2475660164</v>
      </c>
      <c r="U20" s="55">
        <v>0</v>
      </c>
      <c r="V20" s="55">
        <v>0</v>
      </c>
      <c r="W20" s="55"/>
      <c r="X20" s="57"/>
      <c r="Y20" s="57">
        <f t="shared" si="18"/>
        <v>44842.277798114344</v>
      </c>
      <c r="Z20" s="15">
        <f t="shared" si="19"/>
        <v>1.4050452354862575E-2</v>
      </c>
      <c r="AA20" s="58">
        <f t="shared" si="20"/>
        <v>0</v>
      </c>
      <c r="AB20" s="58">
        <f t="shared" si="21"/>
        <v>71.291379647241229</v>
      </c>
      <c r="AC20" s="15">
        <f t="shared" si="22"/>
        <v>1.4050452354862797E-2</v>
      </c>
      <c r="AD20" s="16">
        <v>1.4050452354786191E-2</v>
      </c>
      <c r="AF20" s="59">
        <f t="shared" si="2"/>
        <v>145851.62599811424</v>
      </c>
      <c r="AG20" s="59">
        <f t="shared" si="3"/>
        <v>0</v>
      </c>
      <c r="AH20" s="59" t="e">
        <f>#REF!-#REF!</f>
        <v>#REF!</v>
      </c>
      <c r="AI20" s="59">
        <f t="shared" si="4"/>
        <v>0</v>
      </c>
      <c r="AJ20" s="59">
        <f t="shared" si="5"/>
        <v>0</v>
      </c>
      <c r="AK20" s="59" t="e">
        <f t="shared" si="15"/>
        <v>#REF!</v>
      </c>
      <c r="AM20" s="17"/>
      <c r="AN20" s="60"/>
    </row>
    <row r="21" spans="1:40" x14ac:dyDescent="0.35">
      <c r="A21" s="50" t="s">
        <v>12</v>
      </c>
      <c r="B21" s="51" t="s">
        <v>141</v>
      </c>
      <c r="C21" s="52">
        <v>2170</v>
      </c>
      <c r="D21" s="53" t="s">
        <v>305</v>
      </c>
      <c r="E21" s="54">
        <v>280</v>
      </c>
      <c r="F21" s="55">
        <v>1298763.5766104704</v>
      </c>
      <c r="G21" s="55">
        <v>0</v>
      </c>
      <c r="H21" s="55">
        <v>43140.982300000003</v>
      </c>
      <c r="I21" s="55">
        <f t="shared" si="16"/>
        <v>1341904.5589104705</v>
      </c>
      <c r="J21" s="55">
        <f t="shared" si="17"/>
        <v>4792.5162818231083</v>
      </c>
      <c r="K21" s="55">
        <v>0</v>
      </c>
      <c r="L21" s="55">
        <v>0</v>
      </c>
      <c r="M21" s="55"/>
      <c r="N21" s="55"/>
      <c r="O21" s="56"/>
      <c r="P21" s="54">
        <v>264</v>
      </c>
      <c r="Q21" s="55">
        <v>1290584.9100355639</v>
      </c>
      <c r="R21" s="55">
        <v>0</v>
      </c>
      <c r="S21" s="55">
        <f t="shared" si="8"/>
        <v>1290584.9100355639</v>
      </c>
      <c r="T21" s="55">
        <f t="shared" si="9"/>
        <v>4888.5792046801662</v>
      </c>
      <c r="U21" s="55">
        <v>0</v>
      </c>
      <c r="V21" s="55">
        <v>0</v>
      </c>
      <c r="W21" s="55"/>
      <c r="X21" s="57"/>
      <c r="Y21" s="57">
        <f t="shared" si="18"/>
        <v>-51319.64887490659</v>
      </c>
      <c r="Z21" s="15">
        <f t="shared" si="19"/>
        <v>-3.8243888907102619E-2</v>
      </c>
      <c r="AA21" s="58">
        <f t="shared" si="20"/>
        <v>-16</v>
      </c>
      <c r="AB21" s="58">
        <f t="shared" si="21"/>
        <v>96.062922857057856</v>
      </c>
      <c r="AC21" s="15">
        <f t="shared" si="22"/>
        <v>2.0044360250042859E-2</v>
      </c>
      <c r="AD21" s="16">
        <v>1.3973258383156217E-2</v>
      </c>
      <c r="AF21" s="59">
        <f t="shared" si="2"/>
        <v>-8178.6665749065578</v>
      </c>
      <c r="AG21" s="59">
        <f t="shared" si="3"/>
        <v>0</v>
      </c>
      <c r="AH21" s="59" t="e">
        <f>#REF!-#REF!</f>
        <v>#REF!</v>
      </c>
      <c r="AI21" s="59">
        <f t="shared" si="4"/>
        <v>0</v>
      </c>
      <c r="AJ21" s="59">
        <f t="shared" si="5"/>
        <v>0</v>
      </c>
      <c r="AK21" s="59" t="e">
        <f t="shared" si="15"/>
        <v>#REF!</v>
      </c>
      <c r="AM21" s="17"/>
      <c r="AN21" s="60"/>
    </row>
    <row r="22" spans="1:40" x14ac:dyDescent="0.35">
      <c r="A22" s="50" t="s">
        <v>12</v>
      </c>
      <c r="B22" s="51"/>
      <c r="C22" s="52">
        <v>2115</v>
      </c>
      <c r="D22" s="61" t="s">
        <v>29</v>
      </c>
      <c r="E22" s="54">
        <v>188</v>
      </c>
      <c r="F22" s="55">
        <v>895325.05147900002</v>
      </c>
      <c r="G22" s="55">
        <v>0</v>
      </c>
      <c r="H22" s="55">
        <v>30526.940699999999</v>
      </c>
      <c r="I22" s="55">
        <f t="shared" si="16"/>
        <v>925851.99217900005</v>
      </c>
      <c r="J22" s="55">
        <f t="shared" si="17"/>
        <v>4924.7446392500005</v>
      </c>
      <c r="K22" s="55">
        <v>18640.142427846673</v>
      </c>
      <c r="L22" s="55">
        <v>0</v>
      </c>
      <c r="M22" s="55"/>
      <c r="N22" s="55"/>
      <c r="O22" s="56"/>
      <c r="P22" s="54">
        <v>185</v>
      </c>
      <c r="Q22" s="55">
        <v>917116.80348659866</v>
      </c>
      <c r="R22" s="55">
        <v>0</v>
      </c>
      <c r="S22" s="55">
        <f t="shared" si="8"/>
        <v>917116.80348659866</v>
      </c>
      <c r="T22" s="55">
        <f t="shared" si="9"/>
        <v>4957.3881269545873</v>
      </c>
      <c r="U22" s="62">
        <v>9619.0645555456867</v>
      </c>
      <c r="V22" s="55">
        <v>0</v>
      </c>
      <c r="W22" s="55"/>
      <c r="X22" s="57"/>
      <c r="Y22" s="57">
        <f t="shared" si="18"/>
        <v>-8735.1886924013961</v>
      </c>
      <c r="Z22" s="15">
        <f t="shared" si="19"/>
        <v>-9.4347571384958417E-3</v>
      </c>
      <c r="AA22" s="58">
        <f t="shared" si="20"/>
        <v>-3</v>
      </c>
      <c r="AB22" s="58">
        <f t="shared" si="21"/>
        <v>32.643487704586732</v>
      </c>
      <c r="AC22" s="15">
        <f t="shared" si="22"/>
        <v>6.6284630160149405E-3</v>
      </c>
      <c r="AD22" s="16">
        <v>4.2740586555110038E-3</v>
      </c>
      <c r="AF22" s="59">
        <f t="shared" si="2"/>
        <v>21791.752007598639</v>
      </c>
      <c r="AG22" s="59">
        <f t="shared" si="3"/>
        <v>-9021.0778723009862</v>
      </c>
      <c r="AH22" s="59" t="e">
        <f>#REF!-#REF!</f>
        <v>#REF!</v>
      </c>
      <c r="AI22" s="59">
        <f t="shared" si="4"/>
        <v>0</v>
      </c>
      <c r="AJ22" s="59">
        <f t="shared" si="5"/>
        <v>0</v>
      </c>
      <c r="AK22" s="59" t="e">
        <f t="shared" si="15"/>
        <v>#REF!</v>
      </c>
      <c r="AM22" s="17"/>
      <c r="AN22" s="60"/>
    </row>
    <row r="23" spans="1:40" x14ac:dyDescent="0.35">
      <c r="A23" s="50" t="s">
        <v>12</v>
      </c>
      <c r="B23" s="51" t="s">
        <v>30</v>
      </c>
      <c r="C23" s="52">
        <v>2166</v>
      </c>
      <c r="D23" s="53" t="s">
        <v>31</v>
      </c>
      <c r="E23" s="54">
        <v>188</v>
      </c>
      <c r="F23" s="55">
        <v>832076.44799549493</v>
      </c>
      <c r="G23" s="55">
        <v>0</v>
      </c>
      <c r="H23" s="55">
        <v>28134.553500000002</v>
      </c>
      <c r="I23" s="55">
        <f t="shared" si="16"/>
        <v>860211.00149549497</v>
      </c>
      <c r="J23" s="55">
        <f t="shared" si="17"/>
        <v>4575.5904334866755</v>
      </c>
      <c r="K23" s="55">
        <v>2910.4296652153134</v>
      </c>
      <c r="L23" s="55">
        <v>0</v>
      </c>
      <c r="M23" s="55"/>
      <c r="N23" s="55"/>
      <c r="O23" s="56"/>
      <c r="P23" s="54">
        <v>186</v>
      </c>
      <c r="Q23" s="55">
        <v>861508.99819866102</v>
      </c>
      <c r="R23" s="55">
        <v>0</v>
      </c>
      <c r="S23" s="55">
        <f t="shared" si="8"/>
        <v>861508.99819866102</v>
      </c>
      <c r="T23" s="55">
        <f t="shared" si="9"/>
        <v>4631.7688075196829</v>
      </c>
      <c r="U23" s="55">
        <v>0</v>
      </c>
      <c r="V23" s="55">
        <v>0</v>
      </c>
      <c r="W23" s="55"/>
      <c r="X23" s="57"/>
      <c r="Y23" s="57">
        <f t="shared" si="18"/>
        <v>1297.996703166049</v>
      </c>
      <c r="Z23" s="15">
        <f t="shared" si="19"/>
        <v>1.5089282756317601E-3</v>
      </c>
      <c r="AA23" s="58">
        <f t="shared" si="20"/>
        <v>-2</v>
      </c>
      <c r="AB23" s="58">
        <f t="shared" si="21"/>
        <v>56.178374033007458</v>
      </c>
      <c r="AC23" s="15">
        <f t="shared" si="22"/>
        <v>1.2277841482896568E-2</v>
      </c>
      <c r="AD23" s="16">
        <v>1.0597547967411636E-2</v>
      </c>
      <c r="AF23" s="59">
        <f t="shared" si="2"/>
        <v>29432.550203166087</v>
      </c>
      <c r="AG23" s="59">
        <f t="shared" si="3"/>
        <v>-2910.4296652153134</v>
      </c>
      <c r="AH23" s="59" t="e">
        <f>#REF!-#REF!</f>
        <v>#REF!</v>
      </c>
      <c r="AI23" s="59">
        <f t="shared" si="4"/>
        <v>0</v>
      </c>
      <c r="AJ23" s="59">
        <f t="shared" si="5"/>
        <v>0</v>
      </c>
      <c r="AK23" s="59" t="e">
        <f t="shared" si="15"/>
        <v>#REF!</v>
      </c>
      <c r="AM23" s="17"/>
      <c r="AN23" s="60"/>
    </row>
    <row r="24" spans="1:40" x14ac:dyDescent="0.35">
      <c r="A24" s="50" t="s">
        <v>12</v>
      </c>
      <c r="B24" s="51" t="s">
        <v>32</v>
      </c>
      <c r="C24" s="52">
        <v>2062</v>
      </c>
      <c r="D24" s="61" t="s">
        <v>33</v>
      </c>
      <c r="E24" s="54">
        <v>417</v>
      </c>
      <c r="F24" s="55">
        <v>1842691.524932872</v>
      </c>
      <c r="G24" s="55">
        <v>0</v>
      </c>
      <c r="H24" s="55">
        <v>59966.705499999996</v>
      </c>
      <c r="I24" s="55">
        <f t="shared" si="16"/>
        <v>1902658.230432872</v>
      </c>
      <c r="J24" s="55">
        <f t="shared" si="17"/>
        <v>4562.7295693833858</v>
      </c>
      <c r="K24" s="55">
        <v>5806.5249328720383</v>
      </c>
      <c r="L24" s="55">
        <v>21301.881424656247</v>
      </c>
      <c r="M24" s="55"/>
      <c r="N24" s="55"/>
      <c r="O24" s="56"/>
      <c r="P24" s="54">
        <v>417</v>
      </c>
      <c r="Q24" s="55">
        <v>1922369.9999999998</v>
      </c>
      <c r="R24" s="55">
        <v>0</v>
      </c>
      <c r="S24" s="55">
        <f t="shared" si="8"/>
        <v>1922369.9999999998</v>
      </c>
      <c r="T24" s="55">
        <f t="shared" si="9"/>
        <v>4609.9999999999991</v>
      </c>
      <c r="U24" s="55">
        <v>0</v>
      </c>
      <c r="V24" s="62">
        <v>20526.888935653111</v>
      </c>
      <c r="W24" s="55"/>
      <c r="X24" s="57"/>
      <c r="Y24" s="57">
        <f t="shared" si="18"/>
        <v>19711.769567127805</v>
      </c>
      <c r="Z24" s="15">
        <f t="shared" si="19"/>
        <v>1.0360121041099069E-2</v>
      </c>
      <c r="AA24" s="58">
        <f t="shared" si="20"/>
        <v>0</v>
      </c>
      <c r="AB24" s="58">
        <f t="shared" si="21"/>
        <v>47.270430616613339</v>
      </c>
      <c r="AC24" s="15">
        <f t="shared" si="22"/>
        <v>1.0360121041099069E-2</v>
      </c>
      <c r="AD24" s="16">
        <v>1.0360121041099069E-2</v>
      </c>
      <c r="AF24" s="59">
        <f t="shared" si="2"/>
        <v>79678.475067127729</v>
      </c>
      <c r="AG24" s="59">
        <f t="shared" si="3"/>
        <v>-5806.5249328720383</v>
      </c>
      <c r="AH24" s="59" t="e">
        <f>#REF!-#REF!</f>
        <v>#REF!</v>
      </c>
      <c r="AI24" s="59">
        <f t="shared" si="4"/>
        <v>0</v>
      </c>
      <c r="AJ24" s="59">
        <f t="shared" si="5"/>
        <v>-774.99248900313614</v>
      </c>
      <c r="AK24" s="59" t="e">
        <f t="shared" si="15"/>
        <v>#REF!</v>
      </c>
      <c r="AM24" s="17"/>
      <c r="AN24" s="60"/>
    </row>
    <row r="25" spans="1:40" x14ac:dyDescent="0.35">
      <c r="A25" s="50" t="s">
        <v>12</v>
      </c>
      <c r="B25" s="51" t="s">
        <v>34</v>
      </c>
      <c r="C25" s="52">
        <v>2075</v>
      </c>
      <c r="D25" s="53" t="s">
        <v>35</v>
      </c>
      <c r="E25" s="54">
        <v>604</v>
      </c>
      <c r="F25" s="55">
        <v>3245181.8754967898</v>
      </c>
      <c r="G25" s="55">
        <v>32089.812674606754</v>
      </c>
      <c r="H25" s="55">
        <v>106875.29760000001</v>
      </c>
      <c r="I25" s="55">
        <f t="shared" si="16"/>
        <v>3384146.9857713967</v>
      </c>
      <c r="J25" s="55">
        <f t="shared" si="17"/>
        <v>5602.8923605486698</v>
      </c>
      <c r="K25" s="55">
        <v>0</v>
      </c>
      <c r="L25" s="55">
        <v>0</v>
      </c>
      <c r="M25" s="55"/>
      <c r="N25" s="55"/>
      <c r="O25" s="56"/>
      <c r="P25" s="54">
        <v>570</v>
      </c>
      <c r="Q25" s="55">
        <v>3215576.6774900192</v>
      </c>
      <c r="R25" s="55">
        <v>80613.702000000005</v>
      </c>
      <c r="S25" s="55">
        <f t="shared" si="8"/>
        <v>3296190.3794900193</v>
      </c>
      <c r="T25" s="55">
        <f t="shared" si="9"/>
        <v>5782.7901394561741</v>
      </c>
      <c r="U25" s="55">
        <v>0</v>
      </c>
      <c r="V25" s="55">
        <v>0</v>
      </c>
      <c r="W25" s="55"/>
      <c r="X25" s="57"/>
      <c r="Y25" s="57">
        <f t="shared" si="18"/>
        <v>-87956.606281377375</v>
      </c>
      <c r="Z25" s="15">
        <f t="shared" si="19"/>
        <v>-2.5990776006831195E-2</v>
      </c>
      <c r="AA25" s="58">
        <f t="shared" si="20"/>
        <v>-34</v>
      </c>
      <c r="AB25" s="58">
        <f t="shared" si="21"/>
        <v>179.89777890750429</v>
      </c>
      <c r="AC25" s="15">
        <f t="shared" si="22"/>
        <v>3.2108019810305199E-2</v>
      </c>
      <c r="AD25" s="16">
        <v>2.8317776173404807E-2</v>
      </c>
      <c r="AF25" s="59">
        <f t="shared" si="2"/>
        <v>-29605.198006770574</v>
      </c>
      <c r="AG25" s="59">
        <f t="shared" si="3"/>
        <v>0</v>
      </c>
      <c r="AH25" s="59" t="e">
        <f>#REF!-#REF!</f>
        <v>#REF!</v>
      </c>
      <c r="AI25" s="59">
        <f t="shared" si="4"/>
        <v>0</v>
      </c>
      <c r="AJ25" s="59">
        <f t="shared" si="5"/>
        <v>0</v>
      </c>
      <c r="AK25" s="59" t="e">
        <f t="shared" si="15"/>
        <v>#REF!</v>
      </c>
      <c r="AM25" s="17"/>
      <c r="AN25" s="60"/>
    </row>
    <row r="26" spans="1:40" x14ac:dyDescent="0.35">
      <c r="A26" s="50" t="s">
        <v>12</v>
      </c>
      <c r="B26" s="51" t="s">
        <v>36</v>
      </c>
      <c r="C26" s="52">
        <v>2107</v>
      </c>
      <c r="D26" s="61" t="s">
        <v>37</v>
      </c>
      <c r="E26" s="54">
        <v>395</v>
      </c>
      <c r="F26" s="55">
        <v>1966023.7748367838</v>
      </c>
      <c r="G26" s="55">
        <v>0</v>
      </c>
      <c r="H26" s="55">
        <v>61508.955199999997</v>
      </c>
      <c r="I26" s="55">
        <f t="shared" si="16"/>
        <v>2027532.7300367837</v>
      </c>
      <c r="J26" s="55">
        <f t="shared" si="17"/>
        <v>5132.9942532576806</v>
      </c>
      <c r="K26" s="55">
        <v>28823.827786772512</v>
      </c>
      <c r="L26" s="55">
        <v>0</v>
      </c>
      <c r="M26" s="55"/>
      <c r="N26" s="55"/>
      <c r="O26" s="56"/>
      <c r="P26" s="54">
        <v>388</v>
      </c>
      <c r="Q26" s="55">
        <v>2003281.7528137302</v>
      </c>
      <c r="R26" s="55">
        <v>0</v>
      </c>
      <c r="S26" s="55">
        <f t="shared" si="8"/>
        <v>2003281.7528137302</v>
      </c>
      <c r="T26" s="55">
        <f t="shared" si="9"/>
        <v>5163.0973010663147</v>
      </c>
      <c r="U26" s="62">
        <v>10020.588018260198</v>
      </c>
      <c r="V26" s="55">
        <v>0</v>
      </c>
      <c r="W26" s="55"/>
      <c r="X26" s="57"/>
      <c r="Y26" s="57">
        <f t="shared" si="18"/>
        <v>-24250.977223053575</v>
      </c>
      <c r="Z26" s="15">
        <f t="shared" si="19"/>
        <v>-1.1960831440000264E-2</v>
      </c>
      <c r="AA26" s="58">
        <f t="shared" si="20"/>
        <v>-7</v>
      </c>
      <c r="AB26" s="58">
        <f t="shared" si="21"/>
        <v>30.103047808634074</v>
      </c>
      <c r="AC26" s="15">
        <f t="shared" si="22"/>
        <v>5.8646174773191451E-3</v>
      </c>
      <c r="AD26" s="16">
        <v>4.6685063426878948E-3</v>
      </c>
      <c r="AF26" s="59">
        <f t="shared" si="2"/>
        <v>37257.977976946393</v>
      </c>
      <c r="AG26" s="59">
        <f t="shared" si="3"/>
        <v>-18803.239768512314</v>
      </c>
      <c r="AH26" s="59" t="e">
        <f>#REF!-#REF!</f>
        <v>#REF!</v>
      </c>
      <c r="AI26" s="59">
        <f t="shared" si="4"/>
        <v>0</v>
      </c>
      <c r="AJ26" s="59">
        <f t="shared" si="5"/>
        <v>0</v>
      </c>
      <c r="AK26" s="59" t="e">
        <f t="shared" si="15"/>
        <v>#REF!</v>
      </c>
      <c r="AM26" s="17"/>
      <c r="AN26" s="60"/>
    </row>
    <row r="27" spans="1:40" x14ac:dyDescent="0.35">
      <c r="A27" s="50" t="s">
        <v>12</v>
      </c>
      <c r="B27" s="51" t="s">
        <v>38</v>
      </c>
      <c r="C27" s="52">
        <v>3031</v>
      </c>
      <c r="D27" s="61" t="s">
        <v>39</v>
      </c>
      <c r="E27" s="54">
        <v>201</v>
      </c>
      <c r="F27" s="55">
        <v>886981.19568938552</v>
      </c>
      <c r="G27" s="55">
        <v>0</v>
      </c>
      <c r="H27" s="55">
        <v>28849.669300000001</v>
      </c>
      <c r="I27" s="55">
        <f t="shared" si="16"/>
        <v>915830.86498938547</v>
      </c>
      <c r="J27" s="55">
        <f t="shared" si="17"/>
        <v>4556.3724626337589</v>
      </c>
      <c r="K27" s="55">
        <v>1576.1956893856404</v>
      </c>
      <c r="L27" s="55">
        <v>16828.049920000867</v>
      </c>
      <c r="M27" s="55"/>
      <c r="N27" s="55"/>
      <c r="O27" s="56"/>
      <c r="P27" s="54">
        <v>202</v>
      </c>
      <c r="Q27" s="55">
        <v>931220</v>
      </c>
      <c r="R27" s="55">
        <v>0</v>
      </c>
      <c r="S27" s="55">
        <f t="shared" si="8"/>
        <v>931220</v>
      </c>
      <c r="T27" s="55">
        <f t="shared" si="9"/>
        <v>4610</v>
      </c>
      <c r="U27" s="55">
        <v>0</v>
      </c>
      <c r="V27" s="62">
        <v>17406.82315397598</v>
      </c>
      <c r="W27" s="55"/>
      <c r="X27" s="57"/>
      <c r="Y27" s="57">
        <f t="shared" si="18"/>
        <v>15389.135010614526</v>
      </c>
      <c r="Z27" s="15">
        <f t="shared" si="19"/>
        <v>1.6803468412033506E-2</v>
      </c>
      <c r="AA27" s="58">
        <f t="shared" si="20"/>
        <v>1</v>
      </c>
      <c r="AB27" s="58">
        <f t="shared" si="21"/>
        <v>53.627537366241086</v>
      </c>
      <c r="AC27" s="15">
        <f t="shared" si="22"/>
        <v>1.1769787875340221E-2</v>
      </c>
      <c r="AD27" s="16">
        <v>1.1769787875340443E-2</v>
      </c>
      <c r="AF27" s="59">
        <f t="shared" si="2"/>
        <v>44238.804310614476</v>
      </c>
      <c r="AG27" s="59">
        <f t="shared" si="3"/>
        <v>-1576.1956893856404</v>
      </c>
      <c r="AH27" s="59" t="e">
        <f>#REF!-#REF!</f>
        <v>#REF!</v>
      </c>
      <c r="AI27" s="59">
        <f t="shared" si="4"/>
        <v>0</v>
      </c>
      <c r="AJ27" s="59">
        <f t="shared" si="5"/>
        <v>578.77323397511282</v>
      </c>
      <c r="AK27" s="59" t="e">
        <f t="shared" si="15"/>
        <v>#REF!</v>
      </c>
      <c r="AM27" s="17"/>
      <c r="AN27" s="60"/>
    </row>
    <row r="28" spans="1:40" x14ac:dyDescent="0.35">
      <c r="A28" s="50" t="s">
        <v>12</v>
      </c>
      <c r="B28" s="51" t="s">
        <v>40</v>
      </c>
      <c r="C28" s="52">
        <v>2203</v>
      </c>
      <c r="D28" s="61" t="s">
        <v>41</v>
      </c>
      <c r="E28" s="54">
        <v>403</v>
      </c>
      <c r="F28" s="55">
        <v>1775215</v>
      </c>
      <c r="G28" s="55">
        <v>0</v>
      </c>
      <c r="H28" s="55">
        <v>54451.813000000002</v>
      </c>
      <c r="I28" s="55">
        <f t="shared" si="16"/>
        <v>1829666.8130000001</v>
      </c>
      <c r="J28" s="55">
        <f t="shared" si="17"/>
        <v>4540.1161612903225</v>
      </c>
      <c r="K28" s="55">
        <v>0</v>
      </c>
      <c r="L28" s="55">
        <v>161709.57815890989</v>
      </c>
      <c r="M28" s="55"/>
      <c r="N28" s="55"/>
      <c r="O28" s="56"/>
      <c r="P28" s="54">
        <v>390</v>
      </c>
      <c r="Q28" s="55">
        <v>1797900</v>
      </c>
      <c r="R28" s="55">
        <v>0</v>
      </c>
      <c r="S28" s="55">
        <f t="shared" si="8"/>
        <v>1797900</v>
      </c>
      <c r="T28" s="55">
        <f t="shared" si="9"/>
        <v>4610</v>
      </c>
      <c r="U28" s="55">
        <v>0</v>
      </c>
      <c r="V28" s="62">
        <v>156861.77268927961</v>
      </c>
      <c r="W28" s="55"/>
      <c r="X28" s="57"/>
      <c r="Y28" s="57">
        <f t="shared" si="18"/>
        <v>-31766.813000000082</v>
      </c>
      <c r="Z28" s="15">
        <f t="shared" si="19"/>
        <v>-1.736207531026579E-2</v>
      </c>
      <c r="AA28" s="58">
        <f t="shared" si="20"/>
        <v>-13</v>
      </c>
      <c r="AB28" s="58">
        <f t="shared" si="21"/>
        <v>69.883838709677548</v>
      </c>
      <c r="AC28" s="15">
        <f t="shared" si="22"/>
        <v>1.5392522179392021E-2</v>
      </c>
      <c r="AD28" s="16">
        <v>1.5392522179392021E-2</v>
      </c>
      <c r="AF28" s="59">
        <f t="shared" si="2"/>
        <v>22685</v>
      </c>
      <c r="AG28" s="59">
        <f t="shared" si="3"/>
        <v>0</v>
      </c>
      <c r="AH28" s="59" t="e">
        <f>#REF!-#REF!</f>
        <v>#REF!</v>
      </c>
      <c r="AI28" s="59">
        <f t="shared" si="4"/>
        <v>0</v>
      </c>
      <c r="AJ28" s="59">
        <f t="shared" si="5"/>
        <v>-4847.8054696302861</v>
      </c>
      <c r="AK28" s="59" t="e">
        <f t="shared" si="15"/>
        <v>#REF!</v>
      </c>
      <c r="AM28" s="17"/>
      <c r="AN28" s="60"/>
    </row>
    <row r="29" spans="1:40" x14ac:dyDescent="0.35">
      <c r="A29" s="50" t="s">
        <v>12</v>
      </c>
      <c r="B29" s="51"/>
      <c r="C29" s="52">
        <v>2036</v>
      </c>
      <c r="D29" s="53" t="s">
        <v>42</v>
      </c>
      <c r="E29" s="54">
        <v>615</v>
      </c>
      <c r="F29" s="55">
        <v>3071989.7634284138</v>
      </c>
      <c r="G29" s="55">
        <v>0</v>
      </c>
      <c r="H29" s="55">
        <v>99031.028099999996</v>
      </c>
      <c r="I29" s="55">
        <f t="shared" si="16"/>
        <v>3171020.791528414</v>
      </c>
      <c r="J29" s="55">
        <f t="shared" si="17"/>
        <v>5156.1313683388844</v>
      </c>
      <c r="K29" s="55">
        <v>0</v>
      </c>
      <c r="L29" s="55">
        <v>0</v>
      </c>
      <c r="M29" s="55"/>
      <c r="N29" s="55"/>
      <c r="O29" s="56"/>
      <c r="P29" s="54">
        <v>612</v>
      </c>
      <c r="Q29" s="55">
        <v>3201230.0770226717</v>
      </c>
      <c r="R29" s="55">
        <v>0</v>
      </c>
      <c r="S29" s="55">
        <f t="shared" si="8"/>
        <v>3201230.0770226717</v>
      </c>
      <c r="T29" s="55">
        <f t="shared" si="9"/>
        <v>5230.768099710248</v>
      </c>
      <c r="U29" s="55">
        <v>0</v>
      </c>
      <c r="V29" s="55">
        <v>0</v>
      </c>
      <c r="W29" s="55"/>
      <c r="X29" s="57"/>
      <c r="Y29" s="57">
        <f t="shared" si="18"/>
        <v>30209.285494257696</v>
      </c>
      <c r="Z29" s="15">
        <f t="shared" si="19"/>
        <v>9.5266753138181226E-3</v>
      </c>
      <c r="AA29" s="58">
        <f t="shared" si="20"/>
        <v>-3</v>
      </c>
      <c r="AB29" s="58">
        <f t="shared" si="21"/>
        <v>74.636731371363567</v>
      </c>
      <c r="AC29" s="15">
        <f t="shared" si="22"/>
        <v>1.4475335486925145E-2</v>
      </c>
      <c r="AD29" s="16">
        <v>1.4267536303960826E-2</v>
      </c>
      <c r="AF29" s="59">
        <f t="shared" si="2"/>
        <v>129240.31359425792</v>
      </c>
      <c r="AG29" s="59">
        <f t="shared" si="3"/>
        <v>0</v>
      </c>
      <c r="AH29" s="59" t="e">
        <f>#REF!-#REF!</f>
        <v>#REF!</v>
      </c>
      <c r="AI29" s="59">
        <f t="shared" si="4"/>
        <v>0</v>
      </c>
      <c r="AJ29" s="59">
        <f t="shared" si="5"/>
        <v>0</v>
      </c>
      <c r="AK29" s="59" t="e">
        <f t="shared" si="15"/>
        <v>#REF!</v>
      </c>
      <c r="AM29" s="17"/>
      <c r="AN29" s="60"/>
    </row>
    <row r="30" spans="1:40" x14ac:dyDescent="0.35">
      <c r="A30" s="50" t="s">
        <v>12</v>
      </c>
      <c r="B30" s="51" t="s">
        <v>122</v>
      </c>
      <c r="C30" s="52">
        <v>2002</v>
      </c>
      <c r="D30" s="53" t="s">
        <v>315</v>
      </c>
      <c r="E30" s="54">
        <v>289</v>
      </c>
      <c r="F30" s="55">
        <v>1512964.8051052394</v>
      </c>
      <c r="G30" s="55">
        <v>0</v>
      </c>
      <c r="H30" s="55">
        <v>48476.8459</v>
      </c>
      <c r="I30" s="55">
        <f t="shared" si="16"/>
        <v>1561441.6510052395</v>
      </c>
      <c r="J30" s="55">
        <f t="shared" si="17"/>
        <v>5402.9122872153612</v>
      </c>
      <c r="K30" s="55">
        <v>0</v>
      </c>
      <c r="L30" s="55">
        <v>0</v>
      </c>
      <c r="M30" s="55"/>
      <c r="N30" s="55"/>
      <c r="O30" s="56"/>
      <c r="P30" s="54">
        <v>245</v>
      </c>
      <c r="Q30" s="55">
        <v>1363121.5881117061</v>
      </c>
      <c r="R30" s="55">
        <v>0</v>
      </c>
      <c r="S30" s="55">
        <f t="shared" si="8"/>
        <v>1363121.5881117061</v>
      </c>
      <c r="T30" s="55">
        <f t="shared" si="9"/>
        <v>5563.7615841294128</v>
      </c>
      <c r="U30" s="55">
        <v>0</v>
      </c>
      <c r="V30" s="55">
        <v>0</v>
      </c>
      <c r="W30" s="55"/>
      <c r="X30" s="57"/>
      <c r="Y30" s="57">
        <f t="shared" si="18"/>
        <v>-198320.06289353338</v>
      </c>
      <c r="Z30" s="15">
        <f t="shared" si="19"/>
        <v>-0.12701087022102753</v>
      </c>
      <c r="AA30" s="58">
        <f t="shared" si="20"/>
        <v>-44</v>
      </c>
      <c r="AB30" s="58">
        <f t="shared" si="21"/>
        <v>160.84929691405159</v>
      </c>
      <c r="AC30" s="15">
        <f t="shared" si="22"/>
        <v>2.9770851045400226E-2</v>
      </c>
      <c r="AD30" s="16">
        <v>1.4309981178196152E-2</v>
      </c>
      <c r="AF30" s="59">
        <f t="shared" si="2"/>
        <v>-149843.21699353331</v>
      </c>
      <c r="AG30" s="59">
        <f t="shared" si="3"/>
        <v>0</v>
      </c>
      <c r="AH30" s="59" t="e">
        <f>#REF!-#REF!</f>
        <v>#REF!</v>
      </c>
      <c r="AI30" s="59">
        <f t="shared" si="4"/>
        <v>0</v>
      </c>
      <c r="AJ30" s="59">
        <f t="shared" si="5"/>
        <v>0</v>
      </c>
      <c r="AK30" s="59" t="e">
        <f t="shared" si="15"/>
        <v>#REF!</v>
      </c>
      <c r="AM30" s="17"/>
      <c r="AN30" s="60"/>
    </row>
    <row r="31" spans="1:40" x14ac:dyDescent="0.35">
      <c r="A31" s="50" t="s">
        <v>12</v>
      </c>
      <c r="B31" s="51" t="s">
        <v>43</v>
      </c>
      <c r="C31" s="52">
        <v>2087</v>
      </c>
      <c r="D31" s="61" t="s">
        <v>44</v>
      </c>
      <c r="E31" s="54">
        <v>257</v>
      </c>
      <c r="F31" s="55">
        <v>1514392.4633612037</v>
      </c>
      <c r="G31" s="55">
        <v>0</v>
      </c>
      <c r="H31" s="55">
        <v>51637.357400000001</v>
      </c>
      <c r="I31" s="55">
        <f t="shared" si="16"/>
        <v>1566029.8207612038</v>
      </c>
      <c r="J31" s="55">
        <f t="shared" si="17"/>
        <v>6093.5012480980695</v>
      </c>
      <c r="K31" s="55">
        <v>39760.325221891748</v>
      </c>
      <c r="L31" s="55">
        <v>0</v>
      </c>
      <c r="M31" s="55"/>
      <c r="N31" s="55"/>
      <c r="O31" s="56"/>
      <c r="P31" s="54">
        <v>253</v>
      </c>
      <c r="Q31" s="55">
        <v>1550794.6259343482</v>
      </c>
      <c r="R31" s="55">
        <v>0</v>
      </c>
      <c r="S31" s="55">
        <f t="shared" si="8"/>
        <v>1550794.6259343482</v>
      </c>
      <c r="T31" s="55">
        <f t="shared" si="9"/>
        <v>6129.623027408491</v>
      </c>
      <c r="U31" s="62">
        <v>24835.925944869407</v>
      </c>
      <c r="V31" s="55">
        <v>0</v>
      </c>
      <c r="W31" s="55"/>
      <c r="X31" s="57"/>
      <c r="Y31" s="57">
        <f t="shared" si="18"/>
        <v>-15235.194826855557</v>
      </c>
      <c r="Z31" s="15">
        <f t="shared" si="19"/>
        <v>-9.7285470716325095E-3</v>
      </c>
      <c r="AA31" s="58">
        <f t="shared" si="20"/>
        <v>-4</v>
      </c>
      <c r="AB31" s="58">
        <f t="shared" si="21"/>
        <v>36.121779310421516</v>
      </c>
      <c r="AC31" s="15">
        <f t="shared" si="22"/>
        <v>5.9279185873140072E-3</v>
      </c>
      <c r="AD31" s="16">
        <v>4.5708164486464309E-3</v>
      </c>
      <c r="AF31" s="59">
        <f t="shared" si="2"/>
        <v>36402.162573144538</v>
      </c>
      <c r="AG31" s="59">
        <f t="shared" si="3"/>
        <v>-14924.399277022341</v>
      </c>
      <c r="AH31" s="59" t="e">
        <f>#REF!-#REF!</f>
        <v>#REF!</v>
      </c>
      <c r="AI31" s="59">
        <f t="shared" si="4"/>
        <v>0</v>
      </c>
      <c r="AJ31" s="59">
        <f t="shared" si="5"/>
        <v>0</v>
      </c>
      <c r="AK31" s="59" t="e">
        <f t="shared" si="15"/>
        <v>#REF!</v>
      </c>
      <c r="AM31" s="17"/>
      <c r="AN31" s="60"/>
    </row>
    <row r="32" spans="1:40" x14ac:dyDescent="0.35">
      <c r="A32" s="50" t="s">
        <v>12</v>
      </c>
      <c r="B32" s="51" t="s">
        <v>45</v>
      </c>
      <c r="C32" s="52">
        <v>2094</v>
      </c>
      <c r="D32" s="53" t="s">
        <v>46</v>
      </c>
      <c r="E32" s="54">
        <v>414</v>
      </c>
      <c r="F32" s="55">
        <v>2138768.7109619444</v>
      </c>
      <c r="G32" s="55">
        <v>0</v>
      </c>
      <c r="H32" s="55">
        <v>74380.0383</v>
      </c>
      <c r="I32" s="55">
        <f t="shared" si="16"/>
        <v>2213148.7492619446</v>
      </c>
      <c r="J32" s="55">
        <f t="shared" si="17"/>
        <v>5345.7699257534896</v>
      </c>
      <c r="K32" s="55">
        <v>0</v>
      </c>
      <c r="L32" s="55">
        <v>0</v>
      </c>
      <c r="M32" s="55"/>
      <c r="N32" s="55"/>
      <c r="O32" s="56"/>
      <c r="P32" s="54">
        <v>412</v>
      </c>
      <c r="Q32" s="55">
        <v>2234110.0152956983</v>
      </c>
      <c r="R32" s="55">
        <v>0</v>
      </c>
      <c r="S32" s="55">
        <f t="shared" si="8"/>
        <v>2234110.0152956983</v>
      </c>
      <c r="T32" s="55">
        <f t="shared" si="9"/>
        <v>5422.5971245041219</v>
      </c>
      <c r="U32" s="55">
        <v>0</v>
      </c>
      <c r="V32" s="55">
        <v>0</v>
      </c>
      <c r="W32" s="55"/>
      <c r="X32" s="57"/>
      <c r="Y32" s="57">
        <f t="shared" si="18"/>
        <v>20961.266033753753</v>
      </c>
      <c r="Z32" s="15">
        <f t="shared" si="19"/>
        <v>9.4712413888782265E-3</v>
      </c>
      <c r="AA32" s="58">
        <f t="shared" si="20"/>
        <v>-2</v>
      </c>
      <c r="AB32" s="58">
        <f t="shared" si="21"/>
        <v>76.827198750632306</v>
      </c>
      <c r="AC32" s="15">
        <f t="shared" si="22"/>
        <v>1.4371587220862958E-2</v>
      </c>
      <c r="AD32" s="16">
        <v>1.4076741202287968E-2</v>
      </c>
      <c r="AF32" s="59">
        <f t="shared" si="2"/>
        <v>95341.304333753884</v>
      </c>
      <c r="AG32" s="59">
        <f t="shared" si="3"/>
        <v>0</v>
      </c>
      <c r="AH32" s="59" t="e">
        <f>#REF!-#REF!</f>
        <v>#REF!</v>
      </c>
      <c r="AI32" s="59">
        <f t="shared" si="4"/>
        <v>0</v>
      </c>
      <c r="AJ32" s="59">
        <f t="shared" si="5"/>
        <v>0</v>
      </c>
      <c r="AK32" s="59" t="e">
        <f t="shared" si="15"/>
        <v>#REF!</v>
      </c>
      <c r="AM32" s="17"/>
      <c r="AN32" s="60"/>
    </row>
    <row r="33" spans="1:40" x14ac:dyDescent="0.35">
      <c r="A33" s="50" t="s">
        <v>12</v>
      </c>
      <c r="B33" s="51"/>
      <c r="C33" s="52">
        <v>2013</v>
      </c>
      <c r="D33" s="53" t="s">
        <v>47</v>
      </c>
      <c r="E33" s="54">
        <v>175</v>
      </c>
      <c r="F33" s="55">
        <v>987852.29590884177</v>
      </c>
      <c r="G33" s="55">
        <v>0</v>
      </c>
      <c r="H33" s="55">
        <v>36156.851900000001</v>
      </c>
      <c r="I33" s="55">
        <f t="shared" si="16"/>
        <v>1024009.1478088418</v>
      </c>
      <c r="J33" s="55">
        <f t="shared" si="17"/>
        <v>5851.4808446219531</v>
      </c>
      <c r="K33" s="55">
        <v>0</v>
      </c>
      <c r="L33" s="55">
        <v>0</v>
      </c>
      <c r="M33" s="55"/>
      <c r="N33" s="55"/>
      <c r="O33" s="56"/>
      <c r="P33" s="54">
        <v>173</v>
      </c>
      <c r="Q33" s="55">
        <v>1028214.8886788548</v>
      </c>
      <c r="R33" s="55">
        <v>0</v>
      </c>
      <c r="S33" s="55">
        <f t="shared" si="8"/>
        <v>1028214.8886788548</v>
      </c>
      <c r="T33" s="55">
        <f t="shared" si="9"/>
        <v>5943.4386628835537</v>
      </c>
      <c r="U33" s="55">
        <v>0</v>
      </c>
      <c r="V33" s="55">
        <v>0</v>
      </c>
      <c r="W33" s="55"/>
      <c r="X33" s="57"/>
      <c r="Y33" s="57">
        <f t="shared" si="18"/>
        <v>4205.7408700130181</v>
      </c>
      <c r="Z33" s="15">
        <f t="shared" si="19"/>
        <v>4.1071321276888728E-3</v>
      </c>
      <c r="AA33" s="58">
        <f t="shared" si="20"/>
        <v>-2</v>
      </c>
      <c r="AB33" s="58">
        <f t="shared" si="21"/>
        <v>91.957818261600551</v>
      </c>
      <c r="AC33" s="15">
        <f t="shared" si="22"/>
        <v>1.571530706558133E-2</v>
      </c>
      <c r="AD33" s="16">
        <v>1.4197721634340965E-2</v>
      </c>
      <c r="AF33" s="59">
        <f t="shared" si="2"/>
        <v>40362.592770013027</v>
      </c>
      <c r="AG33" s="59">
        <f t="shared" si="3"/>
        <v>0</v>
      </c>
      <c r="AH33" s="59" t="e">
        <f>#REF!-#REF!</f>
        <v>#REF!</v>
      </c>
      <c r="AI33" s="59">
        <f t="shared" si="4"/>
        <v>0</v>
      </c>
      <c r="AJ33" s="59">
        <f t="shared" si="5"/>
        <v>0</v>
      </c>
      <c r="AK33" s="59" t="e">
        <f t="shared" si="15"/>
        <v>#REF!</v>
      </c>
      <c r="AM33" s="17"/>
      <c r="AN33" s="60"/>
    </row>
    <row r="34" spans="1:40" x14ac:dyDescent="0.35">
      <c r="A34" s="50" t="s">
        <v>12</v>
      </c>
      <c r="B34" s="51"/>
      <c r="C34" s="52">
        <v>3024</v>
      </c>
      <c r="D34" s="53" t="s">
        <v>48</v>
      </c>
      <c r="E34" s="54">
        <v>364</v>
      </c>
      <c r="F34" s="55">
        <v>1734280.0176508883</v>
      </c>
      <c r="G34" s="55">
        <v>0</v>
      </c>
      <c r="H34" s="55">
        <v>59691.661</v>
      </c>
      <c r="I34" s="55">
        <f t="shared" si="16"/>
        <v>1793971.6786508884</v>
      </c>
      <c r="J34" s="55">
        <f t="shared" si="17"/>
        <v>4928.4936226672762</v>
      </c>
      <c r="K34" s="55">
        <v>0</v>
      </c>
      <c r="L34" s="55">
        <v>0</v>
      </c>
      <c r="M34" s="55"/>
      <c r="N34" s="55"/>
      <c r="O34" s="56"/>
      <c r="P34" s="54">
        <v>350</v>
      </c>
      <c r="Q34" s="55">
        <v>1754422.0247562008</v>
      </c>
      <c r="R34" s="55">
        <v>0</v>
      </c>
      <c r="S34" s="55">
        <f t="shared" si="8"/>
        <v>1754422.0247562008</v>
      </c>
      <c r="T34" s="55">
        <f t="shared" si="9"/>
        <v>5012.6343564462877</v>
      </c>
      <c r="U34" s="55">
        <v>0</v>
      </c>
      <c r="V34" s="55">
        <v>0</v>
      </c>
      <c r="W34" s="55"/>
      <c r="X34" s="57"/>
      <c r="Y34" s="57">
        <f t="shared" si="18"/>
        <v>-39549.653894687537</v>
      </c>
      <c r="Z34" s="15">
        <f t="shared" si="19"/>
        <v>-2.2045863023004819E-2</v>
      </c>
      <c r="AA34" s="58">
        <f t="shared" si="20"/>
        <v>-14</v>
      </c>
      <c r="AB34" s="58">
        <f t="shared" si="21"/>
        <v>84.140733779011498</v>
      </c>
      <c r="AC34" s="15">
        <f t="shared" si="22"/>
        <v>1.7072302456074828E-2</v>
      </c>
      <c r="AD34" s="16">
        <v>1.4075090190081463E-2</v>
      </c>
      <c r="AF34" s="59">
        <f t="shared" si="2"/>
        <v>20142.007105312543</v>
      </c>
      <c r="AG34" s="59">
        <f t="shared" si="3"/>
        <v>0</v>
      </c>
      <c r="AH34" s="59" t="e">
        <f>#REF!-#REF!</f>
        <v>#REF!</v>
      </c>
      <c r="AI34" s="59">
        <f t="shared" si="4"/>
        <v>0</v>
      </c>
      <c r="AJ34" s="59">
        <f t="shared" si="5"/>
        <v>0</v>
      </c>
      <c r="AK34" s="59" t="e">
        <f t="shared" si="15"/>
        <v>#REF!</v>
      </c>
      <c r="AM34" s="17"/>
      <c r="AN34" s="60"/>
    </row>
    <row r="35" spans="1:40" x14ac:dyDescent="0.35">
      <c r="A35" s="50" t="s">
        <v>12</v>
      </c>
      <c r="B35" s="51" t="s">
        <v>49</v>
      </c>
      <c r="C35" s="52">
        <v>2015</v>
      </c>
      <c r="D35" s="61" t="s">
        <v>50</v>
      </c>
      <c r="E35" s="54">
        <v>205</v>
      </c>
      <c r="F35" s="55">
        <v>1045975.3254478608</v>
      </c>
      <c r="G35" s="55">
        <v>0</v>
      </c>
      <c r="H35" s="55">
        <v>32758.301899999999</v>
      </c>
      <c r="I35" s="55">
        <f t="shared" si="16"/>
        <v>1078733.6273478607</v>
      </c>
      <c r="J35" s="55">
        <f t="shared" si="17"/>
        <v>5262.1152553554184</v>
      </c>
      <c r="K35" s="55">
        <v>46180.107984865317</v>
      </c>
      <c r="L35" s="55">
        <v>0</v>
      </c>
      <c r="M35" s="55"/>
      <c r="N35" s="55"/>
      <c r="O35" s="56"/>
      <c r="P35" s="54">
        <v>208</v>
      </c>
      <c r="Q35" s="55">
        <v>1097343.4592920817</v>
      </c>
      <c r="R35" s="55">
        <v>0</v>
      </c>
      <c r="S35" s="55">
        <f t="shared" si="8"/>
        <v>1097343.4592920817</v>
      </c>
      <c r="T35" s="55">
        <f t="shared" si="9"/>
        <v>5275.689708135008</v>
      </c>
      <c r="U35" s="62">
        <v>36965.02715180174</v>
      </c>
      <c r="V35" s="55">
        <v>0</v>
      </c>
      <c r="W35" s="55"/>
      <c r="X35" s="57"/>
      <c r="Y35" s="57">
        <f t="shared" si="18"/>
        <v>18609.831944220932</v>
      </c>
      <c r="Z35" s="15">
        <f t="shared" si="19"/>
        <v>1.7251554482429876E-2</v>
      </c>
      <c r="AA35" s="58">
        <f t="shared" si="20"/>
        <v>3</v>
      </c>
      <c r="AB35" s="58">
        <f t="shared" si="21"/>
        <v>13.574452779589592</v>
      </c>
      <c r="AC35" s="15">
        <f t="shared" si="22"/>
        <v>2.5796570620102433E-3</v>
      </c>
      <c r="AD35" s="16">
        <v>4.3769414219034797E-3</v>
      </c>
      <c r="AF35" s="59">
        <f t="shared" si="2"/>
        <v>51368.133844220894</v>
      </c>
      <c r="AG35" s="59">
        <f t="shared" si="3"/>
        <v>-9215.0808330635773</v>
      </c>
      <c r="AH35" s="59" t="e">
        <f>#REF!-#REF!</f>
        <v>#REF!</v>
      </c>
      <c r="AI35" s="59">
        <f t="shared" si="4"/>
        <v>0</v>
      </c>
      <c r="AJ35" s="59">
        <f t="shared" si="5"/>
        <v>0</v>
      </c>
      <c r="AK35" s="59" t="e">
        <f t="shared" si="15"/>
        <v>#REF!</v>
      </c>
      <c r="AM35" s="17"/>
      <c r="AN35" s="60"/>
    </row>
    <row r="36" spans="1:40" x14ac:dyDescent="0.35">
      <c r="A36" s="50" t="s">
        <v>12</v>
      </c>
      <c r="B36" s="51"/>
      <c r="C36" s="52">
        <v>2186</v>
      </c>
      <c r="D36" s="53" t="s">
        <v>296</v>
      </c>
      <c r="E36" s="54">
        <v>421</v>
      </c>
      <c r="F36" s="55">
        <v>2131268.7870938359</v>
      </c>
      <c r="G36" s="55">
        <v>0</v>
      </c>
      <c r="H36" s="55">
        <v>66059.691699999996</v>
      </c>
      <c r="I36" s="55">
        <f t="shared" si="16"/>
        <v>2197328.4787938357</v>
      </c>
      <c r="J36" s="55">
        <f t="shared" si="17"/>
        <v>5219.3075505791821</v>
      </c>
      <c r="K36" s="55">
        <v>0</v>
      </c>
      <c r="L36" s="55">
        <v>0</v>
      </c>
      <c r="M36" s="55"/>
      <c r="N36" s="55"/>
      <c r="O36" s="56"/>
      <c r="P36" s="54">
        <v>421</v>
      </c>
      <c r="Q36" s="55">
        <v>2228668.1700008456</v>
      </c>
      <c r="R36" s="55">
        <v>0</v>
      </c>
      <c r="S36" s="55">
        <f t="shared" si="8"/>
        <v>2228668.1700008456</v>
      </c>
      <c r="T36" s="55">
        <f t="shared" si="9"/>
        <v>5293.7486223297992</v>
      </c>
      <c r="U36" s="55">
        <v>0</v>
      </c>
      <c r="V36" s="55">
        <v>0</v>
      </c>
      <c r="W36" s="55"/>
      <c r="X36" s="57"/>
      <c r="Y36" s="57">
        <f t="shared" si="18"/>
        <v>31339.691207009833</v>
      </c>
      <c r="Z36" s="15">
        <f t="shared" si="19"/>
        <v>1.426263369790437E-2</v>
      </c>
      <c r="AA36" s="58">
        <f t="shared" si="20"/>
        <v>0</v>
      </c>
      <c r="AB36" s="58">
        <f t="shared" si="21"/>
        <v>74.441071750617084</v>
      </c>
      <c r="AC36" s="15">
        <f t="shared" si="22"/>
        <v>1.426263369790437E-2</v>
      </c>
      <c r="AD36" s="16">
        <v>1.4262633697818661E-2</v>
      </c>
      <c r="AF36" s="59">
        <f t="shared" si="2"/>
        <v>97399.382907009684</v>
      </c>
      <c r="AG36" s="59">
        <f t="shared" si="3"/>
        <v>0</v>
      </c>
      <c r="AH36" s="59" t="e">
        <f>#REF!-#REF!</f>
        <v>#REF!</v>
      </c>
      <c r="AI36" s="59">
        <f t="shared" si="4"/>
        <v>0</v>
      </c>
      <c r="AJ36" s="59">
        <f t="shared" si="5"/>
        <v>0</v>
      </c>
      <c r="AK36" s="59" t="e">
        <f t="shared" si="15"/>
        <v>#REF!</v>
      </c>
      <c r="AM36" s="17"/>
      <c r="AN36" s="60"/>
    </row>
    <row r="37" spans="1:40" x14ac:dyDescent="0.35">
      <c r="A37" s="50" t="s">
        <v>12</v>
      </c>
      <c r="B37" s="51" t="s">
        <v>51</v>
      </c>
      <c r="C37" s="52">
        <v>2110</v>
      </c>
      <c r="D37" s="61" t="s">
        <v>52</v>
      </c>
      <c r="E37" s="54">
        <v>416</v>
      </c>
      <c r="F37" s="55">
        <v>1832480</v>
      </c>
      <c r="G37" s="55">
        <v>0</v>
      </c>
      <c r="H37" s="55">
        <v>60471.787300000004</v>
      </c>
      <c r="I37" s="55">
        <f t="shared" si="16"/>
        <v>1892951.7873</v>
      </c>
      <c r="J37" s="55">
        <f t="shared" si="17"/>
        <v>4550.3648733173077</v>
      </c>
      <c r="K37" s="55">
        <v>0</v>
      </c>
      <c r="L37" s="55">
        <v>60975.926743103133</v>
      </c>
      <c r="M37" s="55"/>
      <c r="N37" s="55"/>
      <c r="O37" s="56"/>
      <c r="P37" s="54">
        <v>417</v>
      </c>
      <c r="Q37" s="55">
        <v>1922370</v>
      </c>
      <c r="R37" s="55">
        <v>0</v>
      </c>
      <c r="S37" s="55">
        <f t="shared" si="8"/>
        <v>1922370</v>
      </c>
      <c r="T37" s="55">
        <f t="shared" si="9"/>
        <v>4610</v>
      </c>
      <c r="U37" s="55">
        <v>0</v>
      </c>
      <c r="V37" s="62">
        <v>60335.030015868528</v>
      </c>
      <c r="W37" s="55"/>
      <c r="X37" s="57"/>
      <c r="Y37" s="57">
        <f t="shared" si="18"/>
        <v>29418.212700000033</v>
      </c>
      <c r="Z37" s="15">
        <f t="shared" si="19"/>
        <v>1.55409202164416E-2</v>
      </c>
      <c r="AA37" s="58">
        <f t="shared" si="20"/>
        <v>1</v>
      </c>
      <c r="AB37" s="58">
        <f t="shared" si="21"/>
        <v>59.635126682692317</v>
      </c>
      <c r="AC37" s="15">
        <f t="shared" si="22"/>
        <v>1.3105570287865076E-2</v>
      </c>
      <c r="AD37" s="16">
        <v>1.3105570287865076E-2</v>
      </c>
      <c r="AF37" s="59">
        <f t="shared" si="2"/>
        <v>89890</v>
      </c>
      <c r="AG37" s="59">
        <f t="shared" si="3"/>
        <v>0</v>
      </c>
      <c r="AH37" s="59" t="e">
        <f>#REF!-#REF!</f>
        <v>#REF!</v>
      </c>
      <c r="AI37" s="59">
        <f t="shared" si="4"/>
        <v>0</v>
      </c>
      <c r="AJ37" s="59">
        <f t="shared" si="5"/>
        <v>-640.89672723460535</v>
      </c>
      <c r="AK37" s="59" t="e">
        <f t="shared" si="15"/>
        <v>#REF!</v>
      </c>
      <c r="AM37" s="17"/>
      <c r="AN37" s="60"/>
    </row>
    <row r="38" spans="1:40" x14ac:dyDescent="0.35">
      <c r="A38" s="50" t="s">
        <v>12</v>
      </c>
      <c r="B38" s="51" t="s">
        <v>53</v>
      </c>
      <c r="C38" s="52">
        <v>2111</v>
      </c>
      <c r="D38" s="61" t="s">
        <v>54</v>
      </c>
      <c r="E38" s="54">
        <v>428</v>
      </c>
      <c r="F38" s="55">
        <v>1885340.0000000002</v>
      </c>
      <c r="G38" s="55">
        <v>0</v>
      </c>
      <c r="H38" s="55">
        <v>61796.001600000003</v>
      </c>
      <c r="I38" s="55">
        <f t="shared" si="16"/>
        <v>1947136.0016000003</v>
      </c>
      <c r="J38" s="55">
        <f t="shared" si="17"/>
        <v>4549.3831813084116</v>
      </c>
      <c r="K38" s="55">
        <v>0</v>
      </c>
      <c r="L38" s="55">
        <v>89632.520194659141</v>
      </c>
      <c r="M38" s="55"/>
      <c r="N38" s="55"/>
      <c r="O38" s="56"/>
      <c r="P38" s="54">
        <v>428</v>
      </c>
      <c r="Q38" s="55">
        <v>1973079.9999999998</v>
      </c>
      <c r="R38" s="55">
        <v>0</v>
      </c>
      <c r="S38" s="55">
        <f t="shared" si="8"/>
        <v>1973079.9999999998</v>
      </c>
      <c r="T38" s="55">
        <f t="shared" si="9"/>
        <v>4609.9999999999991</v>
      </c>
      <c r="U38" s="55">
        <v>0</v>
      </c>
      <c r="V38" s="62">
        <v>89511.052215170872</v>
      </c>
      <c r="W38" s="55"/>
      <c r="X38" s="57"/>
      <c r="Y38" s="57">
        <f t="shared" si="18"/>
        <v>25943.998399999458</v>
      </c>
      <c r="Z38" s="15">
        <f t="shared" si="19"/>
        <v>1.3324184021393792E-2</v>
      </c>
      <c r="AA38" s="58">
        <f t="shared" si="20"/>
        <v>0</v>
      </c>
      <c r="AB38" s="58">
        <f t="shared" si="21"/>
        <v>60.616818691587468</v>
      </c>
      <c r="AC38" s="15">
        <f t="shared" si="22"/>
        <v>1.3324184021393792E-2</v>
      </c>
      <c r="AD38" s="16">
        <v>1.3324184021394014E-2</v>
      </c>
      <c r="AF38" s="59">
        <f t="shared" ref="AF38:AF69" si="23">Q38-F38</f>
        <v>87739.999999999534</v>
      </c>
      <c r="AG38" s="59">
        <f t="shared" ref="AG38:AG69" si="24">U38-K38</f>
        <v>0</v>
      </c>
      <c r="AH38" s="59" t="e">
        <f>#REF!-#REF!</f>
        <v>#REF!</v>
      </c>
      <c r="AI38" s="59">
        <f t="shared" ref="AI38:AI69" si="25">W38-M38</f>
        <v>0</v>
      </c>
      <c r="AJ38" s="59">
        <f t="shared" ref="AJ38:AJ69" si="26">V38-L38</f>
        <v>-121.46797948826861</v>
      </c>
      <c r="AK38" s="59" t="e">
        <f t="shared" si="15"/>
        <v>#REF!</v>
      </c>
      <c r="AM38" s="17"/>
      <c r="AN38" s="60"/>
    </row>
    <row r="39" spans="1:40" x14ac:dyDescent="0.35">
      <c r="A39" s="50" t="s">
        <v>12</v>
      </c>
      <c r="B39" s="51" t="s">
        <v>55</v>
      </c>
      <c r="C39" s="52">
        <v>2024</v>
      </c>
      <c r="D39" s="53" t="s">
        <v>56</v>
      </c>
      <c r="E39" s="54">
        <v>597</v>
      </c>
      <c r="F39" s="55">
        <v>2988656.685880681</v>
      </c>
      <c r="G39" s="55">
        <v>0</v>
      </c>
      <c r="H39" s="55">
        <v>95536.462499999994</v>
      </c>
      <c r="I39" s="55">
        <f t="shared" si="16"/>
        <v>3084193.1483806809</v>
      </c>
      <c r="J39" s="55">
        <f t="shared" si="17"/>
        <v>5166.1526773545747</v>
      </c>
      <c r="K39" s="55">
        <v>0</v>
      </c>
      <c r="L39" s="55">
        <v>0</v>
      </c>
      <c r="M39" s="55"/>
      <c r="N39" s="55"/>
      <c r="O39" s="56"/>
      <c r="P39" s="54">
        <v>602</v>
      </c>
      <c r="Q39" s="55">
        <v>3153219.6748669641</v>
      </c>
      <c r="R39" s="55">
        <v>0</v>
      </c>
      <c r="S39" s="55">
        <f t="shared" si="8"/>
        <v>3153219.6748669641</v>
      </c>
      <c r="T39" s="55">
        <f t="shared" si="9"/>
        <v>5237.906436656087</v>
      </c>
      <c r="U39" s="55">
        <v>0</v>
      </c>
      <c r="V39" s="55">
        <v>0</v>
      </c>
      <c r="W39" s="55"/>
      <c r="X39" s="57"/>
      <c r="Y39" s="57">
        <f t="shared" si="18"/>
        <v>69026.526486283168</v>
      </c>
      <c r="Z39" s="15">
        <f t="shared" si="19"/>
        <v>2.2380740493676443E-2</v>
      </c>
      <c r="AA39" s="58">
        <f t="shared" si="20"/>
        <v>5</v>
      </c>
      <c r="AB39" s="58">
        <f t="shared" si="21"/>
        <v>71.753759301512218</v>
      </c>
      <c r="AC39" s="15">
        <f t="shared" si="22"/>
        <v>1.3889206104194196E-2</v>
      </c>
      <c r="AD39" s="16">
        <v>1.425120315926387E-2</v>
      </c>
      <c r="AF39" s="59">
        <f t="shared" si="23"/>
        <v>164562.98898628308</v>
      </c>
      <c r="AG39" s="59">
        <f t="shared" si="24"/>
        <v>0</v>
      </c>
      <c r="AH39" s="59" t="e">
        <f>#REF!-#REF!</f>
        <v>#REF!</v>
      </c>
      <c r="AI39" s="59">
        <f t="shared" si="25"/>
        <v>0</v>
      </c>
      <c r="AJ39" s="59">
        <f t="shared" si="26"/>
        <v>0</v>
      </c>
      <c r="AK39" s="59" t="e">
        <f t="shared" si="15"/>
        <v>#REF!</v>
      </c>
      <c r="AM39" s="17"/>
      <c r="AN39" s="60"/>
    </row>
    <row r="40" spans="1:40" x14ac:dyDescent="0.35">
      <c r="A40" s="50" t="s">
        <v>12</v>
      </c>
      <c r="B40" s="51" t="s">
        <v>57</v>
      </c>
      <c r="C40" s="52">
        <v>2112</v>
      </c>
      <c r="D40" s="61" t="s">
        <v>297</v>
      </c>
      <c r="E40" s="54">
        <v>319</v>
      </c>
      <c r="F40" s="55">
        <v>1405195</v>
      </c>
      <c r="G40" s="55">
        <v>0</v>
      </c>
      <c r="H40" s="55">
        <v>47262.649400000002</v>
      </c>
      <c r="I40" s="55">
        <f t="shared" si="16"/>
        <v>1452457.6494</v>
      </c>
      <c r="J40" s="55">
        <f t="shared" si="17"/>
        <v>4553.1587755485889</v>
      </c>
      <c r="K40" s="55">
        <v>0</v>
      </c>
      <c r="L40" s="55">
        <v>40339.468114572301</v>
      </c>
      <c r="M40" s="55"/>
      <c r="N40" s="55"/>
      <c r="O40" s="56"/>
      <c r="P40" s="54">
        <v>322</v>
      </c>
      <c r="Q40" s="55">
        <v>1484419.9999999998</v>
      </c>
      <c r="R40" s="55">
        <v>0</v>
      </c>
      <c r="S40" s="55">
        <f t="shared" si="8"/>
        <v>1484419.9999999998</v>
      </c>
      <c r="T40" s="55">
        <f t="shared" si="9"/>
        <v>4609.9999999999991</v>
      </c>
      <c r="U40" s="55">
        <v>0</v>
      </c>
      <c r="V40" s="62">
        <v>40265.705604306058</v>
      </c>
      <c r="W40" s="55"/>
      <c r="X40" s="57"/>
      <c r="Y40" s="57">
        <f t="shared" si="18"/>
        <v>31962.350599999772</v>
      </c>
      <c r="Z40" s="15">
        <f t="shared" si="19"/>
        <v>2.2005702275176953E-2</v>
      </c>
      <c r="AA40" s="58">
        <f t="shared" si="20"/>
        <v>3</v>
      </c>
      <c r="AB40" s="58">
        <f t="shared" si="21"/>
        <v>56.841224451410199</v>
      </c>
      <c r="AC40" s="15">
        <f t="shared" si="22"/>
        <v>1.2483910017954791E-2</v>
      </c>
      <c r="AD40" s="16">
        <v>1.2483910017955013E-2</v>
      </c>
      <c r="AF40" s="59">
        <f t="shared" si="23"/>
        <v>79224.999999999767</v>
      </c>
      <c r="AG40" s="59">
        <f t="shared" si="24"/>
        <v>0</v>
      </c>
      <c r="AH40" s="59" t="e">
        <f>#REF!-#REF!</f>
        <v>#REF!</v>
      </c>
      <c r="AI40" s="59">
        <f t="shared" si="25"/>
        <v>0</v>
      </c>
      <c r="AJ40" s="59">
        <f t="shared" si="26"/>
        <v>-73.762510266242316</v>
      </c>
      <c r="AK40" s="59" t="e">
        <f t="shared" si="15"/>
        <v>#REF!</v>
      </c>
      <c r="AM40" s="17"/>
      <c r="AN40" s="60"/>
    </row>
    <row r="41" spans="1:40" x14ac:dyDescent="0.35">
      <c r="A41" s="50" t="s">
        <v>12</v>
      </c>
      <c r="B41" s="51"/>
      <c r="C41" s="52">
        <v>2167</v>
      </c>
      <c r="D41" s="53" t="s">
        <v>298</v>
      </c>
      <c r="E41" s="54">
        <v>187</v>
      </c>
      <c r="F41" s="55">
        <v>923994.79035875294</v>
      </c>
      <c r="G41" s="55">
        <v>0</v>
      </c>
      <c r="H41" s="55">
        <v>32800.308700000001</v>
      </c>
      <c r="I41" s="55">
        <f t="shared" si="16"/>
        <v>956795.099058753</v>
      </c>
      <c r="J41" s="55">
        <f t="shared" si="17"/>
        <v>5116.5513318649892</v>
      </c>
      <c r="K41" s="55">
        <v>0</v>
      </c>
      <c r="L41" s="55">
        <v>0</v>
      </c>
      <c r="M41" s="55"/>
      <c r="N41" s="55"/>
      <c r="O41" s="56"/>
      <c r="P41" s="54">
        <v>193</v>
      </c>
      <c r="Q41" s="55">
        <v>997291.70755821851</v>
      </c>
      <c r="R41" s="55">
        <v>0</v>
      </c>
      <c r="S41" s="55">
        <f t="shared" si="8"/>
        <v>997291.70755821851</v>
      </c>
      <c r="T41" s="55">
        <f t="shared" si="9"/>
        <v>5167.3145469337751</v>
      </c>
      <c r="U41" s="55">
        <v>0</v>
      </c>
      <c r="V41" s="55">
        <v>0</v>
      </c>
      <c r="W41" s="55"/>
      <c r="X41" s="57"/>
      <c r="Y41" s="57">
        <f t="shared" si="18"/>
        <v>40496.60849946551</v>
      </c>
      <c r="Z41" s="15">
        <f t="shared" si="19"/>
        <v>4.2325267488623197E-2</v>
      </c>
      <c r="AA41" s="58">
        <f t="shared" si="20"/>
        <v>6</v>
      </c>
      <c r="AB41" s="58">
        <f t="shared" si="21"/>
        <v>50.763215068785939</v>
      </c>
      <c r="AC41" s="15">
        <f t="shared" si="22"/>
        <v>9.9213731625522605E-3</v>
      </c>
      <c r="AD41" s="16">
        <v>1.4289025804750555E-2</v>
      </c>
      <c r="AF41" s="59">
        <f t="shared" si="23"/>
        <v>73296.917199465563</v>
      </c>
      <c r="AG41" s="59">
        <f t="shared" si="24"/>
        <v>0</v>
      </c>
      <c r="AH41" s="59" t="e">
        <f>#REF!-#REF!</f>
        <v>#REF!</v>
      </c>
      <c r="AI41" s="59">
        <f t="shared" si="25"/>
        <v>0</v>
      </c>
      <c r="AJ41" s="59">
        <f t="shared" si="26"/>
        <v>0</v>
      </c>
      <c r="AK41" s="59" t="e">
        <f t="shared" si="15"/>
        <v>#REF!</v>
      </c>
      <c r="AM41" s="17"/>
      <c r="AN41" s="60"/>
    </row>
    <row r="42" spans="1:40" x14ac:dyDescent="0.35">
      <c r="A42" s="50" t="s">
        <v>12</v>
      </c>
      <c r="B42" s="51"/>
      <c r="C42" s="52">
        <v>2025</v>
      </c>
      <c r="D42" s="53" t="s">
        <v>58</v>
      </c>
      <c r="E42" s="54">
        <v>399</v>
      </c>
      <c r="F42" s="55">
        <v>2098376.9419528125</v>
      </c>
      <c r="G42" s="55">
        <v>0</v>
      </c>
      <c r="H42" s="55">
        <v>66977.840299999996</v>
      </c>
      <c r="I42" s="55">
        <f t="shared" ref="I42:I73" si="27">SUM(F42:H42)</f>
        <v>2165354.7822528123</v>
      </c>
      <c r="J42" s="55">
        <f t="shared" ref="J42:J73" si="28">I42/E42</f>
        <v>5426.9543414857453</v>
      </c>
      <c r="K42" s="55">
        <v>0</v>
      </c>
      <c r="L42" s="55">
        <v>0</v>
      </c>
      <c r="M42" s="55"/>
      <c r="N42" s="55"/>
      <c r="O42" s="56"/>
      <c r="P42" s="54">
        <v>384</v>
      </c>
      <c r="Q42" s="55">
        <v>2118229.3113595191</v>
      </c>
      <c r="R42" s="55">
        <v>0</v>
      </c>
      <c r="S42" s="55">
        <f t="shared" si="8"/>
        <v>2118229.3113595191</v>
      </c>
      <c r="T42" s="55">
        <f t="shared" si="9"/>
        <v>5516.2221649987478</v>
      </c>
      <c r="U42" s="55">
        <v>0</v>
      </c>
      <c r="V42" s="55">
        <v>0</v>
      </c>
      <c r="W42" s="55"/>
      <c r="X42" s="57"/>
      <c r="Y42" s="57">
        <f t="shared" ref="Y42:Y73" si="29">S42-I42</f>
        <v>-47125.470893293153</v>
      </c>
      <c r="Z42" s="15">
        <f t="shared" ref="Z42:Z73" si="30">S42/I42-1</f>
        <v>-2.1763394746917353E-2</v>
      </c>
      <c r="AA42" s="58">
        <f t="shared" ref="AA42:AA73" si="31">P42-E42</f>
        <v>-15</v>
      </c>
      <c r="AB42" s="58">
        <f t="shared" ref="AB42:AB73" si="32">T42-J42</f>
        <v>89.26782351300244</v>
      </c>
      <c r="AC42" s="15">
        <f t="shared" ref="AC42:AC73" si="33">T42/J42-1</f>
        <v>1.6448972645781268E-2</v>
      </c>
      <c r="AD42" s="16">
        <v>1.4024015524139788E-2</v>
      </c>
      <c r="AF42" s="59">
        <f t="shared" si="23"/>
        <v>19852.369406706654</v>
      </c>
      <c r="AG42" s="59">
        <f t="shared" si="24"/>
        <v>0</v>
      </c>
      <c r="AH42" s="59" t="e">
        <f>#REF!-#REF!</f>
        <v>#REF!</v>
      </c>
      <c r="AI42" s="59">
        <f t="shared" si="25"/>
        <v>0</v>
      </c>
      <c r="AJ42" s="59">
        <f t="shared" si="26"/>
        <v>0</v>
      </c>
      <c r="AK42" s="59" t="e">
        <f t="shared" si="15"/>
        <v>#REF!</v>
      </c>
      <c r="AM42" s="17"/>
      <c r="AN42" s="60"/>
    </row>
    <row r="43" spans="1:40" x14ac:dyDescent="0.35">
      <c r="A43" s="50" t="s">
        <v>12</v>
      </c>
      <c r="B43" s="51"/>
      <c r="C43" s="52">
        <v>2018</v>
      </c>
      <c r="D43" s="61" t="s">
        <v>59</v>
      </c>
      <c r="E43" s="54">
        <v>419</v>
      </c>
      <c r="F43" s="55">
        <v>2152617.8614884997</v>
      </c>
      <c r="G43" s="55">
        <v>0</v>
      </c>
      <c r="H43" s="55">
        <v>64053.366999999998</v>
      </c>
      <c r="I43" s="55">
        <f t="shared" si="27"/>
        <v>2216671.2284884998</v>
      </c>
      <c r="J43" s="55">
        <f t="shared" si="28"/>
        <v>5290.3847935286394</v>
      </c>
      <c r="K43" s="55">
        <v>164382.37802827242</v>
      </c>
      <c r="L43" s="55">
        <v>0</v>
      </c>
      <c r="M43" s="55"/>
      <c r="N43" s="55"/>
      <c r="O43" s="56"/>
      <c r="P43" s="54">
        <v>419</v>
      </c>
      <c r="Q43" s="55">
        <v>2227082.4703909419</v>
      </c>
      <c r="R43" s="55">
        <v>0</v>
      </c>
      <c r="S43" s="55">
        <f t="shared" si="8"/>
        <v>2227082.4703909419</v>
      </c>
      <c r="T43" s="55">
        <f t="shared" si="9"/>
        <v>5315.2326262313654</v>
      </c>
      <c r="U43" s="62">
        <v>145490.46257087728</v>
      </c>
      <c r="V43" s="55">
        <v>0</v>
      </c>
      <c r="W43" s="55"/>
      <c r="X43" s="57"/>
      <c r="Y43" s="57">
        <f t="shared" si="29"/>
        <v>10411.241902442183</v>
      </c>
      <c r="Z43" s="15">
        <f t="shared" si="30"/>
        <v>4.6967911924138406E-3</v>
      </c>
      <c r="AA43" s="58">
        <f t="shared" si="31"/>
        <v>0</v>
      </c>
      <c r="AB43" s="58">
        <f t="shared" si="32"/>
        <v>24.847832702726009</v>
      </c>
      <c r="AC43" s="15">
        <f t="shared" si="33"/>
        <v>4.6967911924138406E-3</v>
      </c>
      <c r="AD43" s="16">
        <v>4.6967911924138406E-3</v>
      </c>
      <c r="AF43" s="59">
        <f t="shared" si="23"/>
        <v>74464.608902442269</v>
      </c>
      <c r="AG43" s="59">
        <f t="shared" si="24"/>
        <v>-18891.915457395138</v>
      </c>
      <c r="AH43" s="59" t="e">
        <f>#REF!-#REF!</f>
        <v>#REF!</v>
      </c>
      <c r="AI43" s="59">
        <f t="shared" si="25"/>
        <v>0</v>
      </c>
      <c r="AJ43" s="59">
        <f t="shared" si="26"/>
        <v>0</v>
      </c>
      <c r="AK43" s="59" t="e">
        <f t="shared" si="15"/>
        <v>#REF!</v>
      </c>
      <c r="AM43" s="17"/>
      <c r="AN43" s="60"/>
    </row>
    <row r="44" spans="1:40" x14ac:dyDescent="0.35">
      <c r="A44" s="50" t="s">
        <v>12</v>
      </c>
      <c r="B44" s="51"/>
      <c r="C44" s="52">
        <v>2008</v>
      </c>
      <c r="D44" s="61" t="s">
        <v>60</v>
      </c>
      <c r="E44" s="54">
        <v>420</v>
      </c>
      <c r="F44" s="55">
        <v>1929508.6442932202</v>
      </c>
      <c r="G44" s="55">
        <v>0</v>
      </c>
      <c r="H44" s="55">
        <v>61155.898000000001</v>
      </c>
      <c r="I44" s="55">
        <f t="shared" si="27"/>
        <v>1990664.5422932203</v>
      </c>
      <c r="J44" s="55">
        <f t="shared" si="28"/>
        <v>4739.6774816505249</v>
      </c>
      <c r="K44" s="55">
        <v>70991.605885686353</v>
      </c>
      <c r="L44" s="55">
        <v>0</v>
      </c>
      <c r="M44" s="55"/>
      <c r="N44" s="55"/>
      <c r="O44" s="56"/>
      <c r="P44" s="54">
        <v>421</v>
      </c>
      <c r="Q44" s="55">
        <v>2004387.4719617455</v>
      </c>
      <c r="R44" s="55">
        <v>0</v>
      </c>
      <c r="S44" s="55">
        <f t="shared" si="8"/>
        <v>2004387.4719617455</v>
      </c>
      <c r="T44" s="55">
        <f t="shared" si="9"/>
        <v>4761.0153728307496</v>
      </c>
      <c r="U44" s="62">
        <v>53444.987144805258</v>
      </c>
      <c r="V44" s="55">
        <v>0</v>
      </c>
      <c r="W44" s="55"/>
      <c r="X44" s="57"/>
      <c r="Y44" s="57">
        <f t="shared" si="29"/>
        <v>13722.929668525234</v>
      </c>
      <c r="Z44" s="15">
        <f t="shared" si="30"/>
        <v>6.8936424882097835E-3</v>
      </c>
      <c r="AA44" s="58">
        <f t="shared" si="31"/>
        <v>1</v>
      </c>
      <c r="AB44" s="58">
        <f t="shared" si="32"/>
        <v>21.337891180224688</v>
      </c>
      <c r="AC44" s="15">
        <f t="shared" si="33"/>
        <v>4.5019711283802444E-3</v>
      </c>
      <c r="AD44" s="16">
        <v>4.6623669002383572E-3</v>
      </c>
      <c r="AF44" s="59">
        <f t="shared" si="23"/>
        <v>74878.827668525279</v>
      </c>
      <c r="AG44" s="59">
        <f t="shared" si="24"/>
        <v>-17546.618740881095</v>
      </c>
      <c r="AH44" s="59" t="e">
        <f>#REF!-#REF!</f>
        <v>#REF!</v>
      </c>
      <c r="AI44" s="59">
        <f t="shared" si="25"/>
        <v>0</v>
      </c>
      <c r="AJ44" s="59">
        <f t="shared" si="26"/>
        <v>0</v>
      </c>
      <c r="AK44" s="59" t="e">
        <f t="shared" si="15"/>
        <v>#REF!</v>
      </c>
      <c r="AM44" s="17"/>
      <c r="AN44" s="60"/>
    </row>
    <row r="45" spans="1:40" x14ac:dyDescent="0.35">
      <c r="A45" s="50" t="s">
        <v>12</v>
      </c>
      <c r="B45" s="51"/>
      <c r="C45" s="52">
        <v>3028</v>
      </c>
      <c r="D45" s="61" t="s">
        <v>61</v>
      </c>
      <c r="E45" s="54">
        <v>210</v>
      </c>
      <c r="F45" s="55">
        <v>925050</v>
      </c>
      <c r="G45" s="55">
        <v>0</v>
      </c>
      <c r="H45" s="55">
        <v>30961.010999999999</v>
      </c>
      <c r="I45" s="55">
        <f t="shared" si="27"/>
        <v>956011.01099999994</v>
      </c>
      <c r="J45" s="55">
        <f t="shared" si="28"/>
        <v>4552.4333857142856</v>
      </c>
      <c r="K45" s="55">
        <v>0</v>
      </c>
      <c r="L45" s="55">
        <v>6866.5119337018132</v>
      </c>
      <c r="M45" s="55"/>
      <c r="N45" s="55"/>
      <c r="O45" s="56"/>
      <c r="P45" s="54">
        <v>210</v>
      </c>
      <c r="Q45" s="55">
        <v>968100.00000000012</v>
      </c>
      <c r="R45" s="55">
        <v>0</v>
      </c>
      <c r="S45" s="55">
        <f t="shared" si="8"/>
        <v>968100.00000000012</v>
      </c>
      <c r="T45" s="55">
        <f t="shared" si="9"/>
        <v>4610.0000000000009</v>
      </c>
      <c r="U45" s="55">
        <v>0</v>
      </c>
      <c r="V45" s="62">
        <v>5648.2065853404038</v>
      </c>
      <c r="W45" s="55"/>
      <c r="X45" s="57"/>
      <c r="Y45" s="57">
        <f t="shared" si="29"/>
        <v>12088.989000000176</v>
      </c>
      <c r="Z45" s="15">
        <f t="shared" si="30"/>
        <v>1.2645240338136743E-2</v>
      </c>
      <c r="AA45" s="58">
        <f t="shared" si="31"/>
        <v>0</v>
      </c>
      <c r="AB45" s="58">
        <f t="shared" si="32"/>
        <v>57.566614285715332</v>
      </c>
      <c r="AC45" s="15">
        <f t="shared" si="33"/>
        <v>1.2645240338136965E-2</v>
      </c>
      <c r="AD45" s="16">
        <v>1.2645240338136743E-2</v>
      </c>
      <c r="AF45" s="59">
        <f t="shared" si="23"/>
        <v>43050.000000000116</v>
      </c>
      <c r="AG45" s="59">
        <f t="shared" si="24"/>
        <v>0</v>
      </c>
      <c r="AH45" s="59" t="e">
        <f>#REF!-#REF!</f>
        <v>#REF!</v>
      </c>
      <c r="AI45" s="59">
        <f t="shared" si="25"/>
        <v>0</v>
      </c>
      <c r="AJ45" s="59">
        <f t="shared" si="26"/>
        <v>-1218.3053483614094</v>
      </c>
      <c r="AK45" s="59" t="e">
        <f t="shared" si="15"/>
        <v>#REF!</v>
      </c>
      <c r="AM45" s="17"/>
      <c r="AN45" s="60"/>
    </row>
    <row r="46" spans="1:40" x14ac:dyDescent="0.35">
      <c r="A46" s="50" t="s">
        <v>12</v>
      </c>
      <c r="B46" s="51" t="s">
        <v>62</v>
      </c>
      <c r="C46" s="52">
        <v>2147</v>
      </c>
      <c r="D46" s="53" t="s">
        <v>63</v>
      </c>
      <c r="E46" s="54">
        <v>206</v>
      </c>
      <c r="F46" s="55">
        <v>914509.15394451655</v>
      </c>
      <c r="G46" s="55">
        <v>0</v>
      </c>
      <c r="H46" s="55">
        <v>31109.035</v>
      </c>
      <c r="I46" s="55">
        <f t="shared" si="27"/>
        <v>945618.18894451659</v>
      </c>
      <c r="J46" s="55">
        <f t="shared" si="28"/>
        <v>4590.3795579830903</v>
      </c>
      <c r="K46" s="55">
        <v>1605.2355306135723</v>
      </c>
      <c r="L46" s="55">
        <v>0</v>
      </c>
      <c r="M46" s="55"/>
      <c r="N46" s="55"/>
      <c r="O46" s="56"/>
      <c r="P46" s="54">
        <v>206</v>
      </c>
      <c r="Q46" s="55">
        <v>957248.62627604732</v>
      </c>
      <c r="R46" s="55">
        <v>0</v>
      </c>
      <c r="S46" s="55">
        <f t="shared" si="8"/>
        <v>957248.62627604732</v>
      </c>
      <c r="T46" s="55">
        <f t="shared" si="9"/>
        <v>4646.8379916312979</v>
      </c>
      <c r="U46" s="55">
        <v>0</v>
      </c>
      <c r="V46" s="55">
        <v>0</v>
      </c>
      <c r="W46" s="55"/>
      <c r="X46" s="57"/>
      <c r="Y46" s="57">
        <f t="shared" si="29"/>
        <v>11630.437331530731</v>
      </c>
      <c r="Z46" s="15">
        <f t="shared" si="30"/>
        <v>1.2299295283768164E-2</v>
      </c>
      <c r="AA46" s="58">
        <f t="shared" si="31"/>
        <v>0</v>
      </c>
      <c r="AB46" s="58">
        <f t="shared" si="32"/>
        <v>56.458433648207574</v>
      </c>
      <c r="AC46" s="15">
        <f t="shared" si="33"/>
        <v>1.2299295283768164E-2</v>
      </c>
      <c r="AD46" s="16">
        <v>1.2299295283742628E-2</v>
      </c>
      <c r="AF46" s="59">
        <f t="shared" si="23"/>
        <v>42739.472331530764</v>
      </c>
      <c r="AG46" s="59">
        <f t="shared" si="24"/>
        <v>-1605.2355306135723</v>
      </c>
      <c r="AH46" s="59" t="e">
        <f>#REF!-#REF!</f>
        <v>#REF!</v>
      </c>
      <c r="AI46" s="59">
        <f t="shared" si="25"/>
        <v>0</v>
      </c>
      <c r="AJ46" s="59">
        <f t="shared" si="26"/>
        <v>0</v>
      </c>
      <c r="AK46" s="59" t="e">
        <f t="shared" si="15"/>
        <v>#REF!</v>
      </c>
      <c r="AM46" s="17"/>
      <c r="AN46" s="60"/>
    </row>
    <row r="47" spans="1:40" x14ac:dyDescent="0.35">
      <c r="A47" s="50" t="s">
        <v>12</v>
      </c>
      <c r="B47" s="51" t="s">
        <v>64</v>
      </c>
      <c r="C47" s="52">
        <v>2120</v>
      </c>
      <c r="D47" s="53" t="s">
        <v>299</v>
      </c>
      <c r="E47" s="54">
        <v>378</v>
      </c>
      <c r="F47" s="55">
        <v>1903062.3458409861</v>
      </c>
      <c r="G47" s="55">
        <v>0</v>
      </c>
      <c r="H47" s="55">
        <v>61461.947500000002</v>
      </c>
      <c r="I47" s="55">
        <f t="shared" si="27"/>
        <v>1964524.2933409861</v>
      </c>
      <c r="J47" s="55">
        <f t="shared" si="28"/>
        <v>5197.1542151877939</v>
      </c>
      <c r="K47" s="55">
        <v>0</v>
      </c>
      <c r="L47" s="55">
        <v>0</v>
      </c>
      <c r="M47" s="55"/>
      <c r="N47" s="55"/>
      <c r="O47" s="56"/>
      <c r="P47" s="54">
        <v>377</v>
      </c>
      <c r="Q47" s="55">
        <v>1987691.9062282122</v>
      </c>
      <c r="R47" s="55">
        <v>0</v>
      </c>
      <c r="S47" s="55">
        <f t="shared" si="8"/>
        <v>1987691.9062282122</v>
      </c>
      <c r="T47" s="55">
        <f t="shared" si="9"/>
        <v>5272.3923242127648</v>
      </c>
      <c r="U47" s="55">
        <v>0</v>
      </c>
      <c r="V47" s="55">
        <v>0</v>
      </c>
      <c r="W47" s="55"/>
      <c r="X47" s="57"/>
      <c r="Y47" s="57">
        <f t="shared" si="29"/>
        <v>23167.612887226045</v>
      </c>
      <c r="Z47" s="15">
        <f t="shared" si="30"/>
        <v>1.1792988748347666E-2</v>
      </c>
      <c r="AA47" s="58">
        <f t="shared" si="31"/>
        <v>-1</v>
      </c>
      <c r="AB47" s="58">
        <f t="shared" si="32"/>
        <v>75.238109024970981</v>
      </c>
      <c r="AC47" s="15">
        <f t="shared" si="33"/>
        <v>1.4476789779510613E-2</v>
      </c>
      <c r="AD47" s="16">
        <v>1.429529073677549E-2</v>
      </c>
      <c r="AF47" s="59">
        <f t="shared" si="23"/>
        <v>84629.560387226054</v>
      </c>
      <c r="AG47" s="59">
        <f t="shared" si="24"/>
        <v>0</v>
      </c>
      <c r="AH47" s="59" t="e">
        <f>#REF!-#REF!</f>
        <v>#REF!</v>
      </c>
      <c r="AI47" s="59">
        <f t="shared" si="25"/>
        <v>0</v>
      </c>
      <c r="AJ47" s="59">
        <f t="shared" si="26"/>
        <v>0</v>
      </c>
      <c r="AK47" s="59" t="e">
        <f t="shared" si="15"/>
        <v>#REF!</v>
      </c>
      <c r="AM47" s="17"/>
      <c r="AN47" s="60"/>
    </row>
    <row r="48" spans="1:40" x14ac:dyDescent="0.35">
      <c r="A48" s="50" t="s">
        <v>12</v>
      </c>
      <c r="B48" s="51" t="s">
        <v>65</v>
      </c>
      <c r="C48" s="52">
        <v>2113</v>
      </c>
      <c r="D48" s="61" t="s">
        <v>66</v>
      </c>
      <c r="E48" s="54">
        <v>508</v>
      </c>
      <c r="F48" s="55">
        <v>2237740</v>
      </c>
      <c r="G48" s="55">
        <v>0</v>
      </c>
      <c r="H48" s="55">
        <v>67156.869300000006</v>
      </c>
      <c r="I48" s="55">
        <f t="shared" si="27"/>
        <v>2304896.8692999999</v>
      </c>
      <c r="J48" s="55">
        <f t="shared" si="28"/>
        <v>4537.1985616141728</v>
      </c>
      <c r="K48" s="55">
        <v>0</v>
      </c>
      <c r="L48" s="55">
        <v>239665.22073648919</v>
      </c>
      <c r="M48" s="55"/>
      <c r="N48" s="55"/>
      <c r="O48" s="56"/>
      <c r="P48" s="54">
        <v>508</v>
      </c>
      <c r="Q48" s="55">
        <v>2341880</v>
      </c>
      <c r="R48" s="55">
        <v>0</v>
      </c>
      <c r="S48" s="55">
        <f t="shared" si="8"/>
        <v>2341880</v>
      </c>
      <c r="T48" s="55">
        <f t="shared" si="9"/>
        <v>4610</v>
      </c>
      <c r="U48" s="55">
        <v>0</v>
      </c>
      <c r="V48" s="62">
        <v>247729.85166849376</v>
      </c>
      <c r="W48" s="55"/>
      <c r="X48" s="57"/>
      <c r="Y48" s="57">
        <f t="shared" si="29"/>
        <v>36983.130700000096</v>
      </c>
      <c r="Z48" s="15">
        <f t="shared" si="30"/>
        <v>1.6045460077886986E-2</v>
      </c>
      <c r="AA48" s="58">
        <f t="shared" si="31"/>
        <v>0</v>
      </c>
      <c r="AB48" s="58">
        <f t="shared" si="32"/>
        <v>72.801438385827169</v>
      </c>
      <c r="AC48" s="15">
        <f t="shared" si="33"/>
        <v>1.6045460077887208E-2</v>
      </c>
      <c r="AD48" s="16">
        <v>1.6045460077887208E-2</v>
      </c>
      <c r="AF48" s="59">
        <f t="shared" si="23"/>
        <v>104140</v>
      </c>
      <c r="AG48" s="59">
        <f t="shared" si="24"/>
        <v>0</v>
      </c>
      <c r="AH48" s="59" t="e">
        <f>#REF!-#REF!</f>
        <v>#REF!</v>
      </c>
      <c r="AI48" s="59">
        <f t="shared" si="25"/>
        <v>0</v>
      </c>
      <c r="AJ48" s="59">
        <f t="shared" si="26"/>
        <v>8064.6309320045693</v>
      </c>
      <c r="AK48" s="59" t="e">
        <f t="shared" si="15"/>
        <v>#REF!</v>
      </c>
      <c r="AM48" s="17"/>
      <c r="AN48" s="60"/>
    </row>
    <row r="49" spans="1:40" x14ac:dyDescent="0.35">
      <c r="A49" s="50" t="s">
        <v>12</v>
      </c>
      <c r="B49" s="51" t="s">
        <v>67</v>
      </c>
      <c r="C49" s="52">
        <v>2103</v>
      </c>
      <c r="D49" s="53" t="s">
        <v>68</v>
      </c>
      <c r="E49" s="54">
        <v>216</v>
      </c>
      <c r="F49" s="55">
        <v>1211502.7793348636</v>
      </c>
      <c r="G49" s="55">
        <v>0</v>
      </c>
      <c r="H49" s="55">
        <v>41036.6417</v>
      </c>
      <c r="I49" s="55">
        <f t="shared" si="27"/>
        <v>1252539.4210348637</v>
      </c>
      <c r="J49" s="55">
        <f t="shared" si="28"/>
        <v>5798.7936159021465</v>
      </c>
      <c r="K49" s="55">
        <v>0</v>
      </c>
      <c r="L49" s="55">
        <v>0</v>
      </c>
      <c r="M49" s="55"/>
      <c r="N49" s="55"/>
      <c r="O49" s="56"/>
      <c r="P49" s="54">
        <v>216</v>
      </c>
      <c r="Q49" s="55">
        <v>1270129.8170455189</v>
      </c>
      <c r="R49" s="55">
        <v>0</v>
      </c>
      <c r="S49" s="55">
        <f t="shared" si="8"/>
        <v>1270129.8170455189</v>
      </c>
      <c r="T49" s="55">
        <f t="shared" si="9"/>
        <v>5880.2306344699946</v>
      </c>
      <c r="U49" s="55">
        <v>0</v>
      </c>
      <c r="V49" s="55">
        <v>0</v>
      </c>
      <c r="W49" s="55"/>
      <c r="X49" s="57"/>
      <c r="Y49" s="57">
        <f t="shared" si="29"/>
        <v>17590.396010655211</v>
      </c>
      <c r="Z49" s="15">
        <f t="shared" si="30"/>
        <v>1.4043786339372755E-2</v>
      </c>
      <c r="AA49" s="58">
        <f t="shared" si="31"/>
        <v>0</v>
      </c>
      <c r="AB49" s="58">
        <f t="shared" si="32"/>
        <v>81.437018567848099</v>
      </c>
      <c r="AC49" s="15">
        <f t="shared" si="33"/>
        <v>1.4043786339372755E-2</v>
      </c>
      <c r="AD49" s="16">
        <v>1.4043786339297037E-2</v>
      </c>
      <c r="AF49" s="59">
        <f t="shared" si="23"/>
        <v>58627.037710655248</v>
      </c>
      <c r="AG49" s="59">
        <f t="shared" si="24"/>
        <v>0</v>
      </c>
      <c r="AH49" s="59" t="e">
        <f>#REF!-#REF!</f>
        <v>#REF!</v>
      </c>
      <c r="AI49" s="59">
        <f t="shared" si="25"/>
        <v>0</v>
      </c>
      <c r="AJ49" s="59">
        <f t="shared" si="26"/>
        <v>0</v>
      </c>
      <c r="AK49" s="59" t="e">
        <f t="shared" si="15"/>
        <v>#REF!</v>
      </c>
      <c r="AM49" s="17"/>
      <c r="AN49" s="60"/>
    </row>
    <row r="50" spans="1:40" x14ac:dyDescent="0.35">
      <c r="A50" s="50" t="s">
        <v>12</v>
      </c>
      <c r="B50" s="51" t="s">
        <v>69</v>
      </c>
      <c r="C50" s="52">
        <v>2084</v>
      </c>
      <c r="D50" s="53" t="s">
        <v>70</v>
      </c>
      <c r="E50" s="54">
        <v>397</v>
      </c>
      <c r="F50" s="55">
        <v>2105919.223189903</v>
      </c>
      <c r="G50" s="55">
        <v>0</v>
      </c>
      <c r="H50" s="55">
        <v>74645.081200000001</v>
      </c>
      <c r="I50" s="55">
        <f t="shared" si="27"/>
        <v>2180564.3043899029</v>
      </c>
      <c r="J50" s="55">
        <f t="shared" si="28"/>
        <v>5492.6053007302335</v>
      </c>
      <c r="K50" s="55">
        <v>0</v>
      </c>
      <c r="L50" s="55">
        <v>0</v>
      </c>
      <c r="M50" s="55"/>
      <c r="N50" s="55"/>
      <c r="O50" s="56"/>
      <c r="P50" s="54">
        <v>384</v>
      </c>
      <c r="Q50" s="55">
        <v>2143415.5742498236</v>
      </c>
      <c r="R50" s="55">
        <v>0</v>
      </c>
      <c r="S50" s="55">
        <f t="shared" si="8"/>
        <v>2143415.5742498236</v>
      </c>
      <c r="T50" s="55">
        <f t="shared" si="9"/>
        <v>5581.8113912755825</v>
      </c>
      <c r="U50" s="55">
        <v>0</v>
      </c>
      <c r="V50" s="55">
        <v>0</v>
      </c>
      <c r="W50" s="55"/>
      <c r="X50" s="57"/>
      <c r="Y50" s="57">
        <f t="shared" si="29"/>
        <v>-37148.730140079278</v>
      </c>
      <c r="Z50" s="15">
        <f t="shared" si="30"/>
        <v>-1.7036291965933592E-2</v>
      </c>
      <c r="AA50" s="58">
        <f t="shared" si="31"/>
        <v>-13</v>
      </c>
      <c r="AB50" s="58">
        <f t="shared" si="32"/>
        <v>89.20609054534907</v>
      </c>
      <c r="AC50" s="15">
        <f t="shared" si="33"/>
        <v>1.6241125233136477E-2</v>
      </c>
      <c r="AD50" s="16">
        <v>1.4154154676504938E-2</v>
      </c>
      <c r="AF50" s="59">
        <f t="shared" si="23"/>
        <v>37496.35105992062</v>
      </c>
      <c r="AG50" s="59">
        <f t="shared" si="24"/>
        <v>0</v>
      </c>
      <c r="AH50" s="59" t="e">
        <f>#REF!-#REF!</f>
        <v>#REF!</v>
      </c>
      <c r="AI50" s="59">
        <f t="shared" si="25"/>
        <v>0</v>
      </c>
      <c r="AJ50" s="59">
        <f t="shared" si="26"/>
        <v>0</v>
      </c>
      <c r="AK50" s="59" t="e">
        <f t="shared" si="15"/>
        <v>#REF!</v>
      </c>
      <c r="AM50" s="17"/>
      <c r="AN50" s="60"/>
    </row>
    <row r="51" spans="1:40" x14ac:dyDescent="0.35">
      <c r="A51" s="50" t="s">
        <v>12</v>
      </c>
      <c r="B51" s="51"/>
      <c r="C51" s="52">
        <v>2183</v>
      </c>
      <c r="D51" s="53" t="s">
        <v>71</v>
      </c>
      <c r="E51" s="54">
        <v>416</v>
      </c>
      <c r="F51" s="55">
        <v>2117868.2263028068</v>
      </c>
      <c r="G51" s="55">
        <v>9620.0984367892561</v>
      </c>
      <c r="H51" s="55">
        <v>66192.713199999998</v>
      </c>
      <c r="I51" s="55">
        <f t="shared" si="27"/>
        <v>2193681.037939596</v>
      </c>
      <c r="J51" s="55">
        <f t="shared" si="28"/>
        <v>5273.2717258163366</v>
      </c>
      <c r="K51" s="55">
        <v>0</v>
      </c>
      <c r="L51" s="55">
        <v>0</v>
      </c>
      <c r="M51" s="55"/>
      <c r="N51" s="55"/>
      <c r="O51" s="56"/>
      <c r="P51" s="54">
        <v>416</v>
      </c>
      <c r="Q51" s="55">
        <v>2215237.2656366918</v>
      </c>
      <c r="R51" s="55">
        <v>0</v>
      </c>
      <c r="S51" s="55">
        <f t="shared" si="8"/>
        <v>2215237.2656366918</v>
      </c>
      <c r="T51" s="55">
        <f t="shared" si="9"/>
        <v>5325.0895808574323</v>
      </c>
      <c r="U51" s="55">
        <v>0</v>
      </c>
      <c r="V51" s="55">
        <v>0</v>
      </c>
      <c r="W51" s="55"/>
      <c r="X51" s="57"/>
      <c r="Y51" s="57">
        <f t="shared" si="29"/>
        <v>21556.227697095834</v>
      </c>
      <c r="Z51" s="15">
        <f t="shared" si="30"/>
        <v>9.8265095628224941E-3</v>
      </c>
      <c r="AA51" s="58">
        <f t="shared" si="31"/>
        <v>0</v>
      </c>
      <c r="AB51" s="58">
        <f t="shared" si="32"/>
        <v>51.817855041095754</v>
      </c>
      <c r="AC51" s="15">
        <f t="shared" si="33"/>
        <v>9.8265095628224941E-3</v>
      </c>
      <c r="AD51" s="16">
        <v>9.8265095627385612E-3</v>
      </c>
      <c r="AF51" s="59">
        <f t="shared" si="23"/>
        <v>97369.03933388507</v>
      </c>
      <c r="AG51" s="59">
        <f t="shared" si="24"/>
        <v>0</v>
      </c>
      <c r="AH51" s="59" t="e">
        <f>#REF!-#REF!</f>
        <v>#REF!</v>
      </c>
      <c r="AI51" s="59">
        <f t="shared" si="25"/>
        <v>0</v>
      </c>
      <c r="AJ51" s="59">
        <f t="shared" si="26"/>
        <v>0</v>
      </c>
      <c r="AK51" s="59" t="e">
        <f t="shared" si="15"/>
        <v>#REF!</v>
      </c>
      <c r="AM51" s="17"/>
      <c r="AN51" s="60"/>
    </row>
    <row r="52" spans="1:40" x14ac:dyDescent="0.35">
      <c r="A52" s="50" t="s">
        <v>12</v>
      </c>
      <c r="B52" s="51" t="s">
        <v>72</v>
      </c>
      <c r="C52" s="52">
        <v>2065</v>
      </c>
      <c r="D52" s="53" t="s">
        <v>300</v>
      </c>
      <c r="E52" s="54">
        <v>334</v>
      </c>
      <c r="F52" s="55">
        <v>1885598.7603225992</v>
      </c>
      <c r="G52" s="55">
        <v>0</v>
      </c>
      <c r="H52" s="55">
        <v>62466.110099999998</v>
      </c>
      <c r="I52" s="55">
        <f t="shared" si="27"/>
        <v>1948064.8704225991</v>
      </c>
      <c r="J52" s="55">
        <f t="shared" si="28"/>
        <v>5832.5295521634707</v>
      </c>
      <c r="K52" s="55">
        <v>0</v>
      </c>
      <c r="L52" s="55">
        <v>0</v>
      </c>
      <c r="M52" s="55"/>
      <c r="N52" s="55"/>
      <c r="O52" s="56"/>
      <c r="P52" s="54">
        <v>321</v>
      </c>
      <c r="Q52" s="55">
        <v>1904033.3224669599</v>
      </c>
      <c r="R52" s="55">
        <v>0</v>
      </c>
      <c r="S52" s="55">
        <f t="shared" si="8"/>
        <v>1904033.3224669599</v>
      </c>
      <c r="T52" s="55">
        <f t="shared" si="9"/>
        <v>5931.5679827631147</v>
      </c>
      <c r="U52" s="55">
        <v>0</v>
      </c>
      <c r="V52" s="55">
        <v>0</v>
      </c>
      <c r="W52" s="55"/>
      <c r="X52" s="57"/>
      <c r="Y52" s="57">
        <f t="shared" si="29"/>
        <v>-44031.547955639195</v>
      </c>
      <c r="Z52" s="15">
        <f t="shared" si="30"/>
        <v>-2.2602711349179683E-2</v>
      </c>
      <c r="AA52" s="58">
        <f t="shared" si="31"/>
        <v>-13</v>
      </c>
      <c r="AB52" s="58">
        <f t="shared" si="32"/>
        <v>99.038430599644016</v>
      </c>
      <c r="AC52" s="15">
        <f t="shared" si="33"/>
        <v>1.6980356415495113E-2</v>
      </c>
      <c r="AD52" s="16">
        <v>1.4185831425495898E-2</v>
      </c>
      <c r="AF52" s="59">
        <f t="shared" si="23"/>
        <v>18434.562144360738</v>
      </c>
      <c r="AG52" s="59">
        <f t="shared" si="24"/>
        <v>0</v>
      </c>
      <c r="AH52" s="59" t="e">
        <f>#REF!-#REF!</f>
        <v>#REF!</v>
      </c>
      <c r="AI52" s="59">
        <f t="shared" si="25"/>
        <v>0</v>
      </c>
      <c r="AJ52" s="59">
        <f t="shared" si="26"/>
        <v>0</v>
      </c>
      <c r="AK52" s="59" t="e">
        <f t="shared" si="15"/>
        <v>#REF!</v>
      </c>
      <c r="AM52" s="17"/>
      <c r="AN52" s="60"/>
    </row>
    <row r="53" spans="1:40" x14ac:dyDescent="0.35">
      <c r="A53" s="50" t="s">
        <v>12</v>
      </c>
      <c r="B53" s="51"/>
      <c r="C53" s="52">
        <v>2007</v>
      </c>
      <c r="D53" s="53" t="s">
        <v>73</v>
      </c>
      <c r="E53" s="54">
        <v>410</v>
      </c>
      <c r="F53" s="55">
        <v>2064102.3644725552</v>
      </c>
      <c r="G53" s="55">
        <v>0</v>
      </c>
      <c r="H53" s="55">
        <v>65998.681800000006</v>
      </c>
      <c r="I53" s="55">
        <f t="shared" si="27"/>
        <v>2130101.0462725554</v>
      </c>
      <c r="J53" s="55">
        <f t="shared" si="28"/>
        <v>5195.3684055428175</v>
      </c>
      <c r="K53" s="55">
        <v>0</v>
      </c>
      <c r="L53" s="55">
        <v>0</v>
      </c>
      <c r="M53" s="55"/>
      <c r="N53" s="55"/>
      <c r="O53" s="56"/>
      <c r="P53" s="54">
        <v>412</v>
      </c>
      <c r="Q53" s="55">
        <v>2170226.4143923102</v>
      </c>
      <c r="R53" s="55">
        <v>0</v>
      </c>
      <c r="S53" s="55">
        <f t="shared" si="8"/>
        <v>2170226.4143923102</v>
      </c>
      <c r="T53" s="55">
        <f t="shared" si="9"/>
        <v>5267.5398407580342</v>
      </c>
      <c r="U53" s="55">
        <v>0</v>
      </c>
      <c r="V53" s="55">
        <v>0</v>
      </c>
      <c r="W53" s="55"/>
      <c r="X53" s="57"/>
      <c r="Y53" s="57">
        <f t="shared" si="29"/>
        <v>40125.368119754829</v>
      </c>
      <c r="Z53" s="15">
        <f t="shared" si="30"/>
        <v>1.8837307361530886E-2</v>
      </c>
      <c r="AA53" s="58">
        <f t="shared" si="31"/>
        <v>2</v>
      </c>
      <c r="AB53" s="58">
        <f t="shared" si="32"/>
        <v>72.171435215216661</v>
      </c>
      <c r="AC53" s="15">
        <f t="shared" si="33"/>
        <v>1.3891495189872982E-2</v>
      </c>
      <c r="AD53" s="16">
        <v>1.4197836571253397E-2</v>
      </c>
      <c r="AF53" s="59">
        <f t="shared" si="23"/>
        <v>106124.04991975497</v>
      </c>
      <c r="AG53" s="59">
        <f t="shared" si="24"/>
        <v>0</v>
      </c>
      <c r="AH53" s="59" t="e">
        <f>#REF!-#REF!</f>
        <v>#REF!</v>
      </c>
      <c r="AI53" s="59">
        <f t="shared" si="25"/>
        <v>0</v>
      </c>
      <c r="AJ53" s="59">
        <f t="shared" si="26"/>
        <v>0</v>
      </c>
      <c r="AK53" s="59" t="e">
        <f t="shared" si="15"/>
        <v>#REF!</v>
      </c>
      <c r="AM53" s="17"/>
      <c r="AN53" s="60"/>
    </row>
    <row r="54" spans="1:40" x14ac:dyDescent="0.35">
      <c r="A54" s="50" t="s">
        <v>12</v>
      </c>
      <c r="B54" s="51" t="s">
        <v>74</v>
      </c>
      <c r="C54" s="52">
        <v>5201</v>
      </c>
      <c r="D54" s="61" t="s">
        <v>75</v>
      </c>
      <c r="E54" s="54">
        <v>210</v>
      </c>
      <c r="F54" s="55">
        <v>936348.63012402912</v>
      </c>
      <c r="G54" s="55">
        <v>0</v>
      </c>
      <c r="H54" s="55">
        <v>32105.196199999998</v>
      </c>
      <c r="I54" s="55">
        <f t="shared" si="27"/>
        <v>968453.82632402913</v>
      </c>
      <c r="J54" s="55">
        <f t="shared" si="28"/>
        <v>4611.6848872572818</v>
      </c>
      <c r="K54" s="55">
        <v>11298.630124029121</v>
      </c>
      <c r="L54" s="55">
        <v>151.20653333044174</v>
      </c>
      <c r="M54" s="55"/>
      <c r="N54" s="55"/>
      <c r="O54" s="56"/>
      <c r="P54" s="54">
        <v>210</v>
      </c>
      <c r="Q54" s="55">
        <v>972623.98121564917</v>
      </c>
      <c r="R54" s="55">
        <v>0</v>
      </c>
      <c r="S54" s="55">
        <f t="shared" si="8"/>
        <v>972623.98121564917</v>
      </c>
      <c r="T54" s="55">
        <f t="shared" si="9"/>
        <v>4631.5427676935678</v>
      </c>
      <c r="U54" s="62">
        <v>2162.3641156256199</v>
      </c>
      <c r="V54" s="55">
        <v>0</v>
      </c>
      <c r="W54" s="55"/>
      <c r="X54" s="57"/>
      <c r="Y54" s="57">
        <f t="shared" si="29"/>
        <v>4170.1548916200409</v>
      </c>
      <c r="Z54" s="15">
        <f t="shared" si="30"/>
        <v>4.3059924781843062E-3</v>
      </c>
      <c r="AA54" s="58">
        <f t="shared" si="31"/>
        <v>0</v>
      </c>
      <c r="AB54" s="58">
        <f t="shared" si="32"/>
        <v>19.857880436285996</v>
      </c>
      <c r="AC54" s="15">
        <f t="shared" si="33"/>
        <v>4.3059924781843062E-3</v>
      </c>
      <c r="AD54" s="16">
        <v>4.3059924781843062E-3</v>
      </c>
      <c r="AF54" s="59">
        <f t="shared" si="23"/>
        <v>36275.351091620047</v>
      </c>
      <c r="AG54" s="59">
        <f t="shared" si="24"/>
        <v>-9136.2660084035015</v>
      </c>
      <c r="AH54" s="59" t="e">
        <f>#REF!-#REF!</f>
        <v>#REF!</v>
      </c>
      <c r="AI54" s="59">
        <f t="shared" si="25"/>
        <v>0</v>
      </c>
      <c r="AJ54" s="59">
        <f t="shared" si="26"/>
        <v>-151.20653333044174</v>
      </c>
      <c r="AK54" s="59" t="e">
        <f t="shared" si="15"/>
        <v>#REF!</v>
      </c>
      <c r="AM54" s="17"/>
      <c r="AN54" s="60"/>
    </row>
    <row r="55" spans="1:40" x14ac:dyDescent="0.35">
      <c r="A55" s="50" t="s">
        <v>12</v>
      </c>
      <c r="B55" s="51" t="s">
        <v>76</v>
      </c>
      <c r="C55" s="52">
        <v>2027</v>
      </c>
      <c r="D55" s="53" t="s">
        <v>77</v>
      </c>
      <c r="E55" s="54">
        <v>373</v>
      </c>
      <c r="F55" s="55">
        <v>1821451.4344272462</v>
      </c>
      <c r="G55" s="55">
        <v>0</v>
      </c>
      <c r="H55" s="55">
        <v>59826.6829</v>
      </c>
      <c r="I55" s="55">
        <f t="shared" si="27"/>
        <v>1881278.1173272461</v>
      </c>
      <c r="J55" s="55">
        <f t="shared" si="28"/>
        <v>5043.6410652204986</v>
      </c>
      <c r="K55" s="55">
        <v>0</v>
      </c>
      <c r="L55" s="55">
        <v>0</v>
      </c>
      <c r="M55" s="55"/>
      <c r="N55" s="55"/>
      <c r="O55" s="56"/>
      <c r="P55" s="54">
        <v>364</v>
      </c>
      <c r="Q55" s="55">
        <v>1865461.7616818284</v>
      </c>
      <c r="R55" s="55">
        <v>0</v>
      </c>
      <c r="S55" s="55">
        <f t="shared" si="8"/>
        <v>1865461.7616818284</v>
      </c>
      <c r="T55" s="55">
        <f t="shared" si="9"/>
        <v>5124.894949675353</v>
      </c>
      <c r="U55" s="55">
        <v>0</v>
      </c>
      <c r="V55" s="55">
        <v>0</v>
      </c>
      <c r="W55" s="55"/>
      <c r="X55" s="57"/>
      <c r="Y55" s="57">
        <f t="shared" si="29"/>
        <v>-15816.355645417701</v>
      </c>
      <c r="Z55" s="15">
        <f t="shared" si="30"/>
        <v>-8.4072394717948917E-3</v>
      </c>
      <c r="AA55" s="58">
        <f t="shared" si="31"/>
        <v>-9</v>
      </c>
      <c r="AB55" s="58">
        <f t="shared" si="32"/>
        <v>81.253884454854415</v>
      </c>
      <c r="AC55" s="15">
        <f t="shared" si="33"/>
        <v>1.6110163947858691E-2</v>
      </c>
      <c r="AD55" s="16">
        <v>1.4343470434718286E-2</v>
      </c>
      <c r="AF55" s="59">
        <f t="shared" si="23"/>
        <v>44010.327254582196</v>
      </c>
      <c r="AG55" s="59">
        <f t="shared" si="24"/>
        <v>0</v>
      </c>
      <c r="AH55" s="59" t="e">
        <f>#REF!-#REF!</f>
        <v>#REF!</v>
      </c>
      <c r="AI55" s="59">
        <f t="shared" si="25"/>
        <v>0</v>
      </c>
      <c r="AJ55" s="59">
        <f t="shared" si="26"/>
        <v>0</v>
      </c>
      <c r="AK55" s="59" t="e">
        <f t="shared" si="15"/>
        <v>#REF!</v>
      </c>
      <c r="AM55" s="17"/>
      <c r="AN55" s="60"/>
    </row>
    <row r="56" spans="1:40" x14ac:dyDescent="0.35">
      <c r="A56" s="50" t="s">
        <v>12</v>
      </c>
      <c r="B56" s="51" t="s">
        <v>78</v>
      </c>
      <c r="C56" s="52">
        <v>2182</v>
      </c>
      <c r="D56" s="53" t="s">
        <v>79</v>
      </c>
      <c r="E56" s="54">
        <v>416</v>
      </c>
      <c r="F56" s="55">
        <v>2162134.6347921039</v>
      </c>
      <c r="G56" s="55">
        <v>23871.814532034216</v>
      </c>
      <c r="H56" s="55">
        <v>70353.386599999998</v>
      </c>
      <c r="I56" s="55">
        <f t="shared" si="27"/>
        <v>2256359.8359241378</v>
      </c>
      <c r="J56" s="55">
        <f t="shared" si="28"/>
        <v>5423.9419132791772</v>
      </c>
      <c r="K56" s="55">
        <v>0</v>
      </c>
      <c r="L56" s="55">
        <v>0</v>
      </c>
      <c r="M56" s="55"/>
      <c r="N56" s="55"/>
      <c r="O56" s="56"/>
      <c r="P56" s="54">
        <v>416</v>
      </c>
      <c r="Q56" s="55">
        <v>2264648.3773959493</v>
      </c>
      <c r="R56" s="55">
        <v>80613.702000000005</v>
      </c>
      <c r="S56" s="55">
        <f t="shared" si="8"/>
        <v>2345262.0793959494</v>
      </c>
      <c r="T56" s="55">
        <f t="shared" si="9"/>
        <v>5637.6492293171859</v>
      </c>
      <c r="U56" s="55">
        <v>0</v>
      </c>
      <c r="V56" s="55">
        <v>0</v>
      </c>
      <c r="W56" s="55"/>
      <c r="X56" s="57"/>
      <c r="Y56" s="57">
        <f t="shared" si="29"/>
        <v>88902.243471811526</v>
      </c>
      <c r="Z56" s="15">
        <f t="shared" si="30"/>
        <v>3.9400738329221197E-2</v>
      </c>
      <c r="AA56" s="58">
        <f t="shared" si="31"/>
        <v>0</v>
      </c>
      <c r="AB56" s="58">
        <f t="shared" si="32"/>
        <v>213.70731603800868</v>
      </c>
      <c r="AC56" s="15">
        <f t="shared" si="33"/>
        <v>3.9400738329221197E-2</v>
      </c>
      <c r="AD56" s="16">
        <v>3.9400738329135487E-2</v>
      </c>
      <c r="AF56" s="59">
        <f t="shared" si="23"/>
        <v>102513.74260384543</v>
      </c>
      <c r="AG56" s="59">
        <f t="shared" si="24"/>
        <v>0</v>
      </c>
      <c r="AH56" s="59" t="e">
        <f>#REF!-#REF!</f>
        <v>#REF!</v>
      </c>
      <c r="AI56" s="59">
        <f t="shared" si="25"/>
        <v>0</v>
      </c>
      <c r="AJ56" s="59">
        <f t="shared" si="26"/>
        <v>0</v>
      </c>
      <c r="AK56" s="59" t="e">
        <f t="shared" si="15"/>
        <v>#REF!</v>
      </c>
      <c r="AM56" s="17"/>
      <c r="AN56" s="60"/>
    </row>
    <row r="57" spans="1:40" x14ac:dyDescent="0.35">
      <c r="A57" s="50" t="s">
        <v>12</v>
      </c>
      <c r="B57" s="51"/>
      <c r="C57" s="52">
        <v>2034</v>
      </c>
      <c r="D57" s="53" t="s">
        <v>301</v>
      </c>
      <c r="E57" s="54">
        <v>527</v>
      </c>
      <c r="F57" s="55">
        <v>2762326.1536489814</v>
      </c>
      <c r="G57" s="55">
        <v>0</v>
      </c>
      <c r="H57" s="55">
        <v>88973.400200000004</v>
      </c>
      <c r="I57" s="55">
        <f t="shared" si="27"/>
        <v>2851299.5538489814</v>
      </c>
      <c r="J57" s="55">
        <f t="shared" si="28"/>
        <v>5410.4355860511978</v>
      </c>
      <c r="K57" s="55">
        <v>0</v>
      </c>
      <c r="L57" s="55">
        <v>0</v>
      </c>
      <c r="M57" s="55"/>
      <c r="N57" s="55"/>
      <c r="O57" s="56"/>
      <c r="P57" s="54">
        <v>507</v>
      </c>
      <c r="Q57" s="55">
        <v>2786988.8151457943</v>
      </c>
      <c r="R57" s="55">
        <v>0</v>
      </c>
      <c r="S57" s="55">
        <f t="shared" si="8"/>
        <v>2786988.8151457943</v>
      </c>
      <c r="T57" s="55">
        <f t="shared" si="9"/>
        <v>5497.0193592619216</v>
      </c>
      <c r="U57" s="55">
        <v>0</v>
      </c>
      <c r="V57" s="55">
        <v>0</v>
      </c>
      <c r="W57" s="55"/>
      <c r="X57" s="57"/>
      <c r="Y57" s="57">
        <f t="shared" si="29"/>
        <v>-64310.738703187089</v>
      </c>
      <c r="Z57" s="15">
        <f t="shared" si="30"/>
        <v>-2.2554886811655295E-2</v>
      </c>
      <c r="AA57" s="58">
        <f t="shared" si="31"/>
        <v>-20</v>
      </c>
      <c r="AB57" s="58">
        <f t="shared" si="32"/>
        <v>86.583773210723848</v>
      </c>
      <c r="AC57" s="15">
        <f t="shared" si="33"/>
        <v>1.6003105819048624E-2</v>
      </c>
      <c r="AD57" s="16">
        <v>1.4143365602464097E-2</v>
      </c>
      <c r="AF57" s="59">
        <f t="shared" si="23"/>
        <v>24662.661496812943</v>
      </c>
      <c r="AG57" s="59">
        <f t="shared" si="24"/>
        <v>0</v>
      </c>
      <c r="AH57" s="59" t="e">
        <f>#REF!-#REF!</f>
        <v>#REF!</v>
      </c>
      <c r="AI57" s="59">
        <f t="shared" si="25"/>
        <v>0</v>
      </c>
      <c r="AJ57" s="59">
        <f t="shared" si="26"/>
        <v>0</v>
      </c>
      <c r="AK57" s="59" t="e">
        <f t="shared" si="15"/>
        <v>#REF!</v>
      </c>
      <c r="AM57" s="17"/>
      <c r="AN57" s="60"/>
    </row>
    <row r="58" spans="1:40" x14ac:dyDescent="0.35">
      <c r="A58" s="50" t="s">
        <v>12</v>
      </c>
      <c r="B58" s="51" t="s">
        <v>82</v>
      </c>
      <c r="C58" s="52">
        <v>2033</v>
      </c>
      <c r="D58" s="53" t="s">
        <v>83</v>
      </c>
      <c r="E58" s="54">
        <v>202</v>
      </c>
      <c r="F58" s="55">
        <v>1041887.2720827071</v>
      </c>
      <c r="G58" s="55">
        <v>0</v>
      </c>
      <c r="H58" s="55">
        <v>36041.833299999998</v>
      </c>
      <c r="I58" s="55">
        <f t="shared" si="27"/>
        <v>1077929.1053827072</v>
      </c>
      <c r="J58" s="55">
        <f t="shared" si="28"/>
        <v>5336.2826999143917</v>
      </c>
      <c r="K58" s="55">
        <v>0</v>
      </c>
      <c r="L58" s="55">
        <v>0</v>
      </c>
      <c r="M58" s="55"/>
      <c r="N58" s="55"/>
      <c r="O58" s="56"/>
      <c r="P58" s="54">
        <v>190</v>
      </c>
      <c r="Q58" s="55">
        <v>1036085.9357795456</v>
      </c>
      <c r="R58" s="55">
        <v>0</v>
      </c>
      <c r="S58" s="55">
        <f t="shared" si="8"/>
        <v>1036085.9357795456</v>
      </c>
      <c r="T58" s="55">
        <f t="shared" si="9"/>
        <v>5453.0838725239237</v>
      </c>
      <c r="U58" s="55">
        <v>0</v>
      </c>
      <c r="V58" s="55">
        <v>0</v>
      </c>
      <c r="W58" s="55"/>
      <c r="X58" s="57"/>
      <c r="Y58" s="57">
        <f t="shared" si="29"/>
        <v>-41843.16960316163</v>
      </c>
      <c r="Z58" s="15">
        <f t="shared" si="30"/>
        <v>-3.8818109089192476E-2</v>
      </c>
      <c r="AA58" s="58">
        <f t="shared" si="31"/>
        <v>-12</v>
      </c>
      <c r="AB58" s="58">
        <f t="shared" si="32"/>
        <v>116.80117260953193</v>
      </c>
      <c r="AC58" s="15">
        <f t="shared" si="33"/>
        <v>2.1888115599911107E-2</v>
      </c>
      <c r="AD58" s="16">
        <v>1.4012027977942987E-2</v>
      </c>
      <c r="AF58" s="59">
        <f t="shared" si="23"/>
        <v>-5801.3363031615736</v>
      </c>
      <c r="AG58" s="59">
        <f t="shared" si="24"/>
        <v>0</v>
      </c>
      <c r="AH58" s="59" t="e">
        <f>#REF!-#REF!</f>
        <v>#REF!</v>
      </c>
      <c r="AI58" s="59">
        <f t="shared" si="25"/>
        <v>0</v>
      </c>
      <c r="AJ58" s="59">
        <f t="shared" si="26"/>
        <v>0</v>
      </c>
      <c r="AK58" s="59" t="e">
        <f t="shared" si="15"/>
        <v>#REF!</v>
      </c>
      <c r="AM58" s="17"/>
      <c r="AN58" s="60"/>
    </row>
    <row r="59" spans="1:40" x14ac:dyDescent="0.35">
      <c r="A59" s="50" t="s">
        <v>12</v>
      </c>
      <c r="B59" s="51" t="s">
        <v>84</v>
      </c>
      <c r="C59" s="52">
        <v>2093</v>
      </c>
      <c r="D59" s="53" t="s">
        <v>85</v>
      </c>
      <c r="E59" s="54">
        <v>387</v>
      </c>
      <c r="F59" s="55">
        <v>1835422.4377808678</v>
      </c>
      <c r="G59" s="55">
        <v>0</v>
      </c>
      <c r="H59" s="55">
        <v>61805.003100000002</v>
      </c>
      <c r="I59" s="55">
        <f t="shared" si="27"/>
        <v>1897227.4408808679</v>
      </c>
      <c r="J59" s="55">
        <f t="shared" si="28"/>
        <v>4902.3964880642579</v>
      </c>
      <c r="K59" s="55">
        <v>0</v>
      </c>
      <c r="L59" s="55">
        <v>0</v>
      </c>
      <c r="M59" s="55"/>
      <c r="N59" s="55"/>
      <c r="O59" s="56"/>
      <c r="P59" s="54">
        <v>381</v>
      </c>
      <c r="Q59" s="55">
        <v>1896494.4183476428</v>
      </c>
      <c r="R59" s="55">
        <v>0</v>
      </c>
      <c r="S59" s="55">
        <f t="shared" si="8"/>
        <v>1896494.4183476428</v>
      </c>
      <c r="T59" s="55">
        <f t="shared" si="9"/>
        <v>4977.6756387077239</v>
      </c>
      <c r="U59" s="55">
        <v>0</v>
      </c>
      <c r="V59" s="55">
        <v>0</v>
      </c>
      <c r="W59" s="55"/>
      <c r="X59" s="57"/>
      <c r="Y59" s="57">
        <f t="shared" si="29"/>
        <v>-733.02253322512843</v>
      </c>
      <c r="Z59" s="15">
        <f t="shared" si="30"/>
        <v>-3.8636513336787193E-4</v>
      </c>
      <c r="AA59" s="58">
        <f t="shared" si="31"/>
        <v>-6</v>
      </c>
      <c r="AB59" s="58">
        <f t="shared" si="32"/>
        <v>75.279150643465982</v>
      </c>
      <c r="AC59" s="15">
        <f t="shared" si="33"/>
        <v>1.5355581872405821E-2</v>
      </c>
      <c r="AD59" s="16">
        <v>1.4239798282841942E-2</v>
      </c>
      <c r="AF59" s="59">
        <f t="shared" si="23"/>
        <v>61071.980566774961</v>
      </c>
      <c r="AG59" s="59">
        <f t="shared" si="24"/>
        <v>0</v>
      </c>
      <c r="AH59" s="59" t="e">
        <f>#REF!-#REF!</f>
        <v>#REF!</v>
      </c>
      <c r="AI59" s="59">
        <f t="shared" si="25"/>
        <v>0</v>
      </c>
      <c r="AJ59" s="59">
        <f t="shared" si="26"/>
        <v>0</v>
      </c>
      <c r="AK59" s="59" t="e">
        <f t="shared" si="15"/>
        <v>#REF!</v>
      </c>
      <c r="AM59" s="17"/>
      <c r="AN59" s="60"/>
    </row>
    <row r="60" spans="1:40" x14ac:dyDescent="0.35">
      <c r="A60" s="50" t="s">
        <v>12</v>
      </c>
      <c r="B60" s="51"/>
      <c r="C60" s="52">
        <v>2114</v>
      </c>
      <c r="D60" s="53" t="s">
        <v>86</v>
      </c>
      <c r="E60" s="54">
        <v>206</v>
      </c>
      <c r="F60" s="55">
        <v>911407.04364499066</v>
      </c>
      <c r="G60" s="55">
        <v>0</v>
      </c>
      <c r="H60" s="55">
        <v>31525.102299999999</v>
      </c>
      <c r="I60" s="55">
        <f t="shared" si="27"/>
        <v>942932.14594499068</v>
      </c>
      <c r="J60" s="55">
        <f t="shared" si="28"/>
        <v>4577.340514296071</v>
      </c>
      <c r="K60" s="55">
        <v>3977.043644990772</v>
      </c>
      <c r="L60" s="55">
        <v>1765.4390413252877</v>
      </c>
      <c r="M60" s="55"/>
      <c r="N60" s="55"/>
      <c r="O60" s="56"/>
      <c r="P60" s="54">
        <v>205</v>
      </c>
      <c r="Q60" s="55">
        <v>946395.10299691628</v>
      </c>
      <c r="R60" s="55">
        <v>0</v>
      </c>
      <c r="S60" s="55">
        <f t="shared" si="8"/>
        <v>946395.10299691628</v>
      </c>
      <c r="T60" s="55">
        <f t="shared" si="9"/>
        <v>4616.5614780337382</v>
      </c>
      <c r="U60" s="55">
        <v>0</v>
      </c>
      <c r="V60" s="55">
        <v>0</v>
      </c>
      <c r="W60" s="55"/>
      <c r="X60" s="57"/>
      <c r="Y60" s="57">
        <f t="shared" si="29"/>
        <v>3462.957051925594</v>
      </c>
      <c r="Z60" s="15">
        <f t="shared" si="30"/>
        <v>3.672541090912862E-3</v>
      </c>
      <c r="AA60" s="58">
        <f t="shared" si="31"/>
        <v>-1</v>
      </c>
      <c r="AB60" s="58">
        <f t="shared" si="32"/>
        <v>39.220963737667262</v>
      </c>
      <c r="AC60" s="15">
        <f t="shared" si="33"/>
        <v>8.5685047059906871E-3</v>
      </c>
      <c r="AD60" s="16">
        <v>7.8730981355419338E-3</v>
      </c>
      <c r="AF60" s="59">
        <f t="shared" si="23"/>
        <v>34988.059351925622</v>
      </c>
      <c r="AG60" s="59">
        <f t="shared" si="24"/>
        <v>-3977.043644990772</v>
      </c>
      <c r="AH60" s="59" t="e">
        <f>#REF!-#REF!</f>
        <v>#REF!</v>
      </c>
      <c r="AI60" s="59">
        <f t="shared" si="25"/>
        <v>0</v>
      </c>
      <c r="AJ60" s="59">
        <f t="shared" si="26"/>
        <v>-1765.4390413252877</v>
      </c>
      <c r="AK60" s="59" t="e">
        <f t="shared" si="15"/>
        <v>#REF!</v>
      </c>
      <c r="AM60" s="17"/>
      <c r="AN60" s="60"/>
    </row>
    <row r="61" spans="1:40" x14ac:dyDescent="0.35">
      <c r="A61" s="50" t="s">
        <v>12</v>
      </c>
      <c r="B61" s="51"/>
      <c r="C61" s="52">
        <v>2121</v>
      </c>
      <c r="D61" s="61" t="s">
        <v>87</v>
      </c>
      <c r="E61" s="54">
        <v>284</v>
      </c>
      <c r="F61" s="55">
        <v>1257493.4664822475</v>
      </c>
      <c r="G61" s="55">
        <v>0</v>
      </c>
      <c r="H61" s="55">
        <v>41432.705800000003</v>
      </c>
      <c r="I61" s="55">
        <f t="shared" si="27"/>
        <v>1298926.1722822476</v>
      </c>
      <c r="J61" s="55">
        <f t="shared" si="28"/>
        <v>4573.6837052191813</v>
      </c>
      <c r="K61" s="55">
        <v>6473.4664822474588</v>
      </c>
      <c r="L61" s="55">
        <v>26217.336779161647</v>
      </c>
      <c r="M61" s="55"/>
      <c r="N61" s="55"/>
      <c r="O61" s="56"/>
      <c r="P61" s="54">
        <v>270</v>
      </c>
      <c r="Q61" s="55">
        <v>1247056.5699858728</v>
      </c>
      <c r="R61" s="55">
        <v>0</v>
      </c>
      <c r="S61" s="55">
        <f t="shared" si="8"/>
        <v>1247056.5699858728</v>
      </c>
      <c r="T61" s="55">
        <f t="shared" si="9"/>
        <v>4618.728036984714</v>
      </c>
      <c r="U61" s="62">
        <v>2356.5699858728331</v>
      </c>
      <c r="V61" s="62">
        <v>17421.594796080637</v>
      </c>
      <c r="W61" s="55"/>
      <c r="X61" s="57"/>
      <c r="Y61" s="57">
        <f t="shared" si="29"/>
        <v>-51869.602296374738</v>
      </c>
      <c r="Z61" s="15">
        <f t="shared" si="30"/>
        <v>-3.9932679318670172E-2</v>
      </c>
      <c r="AA61" s="58">
        <f t="shared" si="31"/>
        <v>-14</v>
      </c>
      <c r="AB61" s="58">
        <f t="shared" si="32"/>
        <v>45.044331765532661</v>
      </c>
      <c r="AC61" s="15">
        <f t="shared" si="33"/>
        <v>9.8485891611024279E-3</v>
      </c>
      <c r="AD61" s="16">
        <v>7.9402724633925725E-3</v>
      </c>
      <c r="AF61" s="59">
        <f t="shared" si="23"/>
        <v>-10436.896496374626</v>
      </c>
      <c r="AG61" s="59">
        <f t="shared" si="24"/>
        <v>-4116.8964963746257</v>
      </c>
      <c r="AH61" s="59" t="e">
        <f>#REF!-#REF!</f>
        <v>#REF!</v>
      </c>
      <c r="AI61" s="59">
        <f t="shared" si="25"/>
        <v>0</v>
      </c>
      <c r="AJ61" s="59">
        <f t="shared" si="26"/>
        <v>-8795.7419830810104</v>
      </c>
      <c r="AK61" s="59" t="e">
        <f t="shared" si="15"/>
        <v>#REF!</v>
      </c>
      <c r="AM61" s="17"/>
      <c r="AN61" s="60"/>
    </row>
    <row r="62" spans="1:40" x14ac:dyDescent="0.35">
      <c r="A62" s="50" t="s">
        <v>12</v>
      </c>
      <c r="B62" s="51" t="s">
        <v>88</v>
      </c>
      <c r="C62" s="52">
        <v>3308</v>
      </c>
      <c r="D62" s="61" t="s">
        <v>89</v>
      </c>
      <c r="E62" s="54">
        <v>415</v>
      </c>
      <c r="F62" s="55">
        <v>1955552.929642</v>
      </c>
      <c r="G62" s="55">
        <v>0</v>
      </c>
      <c r="H62" s="55">
        <v>62745.155200000001</v>
      </c>
      <c r="I62" s="55">
        <f t="shared" si="27"/>
        <v>2018298.0848419999</v>
      </c>
      <c r="J62" s="55">
        <f t="shared" si="28"/>
        <v>4863.3688791373488</v>
      </c>
      <c r="K62" s="55">
        <v>127477.929642</v>
      </c>
      <c r="L62" s="55">
        <v>13646.738449405457</v>
      </c>
      <c r="M62" s="55"/>
      <c r="N62" s="55"/>
      <c r="O62" s="56"/>
      <c r="P62" s="54">
        <v>407</v>
      </c>
      <c r="Q62" s="55">
        <v>1991220.2154738975</v>
      </c>
      <c r="R62" s="55">
        <v>0</v>
      </c>
      <c r="S62" s="55">
        <f t="shared" si="8"/>
        <v>1991220.2154738975</v>
      </c>
      <c r="T62" s="55">
        <f t="shared" si="9"/>
        <v>4892.4329618523279</v>
      </c>
      <c r="U62" s="62">
        <v>114950.21547389776</v>
      </c>
      <c r="V62" s="62">
        <v>6716.6200723651073</v>
      </c>
      <c r="W62" s="55"/>
      <c r="X62" s="57"/>
      <c r="Y62" s="57">
        <f t="shared" si="29"/>
        <v>-27077.869368102401</v>
      </c>
      <c r="Z62" s="15">
        <f t="shared" si="30"/>
        <v>-1.3416189398119616E-2</v>
      </c>
      <c r="AA62" s="58">
        <f t="shared" si="31"/>
        <v>-8</v>
      </c>
      <c r="AB62" s="58">
        <f t="shared" si="32"/>
        <v>29.064082714979122</v>
      </c>
      <c r="AC62" s="15">
        <f t="shared" si="33"/>
        <v>5.9761213753817266E-3</v>
      </c>
      <c r="AD62" s="16">
        <v>4.6669896062194738E-3</v>
      </c>
      <c r="AF62" s="59">
        <f t="shared" si="23"/>
        <v>35667.28583189752</v>
      </c>
      <c r="AG62" s="59">
        <f t="shared" si="24"/>
        <v>-12527.714168102248</v>
      </c>
      <c r="AH62" s="59" t="e">
        <f>#REF!-#REF!</f>
        <v>#REF!</v>
      </c>
      <c r="AI62" s="59">
        <f t="shared" si="25"/>
        <v>0</v>
      </c>
      <c r="AJ62" s="59">
        <f t="shared" si="26"/>
        <v>-6930.1183770403495</v>
      </c>
      <c r="AK62" s="59" t="e">
        <f t="shared" si="15"/>
        <v>#REF!</v>
      </c>
      <c r="AM62" s="17"/>
      <c r="AN62" s="60"/>
    </row>
    <row r="63" spans="1:40" x14ac:dyDescent="0.35">
      <c r="A63" s="50" t="s">
        <v>12</v>
      </c>
      <c r="B63" s="51" t="s">
        <v>90</v>
      </c>
      <c r="C63" s="52">
        <v>2026</v>
      </c>
      <c r="D63" s="53" t="s">
        <v>91</v>
      </c>
      <c r="E63" s="54">
        <v>348</v>
      </c>
      <c r="F63" s="55">
        <v>1752562.4810827367</v>
      </c>
      <c r="G63" s="55">
        <v>0</v>
      </c>
      <c r="H63" s="55">
        <v>63612.295599999998</v>
      </c>
      <c r="I63" s="55">
        <f t="shared" si="27"/>
        <v>1816174.7766827368</v>
      </c>
      <c r="J63" s="55">
        <f t="shared" si="28"/>
        <v>5218.893036444646</v>
      </c>
      <c r="K63" s="55">
        <v>0</v>
      </c>
      <c r="L63" s="55">
        <v>0</v>
      </c>
      <c r="M63" s="55"/>
      <c r="N63" s="55"/>
      <c r="O63" s="56"/>
      <c r="P63" s="54">
        <v>330</v>
      </c>
      <c r="Q63" s="55">
        <v>1753688.0641731422</v>
      </c>
      <c r="R63" s="55">
        <v>0</v>
      </c>
      <c r="S63" s="55">
        <f t="shared" si="8"/>
        <v>1753688.0641731422</v>
      </c>
      <c r="T63" s="55">
        <f t="shared" si="9"/>
        <v>5314.2062550701276</v>
      </c>
      <c r="U63" s="55">
        <v>0</v>
      </c>
      <c r="V63" s="55">
        <v>0</v>
      </c>
      <c r="W63" s="55"/>
      <c r="X63" s="57"/>
      <c r="Y63" s="57">
        <f t="shared" si="29"/>
        <v>-62486.712509594625</v>
      </c>
      <c r="Z63" s="15">
        <f t="shared" si="30"/>
        <v>-3.4405671365906332E-2</v>
      </c>
      <c r="AA63" s="58">
        <f t="shared" si="31"/>
        <v>-18</v>
      </c>
      <c r="AB63" s="58">
        <f t="shared" si="32"/>
        <v>95.313218625481568</v>
      </c>
      <c r="AC63" s="15">
        <f t="shared" si="33"/>
        <v>1.8263110195953169E-2</v>
      </c>
      <c r="AD63" s="16">
        <v>1.4225968264645505E-2</v>
      </c>
      <c r="AF63" s="59">
        <f t="shared" si="23"/>
        <v>1125.5830904054455</v>
      </c>
      <c r="AG63" s="59">
        <f t="shared" si="24"/>
        <v>0</v>
      </c>
      <c r="AH63" s="59" t="e">
        <f>#REF!-#REF!</f>
        <v>#REF!</v>
      </c>
      <c r="AI63" s="59">
        <f t="shared" si="25"/>
        <v>0</v>
      </c>
      <c r="AJ63" s="59">
        <f t="shared" si="26"/>
        <v>0</v>
      </c>
      <c r="AK63" s="59" t="e">
        <f t="shared" si="15"/>
        <v>#REF!</v>
      </c>
      <c r="AM63" s="17"/>
      <c r="AN63" s="60"/>
    </row>
    <row r="64" spans="1:40" x14ac:dyDescent="0.35">
      <c r="A64" s="50" t="s">
        <v>12</v>
      </c>
      <c r="B64" s="51" t="s">
        <v>92</v>
      </c>
      <c r="C64" s="52">
        <v>5203</v>
      </c>
      <c r="D64" s="53" t="s">
        <v>93</v>
      </c>
      <c r="E64" s="54">
        <v>210</v>
      </c>
      <c r="F64" s="55">
        <v>1012823.3665966616</v>
      </c>
      <c r="G64" s="55">
        <v>0</v>
      </c>
      <c r="H64" s="55">
        <v>33873.482400000001</v>
      </c>
      <c r="I64" s="55">
        <f t="shared" si="27"/>
        <v>1046696.8489966616</v>
      </c>
      <c r="J64" s="55">
        <f t="shared" si="28"/>
        <v>4984.2707095079122</v>
      </c>
      <c r="K64" s="55">
        <v>0</v>
      </c>
      <c r="L64" s="55">
        <v>0</v>
      </c>
      <c r="M64" s="55"/>
      <c r="N64" s="55"/>
      <c r="O64" s="56"/>
      <c r="P64" s="54">
        <v>210</v>
      </c>
      <c r="Q64" s="55">
        <v>1061416.4436452987</v>
      </c>
      <c r="R64" s="55">
        <v>0</v>
      </c>
      <c r="S64" s="55">
        <f t="shared" si="8"/>
        <v>1061416.4436452987</v>
      </c>
      <c r="T64" s="55">
        <f t="shared" si="9"/>
        <v>5054.3640173585654</v>
      </c>
      <c r="U64" s="55">
        <v>0</v>
      </c>
      <c r="V64" s="55">
        <v>0</v>
      </c>
      <c r="W64" s="55"/>
      <c r="X64" s="57"/>
      <c r="Y64" s="57">
        <f t="shared" si="29"/>
        <v>14719.59464863711</v>
      </c>
      <c r="Z64" s="15">
        <f t="shared" si="30"/>
        <v>1.4062901462583932E-2</v>
      </c>
      <c r="AA64" s="58">
        <f t="shared" si="31"/>
        <v>0</v>
      </c>
      <c r="AB64" s="58">
        <f t="shared" si="32"/>
        <v>70.093307850653218</v>
      </c>
      <c r="AC64" s="15">
        <f t="shared" si="33"/>
        <v>1.4062901462583932E-2</v>
      </c>
      <c r="AD64" s="16">
        <v>1.4062901462546407E-2</v>
      </c>
      <c r="AF64" s="59">
        <f t="shared" si="23"/>
        <v>48593.077048637089</v>
      </c>
      <c r="AG64" s="59">
        <f t="shared" si="24"/>
        <v>0</v>
      </c>
      <c r="AH64" s="59" t="e">
        <f>#REF!-#REF!</f>
        <v>#REF!</v>
      </c>
      <c r="AI64" s="59">
        <f t="shared" si="25"/>
        <v>0</v>
      </c>
      <c r="AJ64" s="59">
        <f t="shared" si="26"/>
        <v>0</v>
      </c>
      <c r="AK64" s="59" t="e">
        <f t="shared" si="15"/>
        <v>#REF!</v>
      </c>
      <c r="AM64" s="17"/>
      <c r="AN64" s="60"/>
    </row>
    <row r="65" spans="1:40" x14ac:dyDescent="0.35">
      <c r="A65" s="50" t="s">
        <v>12</v>
      </c>
      <c r="B65" s="51"/>
      <c r="C65" s="52">
        <v>5204</v>
      </c>
      <c r="D65" s="53" t="s">
        <v>94</v>
      </c>
      <c r="E65" s="54">
        <v>422</v>
      </c>
      <c r="F65" s="55">
        <v>2055574.1963006614</v>
      </c>
      <c r="G65" s="55">
        <v>0</v>
      </c>
      <c r="H65" s="55">
        <v>66490.761400000003</v>
      </c>
      <c r="I65" s="55">
        <f t="shared" si="27"/>
        <v>2122064.9577006614</v>
      </c>
      <c r="J65" s="55">
        <f t="shared" si="28"/>
        <v>5028.5899471579651</v>
      </c>
      <c r="K65" s="55">
        <v>0</v>
      </c>
      <c r="L65" s="55">
        <v>0</v>
      </c>
      <c r="M65" s="55"/>
      <c r="N65" s="55"/>
      <c r="O65" s="56"/>
      <c r="P65" s="54">
        <v>420</v>
      </c>
      <c r="Q65" s="55">
        <v>2142922.4738533632</v>
      </c>
      <c r="R65" s="55">
        <v>0</v>
      </c>
      <c r="S65" s="55">
        <f t="shared" si="8"/>
        <v>2142922.4738533632</v>
      </c>
      <c r="T65" s="55">
        <f t="shared" si="9"/>
        <v>5102.1963663175311</v>
      </c>
      <c r="U65" s="55">
        <v>0</v>
      </c>
      <c r="V65" s="55">
        <v>0</v>
      </c>
      <c r="W65" s="55"/>
      <c r="X65" s="57"/>
      <c r="Y65" s="57">
        <f t="shared" si="29"/>
        <v>20857.516152701806</v>
      </c>
      <c r="Z65" s="15">
        <f t="shared" si="30"/>
        <v>9.8288773286665521E-3</v>
      </c>
      <c r="AA65" s="58">
        <f t="shared" si="31"/>
        <v>-2</v>
      </c>
      <c r="AB65" s="58">
        <f t="shared" si="32"/>
        <v>73.60641915956603</v>
      </c>
      <c r="AC65" s="15">
        <f t="shared" si="33"/>
        <v>1.4637586268326785E-2</v>
      </c>
      <c r="AD65" s="16">
        <v>1.4335941967654975E-2</v>
      </c>
      <c r="AF65" s="59">
        <f t="shared" si="23"/>
        <v>87348.277552701766</v>
      </c>
      <c r="AG65" s="59">
        <f t="shared" si="24"/>
        <v>0</v>
      </c>
      <c r="AH65" s="59" t="e">
        <f>#REF!-#REF!</f>
        <v>#REF!</v>
      </c>
      <c r="AI65" s="59">
        <f t="shared" si="25"/>
        <v>0</v>
      </c>
      <c r="AJ65" s="59">
        <f t="shared" si="26"/>
        <v>0</v>
      </c>
      <c r="AK65" s="59" t="e">
        <f t="shared" si="15"/>
        <v>#REF!</v>
      </c>
      <c r="AM65" s="17"/>
      <c r="AN65" s="60"/>
    </row>
    <row r="66" spans="1:40" x14ac:dyDescent="0.35">
      <c r="A66" s="50" t="s">
        <v>12</v>
      </c>
      <c r="B66" s="51"/>
      <c r="C66" s="52">
        <v>2196</v>
      </c>
      <c r="D66" s="53" t="s">
        <v>95</v>
      </c>
      <c r="E66" s="54">
        <v>221</v>
      </c>
      <c r="F66" s="55">
        <v>1283075.8750880586</v>
      </c>
      <c r="G66" s="55">
        <v>0</v>
      </c>
      <c r="H66" s="55">
        <v>45688.3946</v>
      </c>
      <c r="I66" s="55">
        <f t="shared" si="27"/>
        <v>1328764.2696880586</v>
      </c>
      <c r="J66" s="55">
        <f t="shared" si="28"/>
        <v>6012.5080076382746</v>
      </c>
      <c r="K66" s="55">
        <v>0</v>
      </c>
      <c r="L66" s="55">
        <v>0</v>
      </c>
      <c r="M66" s="55"/>
      <c r="N66" s="55"/>
      <c r="O66" s="56"/>
      <c r="P66" s="54">
        <v>218</v>
      </c>
      <c r="Q66" s="55">
        <v>1330941.2029234851</v>
      </c>
      <c r="R66" s="55">
        <v>0</v>
      </c>
      <c r="S66" s="55">
        <f t="shared" si="8"/>
        <v>1330941.2029234851</v>
      </c>
      <c r="T66" s="55">
        <f t="shared" si="9"/>
        <v>6105.2348757958034</v>
      </c>
      <c r="U66" s="55">
        <v>0</v>
      </c>
      <c r="V66" s="55">
        <v>0</v>
      </c>
      <c r="W66" s="55"/>
      <c r="X66" s="57"/>
      <c r="Y66" s="57">
        <f t="shared" si="29"/>
        <v>2176.9332354264334</v>
      </c>
      <c r="Z66" s="15">
        <f t="shared" si="30"/>
        <v>1.6383140976070631E-3</v>
      </c>
      <c r="AA66" s="58">
        <f t="shared" si="31"/>
        <v>-3</v>
      </c>
      <c r="AB66" s="58">
        <f t="shared" si="32"/>
        <v>92.72686815752877</v>
      </c>
      <c r="AC66" s="15">
        <f t="shared" si="33"/>
        <v>1.5422327594363017E-2</v>
      </c>
      <c r="AD66" s="16">
        <v>1.4030165155414887E-2</v>
      </c>
      <c r="AF66" s="59">
        <f t="shared" si="23"/>
        <v>47865.327835426433</v>
      </c>
      <c r="AG66" s="59">
        <f t="shared" si="24"/>
        <v>0</v>
      </c>
      <c r="AH66" s="59" t="e">
        <f>#REF!-#REF!</f>
        <v>#REF!</v>
      </c>
      <c r="AI66" s="59">
        <f t="shared" si="25"/>
        <v>0</v>
      </c>
      <c r="AJ66" s="59">
        <f t="shared" si="26"/>
        <v>0</v>
      </c>
      <c r="AK66" s="59" t="e">
        <f t="shared" si="15"/>
        <v>#REF!</v>
      </c>
      <c r="AM66" s="17"/>
      <c r="AN66" s="60"/>
    </row>
    <row r="67" spans="1:40" x14ac:dyDescent="0.35">
      <c r="A67" s="50" t="s">
        <v>12</v>
      </c>
      <c r="B67" s="51" t="s">
        <v>96</v>
      </c>
      <c r="C67" s="52">
        <v>2123</v>
      </c>
      <c r="D67" s="53" t="s">
        <v>302</v>
      </c>
      <c r="E67" s="54">
        <v>317</v>
      </c>
      <c r="F67" s="55">
        <v>1640035.7034112858</v>
      </c>
      <c r="G67" s="55">
        <v>0</v>
      </c>
      <c r="H67" s="55">
        <v>55241.940799999997</v>
      </c>
      <c r="I67" s="55">
        <f t="shared" si="27"/>
        <v>1695277.6442112857</v>
      </c>
      <c r="J67" s="55">
        <f t="shared" si="28"/>
        <v>5347.8790038210909</v>
      </c>
      <c r="K67" s="55">
        <v>0</v>
      </c>
      <c r="L67" s="55">
        <v>0</v>
      </c>
      <c r="M67" s="55"/>
      <c r="N67" s="55"/>
      <c r="O67" s="56"/>
      <c r="P67" s="54">
        <v>297</v>
      </c>
      <c r="Q67" s="55">
        <v>1619398.5180537794</v>
      </c>
      <c r="R67" s="55">
        <v>0</v>
      </c>
      <c r="S67" s="55">
        <f t="shared" si="8"/>
        <v>1619398.5180537794</v>
      </c>
      <c r="T67" s="55">
        <f t="shared" si="9"/>
        <v>5452.5202628073375</v>
      </c>
      <c r="U67" s="55">
        <v>0</v>
      </c>
      <c r="V67" s="55">
        <v>0</v>
      </c>
      <c r="W67" s="55"/>
      <c r="X67" s="57"/>
      <c r="Y67" s="57">
        <f t="shared" si="29"/>
        <v>-75879.126157506369</v>
      </c>
      <c r="Z67" s="15">
        <f t="shared" si="30"/>
        <v>-4.4759114482871953E-2</v>
      </c>
      <c r="AA67" s="58">
        <f t="shared" si="31"/>
        <v>-20</v>
      </c>
      <c r="AB67" s="58">
        <f t="shared" si="32"/>
        <v>104.64125898624661</v>
      </c>
      <c r="AC67" s="15">
        <f t="shared" si="33"/>
        <v>1.9566871073836811E-2</v>
      </c>
      <c r="AD67" s="16">
        <v>1.4227306981038357E-2</v>
      </c>
      <c r="AF67" s="59">
        <f t="shared" si="23"/>
        <v>-20637.185357506387</v>
      </c>
      <c r="AG67" s="59">
        <f t="shared" si="24"/>
        <v>0</v>
      </c>
      <c r="AH67" s="59" t="e">
        <f>#REF!-#REF!</f>
        <v>#REF!</v>
      </c>
      <c r="AI67" s="59">
        <f t="shared" si="25"/>
        <v>0</v>
      </c>
      <c r="AJ67" s="59">
        <f t="shared" si="26"/>
        <v>0</v>
      </c>
      <c r="AK67" s="59" t="e">
        <f t="shared" si="15"/>
        <v>#REF!</v>
      </c>
      <c r="AM67" s="17"/>
      <c r="AN67" s="60"/>
    </row>
    <row r="68" spans="1:40" x14ac:dyDescent="0.35">
      <c r="A68" s="50" t="s">
        <v>12</v>
      </c>
      <c r="B68" s="51" t="s">
        <v>97</v>
      </c>
      <c r="C68" s="52">
        <v>3379</v>
      </c>
      <c r="D68" s="53" t="s">
        <v>98</v>
      </c>
      <c r="E68" s="54">
        <v>416</v>
      </c>
      <c r="F68" s="55">
        <v>2018323.8807687187</v>
      </c>
      <c r="G68" s="55">
        <v>0</v>
      </c>
      <c r="H68" s="55">
        <v>67336.898400000005</v>
      </c>
      <c r="I68" s="55">
        <f t="shared" si="27"/>
        <v>2085660.7791687187</v>
      </c>
      <c r="J68" s="55">
        <f t="shared" si="28"/>
        <v>5013.6076422324968</v>
      </c>
      <c r="K68" s="55">
        <v>0</v>
      </c>
      <c r="L68" s="55">
        <v>0</v>
      </c>
      <c r="M68" s="55"/>
      <c r="N68" s="55"/>
      <c r="O68" s="56"/>
      <c r="P68" s="54">
        <v>416</v>
      </c>
      <c r="Q68" s="55">
        <v>2114979.9754256867</v>
      </c>
      <c r="R68" s="55">
        <v>0</v>
      </c>
      <c r="S68" s="55">
        <f t="shared" si="8"/>
        <v>2114979.9754256867</v>
      </c>
      <c r="T68" s="55">
        <f t="shared" si="9"/>
        <v>5084.0864793886703</v>
      </c>
      <c r="U68" s="55">
        <v>0</v>
      </c>
      <c r="V68" s="55">
        <v>0</v>
      </c>
      <c r="W68" s="55"/>
      <c r="X68" s="57"/>
      <c r="Y68" s="57">
        <f t="shared" si="29"/>
        <v>29319.19625696796</v>
      </c>
      <c r="Z68" s="15">
        <f t="shared" si="30"/>
        <v>1.4057509519191269E-2</v>
      </c>
      <c r="AA68" s="58">
        <f t="shared" si="31"/>
        <v>0</v>
      </c>
      <c r="AB68" s="58">
        <f t="shared" si="32"/>
        <v>70.47883715617354</v>
      </c>
      <c r="AC68" s="15">
        <f t="shared" si="33"/>
        <v>1.4057509519191269E-2</v>
      </c>
      <c r="AD68" s="16">
        <v>1.4057509519132649E-2</v>
      </c>
      <c r="AF68" s="59">
        <f t="shared" si="23"/>
        <v>96656.094656968024</v>
      </c>
      <c r="AG68" s="59">
        <f t="shared" si="24"/>
        <v>0</v>
      </c>
      <c r="AH68" s="59" t="e">
        <f>#REF!-#REF!</f>
        <v>#REF!</v>
      </c>
      <c r="AI68" s="59">
        <f t="shared" si="25"/>
        <v>0</v>
      </c>
      <c r="AJ68" s="59">
        <f t="shared" si="26"/>
        <v>0</v>
      </c>
      <c r="AK68" s="59" t="e">
        <f t="shared" si="15"/>
        <v>#REF!</v>
      </c>
      <c r="AM68" s="17"/>
      <c r="AN68" s="60"/>
    </row>
    <row r="69" spans="1:40" x14ac:dyDescent="0.35">
      <c r="A69" s="50" t="s">
        <v>12</v>
      </c>
      <c r="B69" s="51"/>
      <c r="C69" s="52">
        <v>2029</v>
      </c>
      <c r="D69" s="53" t="s">
        <v>303</v>
      </c>
      <c r="E69" s="54">
        <v>622</v>
      </c>
      <c r="F69" s="55">
        <v>3224319.1341155018</v>
      </c>
      <c r="G69" s="55">
        <v>9620.0984367892561</v>
      </c>
      <c r="H69" s="55">
        <v>101216.3818</v>
      </c>
      <c r="I69" s="55">
        <f t="shared" si="27"/>
        <v>3335155.614352291</v>
      </c>
      <c r="J69" s="55">
        <f t="shared" si="28"/>
        <v>5361.9865182512713</v>
      </c>
      <c r="K69" s="55">
        <v>0</v>
      </c>
      <c r="L69" s="55">
        <v>0</v>
      </c>
      <c r="M69" s="55"/>
      <c r="N69" s="55"/>
      <c r="O69" s="56"/>
      <c r="P69" s="54">
        <v>623</v>
      </c>
      <c r="Q69" s="55">
        <v>3378407.1194701092</v>
      </c>
      <c r="R69" s="55">
        <v>0</v>
      </c>
      <c r="S69" s="55">
        <f t="shared" si="8"/>
        <v>3378407.1194701092</v>
      </c>
      <c r="T69" s="55">
        <f t="shared" si="9"/>
        <v>5422.8043651205608</v>
      </c>
      <c r="U69" s="55">
        <v>0</v>
      </c>
      <c r="V69" s="55">
        <v>0</v>
      </c>
      <c r="W69" s="55"/>
      <c r="X69" s="57"/>
      <c r="Y69" s="57">
        <f t="shared" si="29"/>
        <v>43251.505117818248</v>
      </c>
      <c r="Z69" s="15">
        <f t="shared" si="30"/>
        <v>1.2968361935404848E-2</v>
      </c>
      <c r="AA69" s="58">
        <f t="shared" si="31"/>
        <v>1</v>
      </c>
      <c r="AB69" s="58">
        <f t="shared" si="32"/>
        <v>60.817846869289497</v>
      </c>
      <c r="AC69" s="15">
        <f t="shared" si="33"/>
        <v>1.1342409508542373E-2</v>
      </c>
      <c r="AD69" s="16">
        <v>1.1407104244222088E-2</v>
      </c>
      <c r="AF69" s="59">
        <f t="shared" si="23"/>
        <v>154087.98535460746</v>
      </c>
      <c r="AG69" s="59">
        <f t="shared" si="24"/>
        <v>0</v>
      </c>
      <c r="AH69" s="59" t="e">
        <f>#REF!-#REF!</f>
        <v>#REF!</v>
      </c>
      <c r="AI69" s="59">
        <f t="shared" si="25"/>
        <v>0</v>
      </c>
      <c r="AJ69" s="59">
        <f t="shared" si="26"/>
        <v>0</v>
      </c>
      <c r="AK69" s="59" t="e">
        <f t="shared" si="15"/>
        <v>#REF!</v>
      </c>
      <c r="AM69" s="17"/>
      <c r="AN69" s="60"/>
    </row>
    <row r="70" spans="1:40" x14ac:dyDescent="0.35">
      <c r="A70" s="50" t="s">
        <v>12</v>
      </c>
      <c r="B70" s="51"/>
      <c r="C70" s="52">
        <v>2180</v>
      </c>
      <c r="D70" s="61" t="s">
        <v>304</v>
      </c>
      <c r="E70" s="54">
        <v>433</v>
      </c>
      <c r="F70" s="55">
        <v>2405326.9487988432</v>
      </c>
      <c r="G70" s="55">
        <v>0</v>
      </c>
      <c r="H70" s="55">
        <v>78513.707299999995</v>
      </c>
      <c r="I70" s="55">
        <f t="shared" si="27"/>
        <v>2483840.6560988431</v>
      </c>
      <c r="J70" s="55">
        <f t="shared" si="28"/>
        <v>5736.3525545007924</v>
      </c>
      <c r="K70" s="55">
        <v>112337.32271760749</v>
      </c>
      <c r="L70" s="55">
        <v>0</v>
      </c>
      <c r="M70" s="55"/>
      <c r="N70" s="55"/>
      <c r="O70" s="56"/>
      <c r="P70" s="54">
        <v>419</v>
      </c>
      <c r="Q70" s="55">
        <v>2419245.2311440702</v>
      </c>
      <c r="R70" s="55">
        <v>0</v>
      </c>
      <c r="S70" s="55">
        <f t="shared" si="8"/>
        <v>2419245.2311440702</v>
      </c>
      <c r="T70" s="55">
        <f t="shared" si="9"/>
        <v>5773.854966930955</v>
      </c>
      <c r="U70" s="62">
        <v>87910.595485928934</v>
      </c>
      <c r="V70" s="55">
        <v>0</v>
      </c>
      <c r="W70" s="55"/>
      <c r="X70" s="57"/>
      <c r="Y70" s="57">
        <f t="shared" si="29"/>
        <v>-64595.424954772927</v>
      </c>
      <c r="Z70" s="15">
        <f t="shared" si="30"/>
        <v>-2.6006267671062067E-2</v>
      </c>
      <c r="AA70" s="58">
        <f t="shared" si="31"/>
        <v>-14</v>
      </c>
      <c r="AB70" s="58">
        <f t="shared" si="32"/>
        <v>37.502412430162622</v>
      </c>
      <c r="AC70" s="15">
        <f t="shared" si="33"/>
        <v>6.5376756525779012E-3</v>
      </c>
      <c r="AD70" s="16">
        <v>4.7294052505544304E-3</v>
      </c>
      <c r="AF70" s="59">
        <f t="shared" ref="AF70:AF101" si="34">Q70-F70</f>
        <v>13918.282345226966</v>
      </c>
      <c r="AG70" s="59">
        <f t="shared" ref="AG70:AG101" si="35">U70-K70</f>
        <v>-24426.727231678553</v>
      </c>
      <c r="AH70" s="59" t="e">
        <f>#REF!-#REF!</f>
        <v>#REF!</v>
      </c>
      <c r="AI70" s="59">
        <f t="shared" ref="AI70:AI101" si="36">W70-M70</f>
        <v>0</v>
      </c>
      <c r="AJ70" s="59">
        <f t="shared" ref="AJ70:AJ101" si="37">V70-L70</f>
        <v>0</v>
      </c>
      <c r="AK70" s="59" t="e">
        <f t="shared" si="15"/>
        <v>#REF!</v>
      </c>
      <c r="AM70" s="17"/>
      <c r="AN70" s="60"/>
    </row>
    <row r="71" spans="1:40" x14ac:dyDescent="0.35">
      <c r="A71" s="50" t="s">
        <v>12</v>
      </c>
      <c r="B71" s="51" t="s">
        <v>99</v>
      </c>
      <c r="C71" s="52">
        <v>2168</v>
      </c>
      <c r="D71" s="53" t="s">
        <v>100</v>
      </c>
      <c r="E71" s="54">
        <v>292</v>
      </c>
      <c r="F71" s="55">
        <v>1325440.74286326</v>
      </c>
      <c r="G71" s="55">
        <v>0</v>
      </c>
      <c r="H71" s="55">
        <v>45817.415500000003</v>
      </c>
      <c r="I71" s="55">
        <f t="shared" si="27"/>
        <v>1371258.1583632599</v>
      </c>
      <c r="J71" s="55">
        <f t="shared" si="28"/>
        <v>4696.0895834358216</v>
      </c>
      <c r="K71" s="55">
        <v>0</v>
      </c>
      <c r="L71" s="55">
        <v>0</v>
      </c>
      <c r="M71" s="55"/>
      <c r="N71" s="55"/>
      <c r="O71" s="56"/>
      <c r="P71" s="54">
        <v>287</v>
      </c>
      <c r="Q71" s="55">
        <v>1369159.3978091606</v>
      </c>
      <c r="R71" s="55">
        <v>0</v>
      </c>
      <c r="S71" s="55">
        <f t="shared" ref="S71:S134" si="38">Q71+R71</f>
        <v>1369159.3978091606</v>
      </c>
      <c r="T71" s="55">
        <f t="shared" ref="T71:T134" si="39">S71/P71</f>
        <v>4770.5902362688521</v>
      </c>
      <c r="U71" s="55">
        <v>0</v>
      </c>
      <c r="V71" s="55">
        <v>0</v>
      </c>
      <c r="W71" s="55"/>
      <c r="X71" s="57"/>
      <c r="Y71" s="57">
        <f t="shared" si="29"/>
        <v>-2098.7605540992226</v>
      </c>
      <c r="Z71" s="15">
        <f t="shared" si="30"/>
        <v>-1.5305364210954631E-3</v>
      </c>
      <c r="AA71" s="58">
        <f t="shared" si="31"/>
        <v>-5</v>
      </c>
      <c r="AB71" s="58">
        <f t="shared" si="32"/>
        <v>74.500652833030472</v>
      </c>
      <c r="AC71" s="15">
        <f t="shared" si="33"/>
        <v>1.5864401968780806E-2</v>
      </c>
      <c r="AD71" s="16">
        <v>1.4156582438824117E-2</v>
      </c>
      <c r="AF71" s="59">
        <f t="shared" si="34"/>
        <v>43718.654945900664</v>
      </c>
      <c r="AG71" s="59">
        <f t="shared" si="35"/>
        <v>0</v>
      </c>
      <c r="AH71" s="59" t="e">
        <f>#REF!-#REF!</f>
        <v>#REF!</v>
      </c>
      <c r="AI71" s="59">
        <f t="shared" si="36"/>
        <v>0</v>
      </c>
      <c r="AJ71" s="59">
        <f t="shared" si="37"/>
        <v>0</v>
      </c>
      <c r="AK71" s="59" t="e">
        <f t="shared" ref="AK71:AK134" si="40">SUM(AG71:AJ71)</f>
        <v>#REF!</v>
      </c>
      <c r="AM71" s="17"/>
      <c r="AN71" s="60"/>
    </row>
    <row r="72" spans="1:40" x14ac:dyDescent="0.35">
      <c r="A72" s="50" t="s">
        <v>12</v>
      </c>
      <c r="B72" s="51" t="s">
        <v>101</v>
      </c>
      <c r="C72" s="52">
        <v>3304</v>
      </c>
      <c r="D72" s="61" t="s">
        <v>102</v>
      </c>
      <c r="E72" s="54">
        <v>420</v>
      </c>
      <c r="F72" s="55">
        <v>1857073.0966468086</v>
      </c>
      <c r="G72" s="55">
        <v>0</v>
      </c>
      <c r="H72" s="55">
        <v>57723.342499999999</v>
      </c>
      <c r="I72" s="55">
        <f t="shared" si="27"/>
        <v>1914796.4391468086</v>
      </c>
      <c r="J72" s="55">
        <f t="shared" si="28"/>
        <v>4559.0391408257346</v>
      </c>
      <c r="K72" s="55">
        <v>6973.0966468085535</v>
      </c>
      <c r="L72" s="55">
        <v>151128.09250303591</v>
      </c>
      <c r="M72" s="55"/>
      <c r="N72" s="55"/>
      <c r="O72" s="56"/>
      <c r="P72" s="54">
        <v>418</v>
      </c>
      <c r="Q72" s="55">
        <v>1926980</v>
      </c>
      <c r="R72" s="55">
        <v>0</v>
      </c>
      <c r="S72" s="55">
        <f t="shared" si="38"/>
        <v>1926980</v>
      </c>
      <c r="T72" s="55">
        <f t="shared" si="39"/>
        <v>4610</v>
      </c>
      <c r="U72" s="55">
        <v>0</v>
      </c>
      <c r="V72" s="62">
        <v>153556.17006008924</v>
      </c>
      <c r="W72" s="55"/>
      <c r="X72" s="57"/>
      <c r="Y72" s="57">
        <f t="shared" si="29"/>
        <v>12183.560853191419</v>
      </c>
      <c r="Z72" s="15">
        <f t="shared" si="30"/>
        <v>6.3628491280358634E-3</v>
      </c>
      <c r="AA72" s="58">
        <f t="shared" si="31"/>
        <v>-2</v>
      </c>
      <c r="AB72" s="58">
        <f t="shared" si="32"/>
        <v>50.960859174265352</v>
      </c>
      <c r="AC72" s="15">
        <f t="shared" si="33"/>
        <v>1.1177982377452267E-2</v>
      </c>
      <c r="AD72" s="16">
        <v>1.1177982377452267E-2</v>
      </c>
      <c r="AF72" s="59">
        <f t="shared" si="34"/>
        <v>69906.903353191447</v>
      </c>
      <c r="AG72" s="59">
        <f t="shared" si="35"/>
        <v>-6973.0966468085535</v>
      </c>
      <c r="AH72" s="59" t="e">
        <f>#REF!-#REF!</f>
        <v>#REF!</v>
      </c>
      <c r="AI72" s="59">
        <f t="shared" si="36"/>
        <v>0</v>
      </c>
      <c r="AJ72" s="59">
        <f t="shared" si="37"/>
        <v>2428.0775570533297</v>
      </c>
      <c r="AK72" s="59" t="e">
        <f t="shared" si="40"/>
        <v>#REF!</v>
      </c>
      <c r="AM72" s="17"/>
      <c r="AN72" s="60"/>
    </row>
    <row r="73" spans="1:40" x14ac:dyDescent="0.35">
      <c r="A73" s="50" t="s">
        <v>12</v>
      </c>
      <c r="B73" s="51" t="s">
        <v>103</v>
      </c>
      <c r="C73" s="52">
        <v>2124</v>
      </c>
      <c r="D73" s="53" t="s">
        <v>104</v>
      </c>
      <c r="E73" s="54">
        <v>369</v>
      </c>
      <c r="F73" s="55">
        <v>1900912.8893665348</v>
      </c>
      <c r="G73" s="55">
        <v>0</v>
      </c>
      <c r="H73" s="55">
        <v>66735.801099999997</v>
      </c>
      <c r="I73" s="55">
        <f t="shared" si="27"/>
        <v>1967648.6904665348</v>
      </c>
      <c r="J73" s="55">
        <f t="shared" si="28"/>
        <v>5332.3812749770595</v>
      </c>
      <c r="K73" s="55">
        <v>15367.651325204177</v>
      </c>
      <c r="L73" s="55">
        <v>0</v>
      </c>
      <c r="M73" s="55"/>
      <c r="N73" s="55"/>
      <c r="O73" s="56"/>
      <c r="P73" s="54">
        <v>358</v>
      </c>
      <c r="Q73" s="55">
        <v>1924781.9722250048</v>
      </c>
      <c r="R73" s="55">
        <v>0</v>
      </c>
      <c r="S73" s="55">
        <f t="shared" si="38"/>
        <v>1924781.9722250048</v>
      </c>
      <c r="T73" s="55">
        <f t="shared" si="39"/>
        <v>5376.4859559357674</v>
      </c>
      <c r="U73" s="55">
        <v>0</v>
      </c>
      <c r="V73" s="55">
        <v>0</v>
      </c>
      <c r="W73" s="55"/>
      <c r="X73" s="57"/>
      <c r="Y73" s="57">
        <f t="shared" si="29"/>
        <v>-42866.718241530005</v>
      </c>
      <c r="Z73" s="15">
        <f t="shared" si="30"/>
        <v>-2.1785758021349966E-2</v>
      </c>
      <c r="AA73" s="58">
        <f t="shared" si="31"/>
        <v>-11</v>
      </c>
      <c r="AB73" s="58">
        <f t="shared" si="32"/>
        <v>44.104680958707831</v>
      </c>
      <c r="AC73" s="15">
        <f t="shared" si="33"/>
        <v>8.2711041623515502E-3</v>
      </c>
      <c r="AD73" s="16">
        <v>6.1719941981599469E-3</v>
      </c>
      <c r="AF73" s="59">
        <f t="shared" si="34"/>
        <v>23869.082858470036</v>
      </c>
      <c r="AG73" s="59">
        <f t="shared" si="35"/>
        <v>-15367.651325204177</v>
      </c>
      <c r="AH73" s="59" t="e">
        <f>#REF!-#REF!</f>
        <v>#REF!</v>
      </c>
      <c r="AI73" s="59">
        <f t="shared" si="36"/>
        <v>0</v>
      </c>
      <c r="AJ73" s="59">
        <f t="shared" si="37"/>
        <v>0</v>
      </c>
      <c r="AK73" s="59" t="e">
        <f t="shared" si="40"/>
        <v>#REF!</v>
      </c>
      <c r="AM73" s="17"/>
      <c r="AN73" s="60"/>
    </row>
    <row r="74" spans="1:40" x14ac:dyDescent="0.35">
      <c r="A74" s="50" t="s">
        <v>12</v>
      </c>
      <c r="B74" s="51"/>
      <c r="C74" s="52">
        <v>2195</v>
      </c>
      <c r="D74" s="61" t="s">
        <v>105</v>
      </c>
      <c r="E74" s="54">
        <v>625</v>
      </c>
      <c r="F74" s="55">
        <v>2951093.6009842991</v>
      </c>
      <c r="G74" s="55">
        <v>0</v>
      </c>
      <c r="H74" s="55">
        <v>90859.705499999996</v>
      </c>
      <c r="I74" s="55">
        <f t="shared" ref="I74:I105" si="41">SUM(F74:H74)</f>
        <v>3041953.3064842992</v>
      </c>
      <c r="J74" s="55">
        <f t="shared" ref="J74:J105" si="42">I74/E74</f>
        <v>4867.1252903748791</v>
      </c>
      <c r="K74" s="55">
        <v>52277.636385649908</v>
      </c>
      <c r="L74" s="55">
        <v>0</v>
      </c>
      <c r="M74" s="55"/>
      <c r="N74" s="55"/>
      <c r="O74" s="56"/>
      <c r="P74" s="54">
        <v>613</v>
      </c>
      <c r="Q74" s="55">
        <v>3000387.2510498073</v>
      </c>
      <c r="R74" s="55">
        <v>0</v>
      </c>
      <c r="S74" s="55">
        <f t="shared" si="38"/>
        <v>3000387.2510498073</v>
      </c>
      <c r="T74" s="55">
        <f t="shared" si="39"/>
        <v>4894.5958418430791</v>
      </c>
      <c r="U74" s="62">
        <v>24195.945062437095</v>
      </c>
      <c r="V74" s="55">
        <v>0</v>
      </c>
      <c r="W74" s="55"/>
      <c r="X74" s="57"/>
      <c r="Y74" s="57">
        <f t="shared" ref="Y74:Y105" si="43">S74-I74</f>
        <v>-41566.055434491951</v>
      </c>
      <c r="Z74" s="15">
        <f t="shared" ref="Z74:Z105" si="44">S74/I74-1</f>
        <v>-1.3664264782069058E-2</v>
      </c>
      <c r="AA74" s="58">
        <f t="shared" ref="AA74:AA105" si="45">P74-E74</f>
        <v>-12</v>
      </c>
      <c r="AB74" s="58">
        <f t="shared" ref="AB74:AB105" si="46">T74-J74</f>
        <v>27.470551468200028</v>
      </c>
      <c r="AC74" s="15">
        <f t="shared" ref="AC74:AC105" si="47">T74/J74-1</f>
        <v>5.6441019758675104E-3</v>
      </c>
      <c r="AD74" s="16">
        <v>4.7790517564592072E-3</v>
      </c>
      <c r="AF74" s="59">
        <f t="shared" si="34"/>
        <v>49293.650065508205</v>
      </c>
      <c r="AG74" s="59">
        <f t="shared" si="35"/>
        <v>-28081.691323212814</v>
      </c>
      <c r="AH74" s="59" t="e">
        <f>#REF!-#REF!</f>
        <v>#REF!</v>
      </c>
      <c r="AI74" s="59">
        <f t="shared" si="36"/>
        <v>0</v>
      </c>
      <c r="AJ74" s="59">
        <f t="shared" si="37"/>
        <v>0</v>
      </c>
      <c r="AK74" s="59" t="e">
        <f t="shared" si="40"/>
        <v>#REF!</v>
      </c>
      <c r="AM74" s="17"/>
      <c r="AN74" s="60"/>
    </row>
    <row r="75" spans="1:40" x14ac:dyDescent="0.35">
      <c r="A75" s="50" t="s">
        <v>12</v>
      </c>
      <c r="B75" s="51" t="s">
        <v>106</v>
      </c>
      <c r="C75" s="52">
        <v>5207</v>
      </c>
      <c r="D75" s="61" t="s">
        <v>107</v>
      </c>
      <c r="E75" s="54">
        <v>105</v>
      </c>
      <c r="F75" s="55">
        <v>558020.45870209904</v>
      </c>
      <c r="G75" s="55">
        <v>0</v>
      </c>
      <c r="H75" s="55">
        <v>17943.904200000001</v>
      </c>
      <c r="I75" s="55">
        <f t="shared" si="41"/>
        <v>575964.36290209903</v>
      </c>
      <c r="J75" s="55">
        <f t="shared" si="42"/>
        <v>5485.3748847818952</v>
      </c>
      <c r="K75" s="55">
        <v>32315.015293972974</v>
      </c>
      <c r="L75" s="55">
        <v>0</v>
      </c>
      <c r="M75" s="55"/>
      <c r="N75" s="55"/>
      <c r="O75" s="56"/>
      <c r="P75" s="54">
        <v>104</v>
      </c>
      <c r="Q75" s="55">
        <v>573945.88740540389</v>
      </c>
      <c r="R75" s="55">
        <v>0</v>
      </c>
      <c r="S75" s="55">
        <f t="shared" si="38"/>
        <v>573945.88740540389</v>
      </c>
      <c r="T75" s="55">
        <f t="shared" si="39"/>
        <v>5518.7104558211913</v>
      </c>
      <c r="U75" s="62">
        <v>26569.501991845493</v>
      </c>
      <c r="V75" s="55">
        <v>0</v>
      </c>
      <c r="W75" s="55"/>
      <c r="X75" s="57"/>
      <c r="Y75" s="57">
        <f t="shared" si="43"/>
        <v>-2018.4754966951441</v>
      </c>
      <c r="Z75" s="15">
        <f t="shared" si="44"/>
        <v>-3.5045145614994722E-3</v>
      </c>
      <c r="AA75" s="58">
        <f t="shared" si="45"/>
        <v>-1</v>
      </c>
      <c r="AB75" s="58">
        <f t="shared" si="46"/>
        <v>33.335571039296156</v>
      </c>
      <c r="AC75" s="15">
        <f t="shared" si="47"/>
        <v>6.0771727984862967E-3</v>
      </c>
      <c r="AD75" s="16">
        <v>3.8330628016405299E-3</v>
      </c>
      <c r="AF75" s="59">
        <f t="shared" si="34"/>
        <v>15925.428703304846</v>
      </c>
      <c r="AG75" s="59">
        <f t="shared" si="35"/>
        <v>-5745.5133021274814</v>
      </c>
      <c r="AH75" s="59" t="e">
        <f>#REF!-#REF!</f>
        <v>#REF!</v>
      </c>
      <c r="AI75" s="59">
        <f t="shared" si="36"/>
        <v>0</v>
      </c>
      <c r="AJ75" s="59">
        <f t="shared" si="37"/>
        <v>0</v>
      </c>
      <c r="AK75" s="59" t="e">
        <f t="shared" si="40"/>
        <v>#REF!</v>
      </c>
      <c r="AM75" s="17"/>
      <c r="AN75" s="60"/>
    </row>
    <row r="76" spans="1:40" x14ac:dyDescent="0.35">
      <c r="A76" s="50" t="s">
        <v>12</v>
      </c>
      <c r="B76" s="51" t="s">
        <v>108</v>
      </c>
      <c r="C76" s="52">
        <v>3363</v>
      </c>
      <c r="D76" s="53" t="s">
        <v>109</v>
      </c>
      <c r="E76" s="54">
        <v>324</v>
      </c>
      <c r="F76" s="55">
        <v>1721011.3737837006</v>
      </c>
      <c r="G76" s="55">
        <v>0</v>
      </c>
      <c r="H76" s="55">
        <v>52330.469599999997</v>
      </c>
      <c r="I76" s="55">
        <f t="shared" si="41"/>
        <v>1773341.8433837006</v>
      </c>
      <c r="J76" s="55">
        <f t="shared" si="42"/>
        <v>5473.2772943941372</v>
      </c>
      <c r="K76" s="55">
        <v>0</v>
      </c>
      <c r="L76" s="55">
        <v>0</v>
      </c>
      <c r="M76" s="55"/>
      <c r="N76" s="55"/>
      <c r="O76" s="56"/>
      <c r="P76" s="54">
        <v>306</v>
      </c>
      <c r="Q76" s="55">
        <v>1706050.8964016479</v>
      </c>
      <c r="R76" s="55">
        <v>0</v>
      </c>
      <c r="S76" s="55">
        <f t="shared" si="38"/>
        <v>1706050.8964016479</v>
      </c>
      <c r="T76" s="55">
        <f t="shared" si="39"/>
        <v>5575.3297268027709</v>
      </c>
      <c r="U76" s="55">
        <v>0</v>
      </c>
      <c r="V76" s="55">
        <v>0</v>
      </c>
      <c r="W76" s="55"/>
      <c r="X76" s="57"/>
      <c r="Y76" s="57">
        <f t="shared" si="43"/>
        <v>-67290.946982052643</v>
      </c>
      <c r="Z76" s="15">
        <f t="shared" si="44"/>
        <v>-3.7945840635923433E-2</v>
      </c>
      <c r="AA76" s="58">
        <f t="shared" si="45"/>
        <v>-18</v>
      </c>
      <c r="AB76" s="58">
        <f t="shared" si="46"/>
        <v>102.05243240863365</v>
      </c>
      <c r="AC76" s="15">
        <f t="shared" si="47"/>
        <v>1.8645580503139803E-2</v>
      </c>
      <c r="AD76" s="16">
        <v>1.4186639671975199E-2</v>
      </c>
      <c r="AF76" s="59">
        <f t="shared" si="34"/>
        <v>-14960.47738205269</v>
      </c>
      <c r="AG76" s="59">
        <f t="shared" si="35"/>
        <v>0</v>
      </c>
      <c r="AH76" s="59" t="e">
        <f>#REF!-#REF!</f>
        <v>#REF!</v>
      </c>
      <c r="AI76" s="59">
        <f t="shared" si="36"/>
        <v>0</v>
      </c>
      <c r="AJ76" s="59">
        <f t="shared" si="37"/>
        <v>0</v>
      </c>
      <c r="AK76" s="59" t="e">
        <f t="shared" si="40"/>
        <v>#REF!</v>
      </c>
      <c r="AM76" s="17"/>
      <c r="AN76" s="60"/>
    </row>
    <row r="77" spans="1:40" x14ac:dyDescent="0.35">
      <c r="A77" s="50" t="s">
        <v>12</v>
      </c>
      <c r="B77" s="51" t="s">
        <v>110</v>
      </c>
      <c r="C77" s="52">
        <v>5200</v>
      </c>
      <c r="D77" s="53" t="s">
        <v>111</v>
      </c>
      <c r="E77" s="54">
        <v>626</v>
      </c>
      <c r="F77" s="55">
        <v>3013682.581347873</v>
      </c>
      <c r="G77" s="55">
        <v>0</v>
      </c>
      <c r="H77" s="55">
        <v>94307.263500000001</v>
      </c>
      <c r="I77" s="55">
        <f t="shared" si="41"/>
        <v>3107989.8448478729</v>
      </c>
      <c r="J77" s="55">
        <f t="shared" si="42"/>
        <v>4964.8400077442056</v>
      </c>
      <c r="K77" s="55">
        <v>0</v>
      </c>
      <c r="L77" s="55">
        <v>0</v>
      </c>
      <c r="M77" s="55"/>
      <c r="N77" s="55"/>
      <c r="O77" s="56"/>
      <c r="P77" s="54">
        <v>626</v>
      </c>
      <c r="Q77" s="55">
        <v>3151660.3070919206</v>
      </c>
      <c r="R77" s="55">
        <v>0</v>
      </c>
      <c r="S77" s="55">
        <f t="shared" si="38"/>
        <v>3151660.3070919206</v>
      </c>
      <c r="T77" s="55">
        <f t="shared" si="39"/>
        <v>5034.6011295398093</v>
      </c>
      <c r="U77" s="55">
        <v>0</v>
      </c>
      <c r="V77" s="55">
        <v>0</v>
      </c>
      <c r="W77" s="55"/>
      <c r="X77" s="57"/>
      <c r="Y77" s="57">
        <f t="shared" si="43"/>
        <v>43670.462244047783</v>
      </c>
      <c r="Z77" s="15">
        <f t="shared" si="44"/>
        <v>1.4051031188676566E-2</v>
      </c>
      <c r="AA77" s="58">
        <f t="shared" si="45"/>
        <v>0</v>
      </c>
      <c r="AB77" s="58">
        <f t="shared" si="46"/>
        <v>69.761121795603685</v>
      </c>
      <c r="AC77" s="15">
        <f t="shared" si="47"/>
        <v>1.4051031188676788E-2</v>
      </c>
      <c r="AD77" s="16">
        <v>1.4051031188610175E-2</v>
      </c>
      <c r="AF77" s="59">
        <f t="shared" si="34"/>
        <v>137977.72574404767</v>
      </c>
      <c r="AG77" s="59">
        <f t="shared" si="35"/>
        <v>0</v>
      </c>
      <c r="AH77" s="59" t="e">
        <f>#REF!-#REF!</f>
        <v>#REF!</v>
      </c>
      <c r="AI77" s="59">
        <f t="shared" si="36"/>
        <v>0</v>
      </c>
      <c r="AJ77" s="59">
        <f t="shared" si="37"/>
        <v>0</v>
      </c>
      <c r="AK77" s="59" t="e">
        <f t="shared" si="40"/>
        <v>#REF!</v>
      </c>
      <c r="AM77" s="17"/>
      <c r="AN77" s="60"/>
    </row>
    <row r="78" spans="1:40" x14ac:dyDescent="0.35">
      <c r="A78" s="50" t="s">
        <v>12</v>
      </c>
      <c r="B78" s="51" t="s">
        <v>112</v>
      </c>
      <c r="C78" s="52">
        <v>2198</v>
      </c>
      <c r="D78" s="53" t="s">
        <v>113</v>
      </c>
      <c r="E78" s="54">
        <v>380</v>
      </c>
      <c r="F78" s="55">
        <v>2171249.8554080864</v>
      </c>
      <c r="G78" s="55">
        <v>0</v>
      </c>
      <c r="H78" s="55">
        <v>76886.444000000003</v>
      </c>
      <c r="I78" s="55">
        <f t="shared" si="41"/>
        <v>2248136.2994080866</v>
      </c>
      <c r="J78" s="55">
        <f t="shared" si="42"/>
        <v>5916.1481563370698</v>
      </c>
      <c r="K78" s="55">
        <v>0</v>
      </c>
      <c r="L78" s="55">
        <v>0</v>
      </c>
      <c r="M78" s="55"/>
      <c r="N78" s="55"/>
      <c r="O78" s="56"/>
      <c r="P78" s="54">
        <v>379</v>
      </c>
      <c r="Q78" s="55">
        <v>2274438.497083704</v>
      </c>
      <c r="R78" s="55">
        <v>0</v>
      </c>
      <c r="S78" s="55">
        <f t="shared" si="38"/>
        <v>2274438.497083704</v>
      </c>
      <c r="T78" s="55">
        <f t="shared" si="39"/>
        <v>6001.1569843897205</v>
      </c>
      <c r="U78" s="55">
        <v>0</v>
      </c>
      <c r="V78" s="55">
        <v>0</v>
      </c>
      <c r="W78" s="55"/>
      <c r="X78" s="57"/>
      <c r="Y78" s="57">
        <f t="shared" si="43"/>
        <v>26302.197675617412</v>
      </c>
      <c r="Z78" s="15">
        <f t="shared" si="44"/>
        <v>1.1699556509337405E-2</v>
      </c>
      <c r="AA78" s="58">
        <f t="shared" si="45"/>
        <v>-1</v>
      </c>
      <c r="AB78" s="58">
        <f t="shared" si="46"/>
        <v>85.008828052650642</v>
      </c>
      <c r="AC78" s="15">
        <f t="shared" si="47"/>
        <v>1.4368948479019039E-2</v>
      </c>
      <c r="AD78" s="16">
        <v>1.4211183267252014E-2</v>
      </c>
      <c r="AF78" s="59">
        <f t="shared" si="34"/>
        <v>103188.64167561755</v>
      </c>
      <c r="AG78" s="59">
        <f t="shared" si="35"/>
        <v>0</v>
      </c>
      <c r="AH78" s="59" t="e">
        <f>#REF!-#REF!</f>
        <v>#REF!</v>
      </c>
      <c r="AI78" s="59">
        <f t="shared" si="36"/>
        <v>0</v>
      </c>
      <c r="AJ78" s="59">
        <f t="shared" si="37"/>
        <v>0</v>
      </c>
      <c r="AK78" s="59" t="e">
        <f t="shared" si="40"/>
        <v>#REF!</v>
      </c>
      <c r="AM78" s="17"/>
      <c r="AN78" s="60"/>
    </row>
    <row r="79" spans="1:40" x14ac:dyDescent="0.35">
      <c r="A79" s="50" t="s">
        <v>12</v>
      </c>
      <c r="B79" s="51"/>
      <c r="C79" s="52">
        <v>2041</v>
      </c>
      <c r="D79" s="53" t="s">
        <v>114</v>
      </c>
      <c r="E79" s="54">
        <v>616</v>
      </c>
      <c r="F79" s="55">
        <v>3018523.115840991</v>
      </c>
      <c r="G79" s="55">
        <v>0</v>
      </c>
      <c r="H79" s="55">
        <v>96653.643299999996</v>
      </c>
      <c r="I79" s="55">
        <f t="shared" si="41"/>
        <v>3115176.7591409911</v>
      </c>
      <c r="J79" s="55">
        <f t="shared" si="42"/>
        <v>5057.105128475635</v>
      </c>
      <c r="K79" s="55">
        <v>0</v>
      </c>
      <c r="L79" s="55">
        <v>0</v>
      </c>
      <c r="M79" s="55"/>
      <c r="N79" s="55"/>
      <c r="O79" s="56"/>
      <c r="P79" s="54">
        <v>612</v>
      </c>
      <c r="Q79" s="55">
        <v>3140307.6444291705</v>
      </c>
      <c r="R79" s="55">
        <v>0</v>
      </c>
      <c r="S79" s="55">
        <f t="shared" si="38"/>
        <v>3140307.6444291705</v>
      </c>
      <c r="T79" s="55">
        <f t="shared" si="39"/>
        <v>5131.2216412241351</v>
      </c>
      <c r="U79" s="55">
        <v>0</v>
      </c>
      <c r="V79" s="55">
        <v>0</v>
      </c>
      <c r="W79" s="55"/>
      <c r="X79" s="57"/>
      <c r="Y79" s="57">
        <f t="shared" si="43"/>
        <v>25130.885288179386</v>
      </c>
      <c r="Z79" s="15">
        <f t="shared" si="44"/>
        <v>8.0672421603162903E-3</v>
      </c>
      <c r="AA79" s="58">
        <f t="shared" si="45"/>
        <v>-4</v>
      </c>
      <c r="AB79" s="58">
        <f t="shared" si="46"/>
        <v>74.116512748500099</v>
      </c>
      <c r="AC79" s="15">
        <f t="shared" si="47"/>
        <v>1.4655916945677694E-2</v>
      </c>
      <c r="AD79" s="16">
        <v>1.4373884568681827E-2</v>
      </c>
      <c r="AF79" s="59">
        <f t="shared" si="34"/>
        <v>121784.5285881795</v>
      </c>
      <c r="AG79" s="59">
        <f t="shared" si="35"/>
        <v>0</v>
      </c>
      <c r="AH79" s="59" t="e">
        <f>#REF!-#REF!</f>
        <v>#REF!</v>
      </c>
      <c r="AI79" s="59">
        <f t="shared" si="36"/>
        <v>0</v>
      </c>
      <c r="AJ79" s="59">
        <f t="shared" si="37"/>
        <v>0</v>
      </c>
      <c r="AK79" s="59" t="e">
        <f t="shared" si="40"/>
        <v>#REF!</v>
      </c>
      <c r="AM79" s="17"/>
      <c r="AN79" s="60"/>
    </row>
    <row r="80" spans="1:40" x14ac:dyDescent="0.35">
      <c r="A80" s="50" t="s">
        <v>12</v>
      </c>
      <c r="B80" s="51"/>
      <c r="C80" s="52">
        <v>2126</v>
      </c>
      <c r="D80" s="61" t="s">
        <v>115</v>
      </c>
      <c r="E80" s="54">
        <v>91</v>
      </c>
      <c r="F80" s="55">
        <v>592839.20708049997</v>
      </c>
      <c r="G80" s="55">
        <v>0</v>
      </c>
      <c r="H80" s="55">
        <v>18566.0049</v>
      </c>
      <c r="I80" s="55">
        <f t="shared" si="41"/>
        <v>611405.21198050003</v>
      </c>
      <c r="J80" s="55">
        <f t="shared" si="42"/>
        <v>6718.7385931923081</v>
      </c>
      <c r="K80" s="55">
        <v>48160.393614412867</v>
      </c>
      <c r="L80" s="55">
        <v>0</v>
      </c>
      <c r="M80" s="55"/>
      <c r="N80" s="55"/>
      <c r="O80" s="56"/>
      <c r="P80" s="54">
        <v>92</v>
      </c>
      <c r="Q80" s="55">
        <v>619057.89606194547</v>
      </c>
      <c r="R80" s="55">
        <v>0</v>
      </c>
      <c r="S80" s="55">
        <f t="shared" si="38"/>
        <v>619057.89606194547</v>
      </c>
      <c r="T80" s="55">
        <f t="shared" si="39"/>
        <v>6728.8901745863641</v>
      </c>
      <c r="U80" s="62">
        <v>43078.731645147374</v>
      </c>
      <c r="V80" s="55">
        <v>0</v>
      </c>
      <c r="W80" s="55"/>
      <c r="X80" s="57"/>
      <c r="Y80" s="57">
        <f t="shared" si="43"/>
        <v>7652.6840814454481</v>
      </c>
      <c r="Z80" s="15">
        <f t="shared" si="44"/>
        <v>1.2516550286930661E-2</v>
      </c>
      <c r="AA80" s="58">
        <f t="shared" si="45"/>
        <v>1</v>
      </c>
      <c r="AB80" s="58">
        <f t="shared" si="46"/>
        <v>10.151581394055938</v>
      </c>
      <c r="AC80" s="15">
        <f t="shared" si="47"/>
        <v>1.5109356098987892E-3</v>
      </c>
      <c r="AD80" s="16">
        <v>3.9007057401048151E-3</v>
      </c>
      <c r="AF80" s="59">
        <f t="shared" si="34"/>
        <v>26218.688981445506</v>
      </c>
      <c r="AG80" s="59">
        <f t="shared" si="35"/>
        <v>-5081.6619692654931</v>
      </c>
      <c r="AH80" s="59" t="e">
        <f>#REF!-#REF!</f>
        <v>#REF!</v>
      </c>
      <c r="AI80" s="59">
        <f t="shared" si="36"/>
        <v>0</v>
      </c>
      <c r="AJ80" s="59">
        <f t="shared" si="37"/>
        <v>0</v>
      </c>
      <c r="AK80" s="59" t="e">
        <f t="shared" si="40"/>
        <v>#REF!</v>
      </c>
      <c r="AM80" s="17"/>
      <c r="AN80" s="60"/>
    </row>
    <row r="81" spans="1:40" x14ac:dyDescent="0.35">
      <c r="A81" s="50" t="s">
        <v>12</v>
      </c>
      <c r="B81" s="51"/>
      <c r="C81" s="52">
        <v>2127</v>
      </c>
      <c r="D81" s="53" t="s">
        <v>116</v>
      </c>
      <c r="E81" s="54">
        <v>206</v>
      </c>
      <c r="F81" s="55">
        <v>922402.82306297531</v>
      </c>
      <c r="G81" s="55">
        <v>0</v>
      </c>
      <c r="H81" s="55">
        <v>31525.102299999999</v>
      </c>
      <c r="I81" s="55">
        <f t="shared" si="41"/>
        <v>953927.92536297534</v>
      </c>
      <c r="J81" s="55">
        <f t="shared" si="42"/>
        <v>4630.7180842862881</v>
      </c>
      <c r="K81" s="55">
        <v>6942.6228629699908</v>
      </c>
      <c r="L81" s="55">
        <v>0</v>
      </c>
      <c r="M81" s="55"/>
      <c r="N81" s="55"/>
      <c r="O81" s="56"/>
      <c r="P81" s="54">
        <v>207</v>
      </c>
      <c r="Q81" s="55">
        <v>964288.45964804385</v>
      </c>
      <c r="R81" s="55">
        <v>0</v>
      </c>
      <c r="S81" s="55">
        <f t="shared" si="38"/>
        <v>964288.45964804385</v>
      </c>
      <c r="T81" s="55">
        <f t="shared" si="39"/>
        <v>4658.3983557876518</v>
      </c>
      <c r="U81" s="55">
        <v>0</v>
      </c>
      <c r="V81" s="55">
        <v>0</v>
      </c>
      <c r="W81" s="55"/>
      <c r="X81" s="57"/>
      <c r="Y81" s="57">
        <f t="shared" si="43"/>
        <v>10360.534285068512</v>
      </c>
      <c r="Z81" s="15">
        <f t="shared" si="44"/>
        <v>1.0860919373050448E-2</v>
      </c>
      <c r="AA81" s="58">
        <f t="shared" si="45"/>
        <v>1</v>
      </c>
      <c r="AB81" s="58">
        <f t="shared" si="46"/>
        <v>27.680271501363677</v>
      </c>
      <c r="AC81" s="15">
        <f t="shared" si="47"/>
        <v>5.9775332891227606E-3</v>
      </c>
      <c r="AD81" s="16">
        <v>6.658282559421913E-3</v>
      </c>
      <c r="AF81" s="59">
        <f t="shared" si="34"/>
        <v>41885.63658506854</v>
      </c>
      <c r="AG81" s="59">
        <f t="shared" si="35"/>
        <v>-6942.6228629699908</v>
      </c>
      <c r="AH81" s="59" t="e">
        <f>#REF!-#REF!</f>
        <v>#REF!</v>
      </c>
      <c r="AI81" s="59">
        <f t="shared" si="36"/>
        <v>0</v>
      </c>
      <c r="AJ81" s="59">
        <f t="shared" si="37"/>
        <v>0</v>
      </c>
      <c r="AK81" s="59" t="e">
        <f t="shared" si="40"/>
        <v>#REF!</v>
      </c>
      <c r="AM81" s="17"/>
      <c r="AN81" s="60"/>
    </row>
    <row r="82" spans="1:40" x14ac:dyDescent="0.35">
      <c r="A82" s="50" t="s">
        <v>12</v>
      </c>
      <c r="B82" s="51" t="s">
        <v>117</v>
      </c>
      <c r="C82" s="52">
        <v>2090</v>
      </c>
      <c r="D82" s="53" t="s">
        <v>118</v>
      </c>
      <c r="E82" s="54">
        <v>391</v>
      </c>
      <c r="F82" s="55">
        <v>2067158.5070240465</v>
      </c>
      <c r="G82" s="55">
        <v>0</v>
      </c>
      <c r="H82" s="55">
        <v>71330.544800000003</v>
      </c>
      <c r="I82" s="55">
        <f t="shared" si="41"/>
        <v>2138489.0518240463</v>
      </c>
      <c r="J82" s="55">
        <f t="shared" si="42"/>
        <v>5469.2814624655912</v>
      </c>
      <c r="K82" s="55">
        <v>0</v>
      </c>
      <c r="L82" s="55">
        <v>0</v>
      </c>
      <c r="M82" s="55"/>
      <c r="N82" s="55"/>
      <c r="O82" s="56"/>
      <c r="P82" s="54">
        <v>381</v>
      </c>
      <c r="Q82" s="55">
        <v>2116837.2639965387</v>
      </c>
      <c r="R82" s="55">
        <v>0</v>
      </c>
      <c r="S82" s="55">
        <f t="shared" si="38"/>
        <v>2116837.2639965387</v>
      </c>
      <c r="T82" s="55">
        <f t="shared" si="39"/>
        <v>5556.0033175762173</v>
      </c>
      <c r="U82" s="55">
        <v>0</v>
      </c>
      <c r="V82" s="55">
        <v>0</v>
      </c>
      <c r="W82" s="55"/>
      <c r="X82" s="57"/>
      <c r="Y82" s="57">
        <f t="shared" si="43"/>
        <v>-21651.787827507593</v>
      </c>
      <c r="Z82" s="15">
        <f t="shared" si="44"/>
        <v>-1.0124806488506222E-2</v>
      </c>
      <c r="AA82" s="58">
        <f t="shared" si="45"/>
        <v>-10</v>
      </c>
      <c r="AB82" s="58">
        <f t="shared" si="46"/>
        <v>86.721855110626166</v>
      </c>
      <c r="AC82" s="15">
        <f t="shared" si="47"/>
        <v>1.5856169719144608E-2</v>
      </c>
      <c r="AD82" s="16">
        <v>1.4206332542159306E-2</v>
      </c>
      <c r="AF82" s="59">
        <f t="shared" si="34"/>
        <v>49678.756972492207</v>
      </c>
      <c r="AG82" s="59">
        <f t="shared" si="35"/>
        <v>0</v>
      </c>
      <c r="AH82" s="59" t="e">
        <f>#REF!-#REF!</f>
        <v>#REF!</v>
      </c>
      <c r="AI82" s="59">
        <f t="shared" si="36"/>
        <v>0</v>
      </c>
      <c r="AJ82" s="59">
        <f t="shared" si="37"/>
        <v>0</v>
      </c>
      <c r="AK82" s="59" t="e">
        <f t="shared" si="40"/>
        <v>#REF!</v>
      </c>
      <c r="AM82" s="17"/>
      <c r="AN82" s="60"/>
    </row>
    <row r="83" spans="1:40" x14ac:dyDescent="0.35">
      <c r="A83" s="50" t="s">
        <v>12</v>
      </c>
      <c r="B83" s="51" t="s">
        <v>119</v>
      </c>
      <c r="C83" s="52">
        <v>2043</v>
      </c>
      <c r="D83" s="53" t="s">
        <v>120</v>
      </c>
      <c r="E83" s="54">
        <v>537</v>
      </c>
      <c r="F83" s="55">
        <v>2724609.3917537974</v>
      </c>
      <c r="G83" s="55">
        <v>0</v>
      </c>
      <c r="H83" s="55">
        <v>86418.986799999999</v>
      </c>
      <c r="I83" s="55">
        <f t="shared" si="41"/>
        <v>2811028.3785537975</v>
      </c>
      <c r="J83" s="55">
        <f t="shared" si="42"/>
        <v>5234.6897179772768</v>
      </c>
      <c r="K83" s="55">
        <v>0</v>
      </c>
      <c r="L83" s="55">
        <v>0</v>
      </c>
      <c r="M83" s="55"/>
      <c r="N83" s="55"/>
      <c r="O83" s="56"/>
      <c r="P83" s="54">
        <v>508</v>
      </c>
      <c r="Q83" s="55">
        <v>2703987.2553930171</v>
      </c>
      <c r="R83" s="55">
        <v>0</v>
      </c>
      <c r="S83" s="55">
        <f t="shared" si="38"/>
        <v>2703987.2553930171</v>
      </c>
      <c r="T83" s="55">
        <f t="shared" si="39"/>
        <v>5322.8095578602697</v>
      </c>
      <c r="U83" s="55">
        <v>0</v>
      </c>
      <c r="V83" s="55">
        <v>0</v>
      </c>
      <c r="W83" s="55"/>
      <c r="X83" s="57"/>
      <c r="Y83" s="57">
        <f t="shared" si="43"/>
        <v>-107041.12316078041</v>
      </c>
      <c r="Z83" s="15">
        <f t="shared" si="44"/>
        <v>-3.8078990584879957E-2</v>
      </c>
      <c r="AA83" s="58">
        <f t="shared" si="45"/>
        <v>-29</v>
      </c>
      <c r="AB83" s="58">
        <f t="shared" si="46"/>
        <v>88.119839882992892</v>
      </c>
      <c r="AC83" s="15">
        <f t="shared" si="47"/>
        <v>1.6833822944723353E-2</v>
      </c>
      <c r="AD83" s="16">
        <v>1.4103951799124603E-2</v>
      </c>
      <c r="AF83" s="59">
        <f t="shared" si="34"/>
        <v>-20622.136360780336</v>
      </c>
      <c r="AG83" s="59">
        <f t="shared" si="35"/>
        <v>0</v>
      </c>
      <c r="AH83" s="59" t="e">
        <f>#REF!-#REF!</f>
        <v>#REF!</v>
      </c>
      <c r="AI83" s="59">
        <f t="shared" si="36"/>
        <v>0</v>
      </c>
      <c r="AJ83" s="59">
        <f t="shared" si="37"/>
        <v>0</v>
      </c>
      <c r="AK83" s="59" t="e">
        <f t="shared" si="40"/>
        <v>#REF!</v>
      </c>
      <c r="AM83" s="17"/>
      <c r="AN83" s="60"/>
    </row>
    <row r="84" spans="1:40" x14ac:dyDescent="0.35">
      <c r="A84" s="50" t="s">
        <v>12</v>
      </c>
      <c r="B84" s="51"/>
      <c r="C84" s="52">
        <v>2044</v>
      </c>
      <c r="D84" s="53" t="s">
        <v>121</v>
      </c>
      <c r="E84" s="54">
        <v>408</v>
      </c>
      <c r="F84" s="55">
        <v>2056144.2960268243</v>
      </c>
      <c r="G84" s="55">
        <v>0</v>
      </c>
      <c r="H84" s="55">
        <v>66488.761100000003</v>
      </c>
      <c r="I84" s="55">
        <f t="shared" si="41"/>
        <v>2122633.0571268243</v>
      </c>
      <c r="J84" s="55">
        <f t="shared" si="42"/>
        <v>5202.5320027618245</v>
      </c>
      <c r="K84" s="55">
        <v>0</v>
      </c>
      <c r="L84" s="55">
        <v>0</v>
      </c>
      <c r="M84" s="55"/>
      <c r="N84" s="55"/>
      <c r="O84" s="56"/>
      <c r="P84" s="54">
        <v>408</v>
      </c>
      <c r="Q84" s="55">
        <v>2152865.0520640733</v>
      </c>
      <c r="R84" s="55">
        <v>0</v>
      </c>
      <c r="S84" s="55">
        <f t="shared" si="38"/>
        <v>2152865.0520640733</v>
      </c>
      <c r="T84" s="55">
        <f t="shared" si="39"/>
        <v>5276.630029568807</v>
      </c>
      <c r="U84" s="55">
        <v>0</v>
      </c>
      <c r="V84" s="55">
        <v>0</v>
      </c>
      <c r="W84" s="55"/>
      <c r="X84" s="57"/>
      <c r="Y84" s="57">
        <f t="shared" si="43"/>
        <v>30231.994937248994</v>
      </c>
      <c r="Z84" s="15">
        <f t="shared" si="44"/>
        <v>1.4242685440021718E-2</v>
      </c>
      <c r="AA84" s="58">
        <f t="shared" si="45"/>
        <v>0</v>
      </c>
      <c r="AB84" s="58">
        <f t="shared" si="46"/>
        <v>74.098026806982489</v>
      </c>
      <c r="AC84" s="15">
        <f t="shared" si="47"/>
        <v>1.4242685440021718E-2</v>
      </c>
      <c r="AD84" s="16">
        <v>1.4242685439944447E-2</v>
      </c>
      <c r="AF84" s="59">
        <f t="shared" si="34"/>
        <v>96720.756037248997</v>
      </c>
      <c r="AG84" s="59">
        <f t="shared" si="35"/>
        <v>0</v>
      </c>
      <c r="AH84" s="59" t="e">
        <f>#REF!-#REF!</f>
        <v>#REF!</v>
      </c>
      <c r="AI84" s="59">
        <f t="shared" si="36"/>
        <v>0</v>
      </c>
      <c r="AJ84" s="59">
        <f t="shared" si="37"/>
        <v>0</v>
      </c>
      <c r="AK84" s="59" t="e">
        <f t="shared" si="40"/>
        <v>#REF!</v>
      </c>
      <c r="AM84" s="17"/>
      <c r="AN84" s="60"/>
    </row>
    <row r="85" spans="1:40" x14ac:dyDescent="0.35">
      <c r="A85" s="50" t="s">
        <v>12</v>
      </c>
      <c r="B85" s="51" t="s">
        <v>123</v>
      </c>
      <c r="C85" s="52">
        <v>2128</v>
      </c>
      <c r="D85" s="53" t="s">
        <v>124</v>
      </c>
      <c r="E85" s="54">
        <v>346</v>
      </c>
      <c r="F85" s="55">
        <v>1653550.1046400238</v>
      </c>
      <c r="G85" s="55">
        <v>0</v>
      </c>
      <c r="H85" s="55">
        <v>57133.246899999998</v>
      </c>
      <c r="I85" s="55">
        <f t="shared" si="41"/>
        <v>1710683.3515400237</v>
      </c>
      <c r="J85" s="55">
        <f t="shared" si="42"/>
        <v>4944.1715362428431</v>
      </c>
      <c r="K85" s="55">
        <v>0</v>
      </c>
      <c r="L85" s="55">
        <v>0</v>
      </c>
      <c r="M85" s="55"/>
      <c r="N85" s="55"/>
      <c r="O85" s="56"/>
      <c r="P85" s="54">
        <v>331</v>
      </c>
      <c r="Q85" s="55">
        <v>1665610.8723769542</v>
      </c>
      <c r="R85" s="55">
        <v>0</v>
      </c>
      <c r="S85" s="55">
        <f t="shared" si="38"/>
        <v>1665610.8723769542</v>
      </c>
      <c r="T85" s="55">
        <f t="shared" si="39"/>
        <v>5032.0570162445747</v>
      </c>
      <c r="U85" s="55">
        <v>0</v>
      </c>
      <c r="V85" s="55">
        <v>0</v>
      </c>
      <c r="W85" s="55"/>
      <c r="X85" s="57"/>
      <c r="Y85" s="57">
        <f t="shared" si="43"/>
        <v>-45072.479163069511</v>
      </c>
      <c r="Z85" s="15">
        <f t="shared" si="44"/>
        <v>-2.63476458822689E-2</v>
      </c>
      <c r="AA85" s="58">
        <f t="shared" si="45"/>
        <v>-15</v>
      </c>
      <c r="AB85" s="58">
        <f t="shared" si="46"/>
        <v>87.885480001731594</v>
      </c>
      <c r="AC85" s="15">
        <f t="shared" si="47"/>
        <v>1.7775572582280796E-2</v>
      </c>
      <c r="AD85" s="16">
        <v>1.4214615586034318E-2</v>
      </c>
      <c r="AF85" s="59">
        <f t="shared" si="34"/>
        <v>12060.7677369304</v>
      </c>
      <c r="AG85" s="59">
        <f t="shared" si="35"/>
        <v>0</v>
      </c>
      <c r="AH85" s="59" t="e">
        <f>#REF!-#REF!</f>
        <v>#REF!</v>
      </c>
      <c r="AI85" s="59">
        <f t="shared" si="36"/>
        <v>0</v>
      </c>
      <c r="AJ85" s="59">
        <f t="shared" si="37"/>
        <v>0</v>
      </c>
      <c r="AK85" s="59" t="e">
        <f t="shared" si="40"/>
        <v>#REF!</v>
      </c>
      <c r="AM85" s="17"/>
      <c r="AN85" s="60"/>
    </row>
    <row r="86" spans="1:40" x14ac:dyDescent="0.35">
      <c r="A86" s="50" t="s">
        <v>12</v>
      </c>
      <c r="B86" s="51" t="s">
        <v>125</v>
      </c>
      <c r="C86" s="52">
        <v>2145</v>
      </c>
      <c r="D86" s="61" t="s">
        <v>126</v>
      </c>
      <c r="E86" s="54">
        <v>443</v>
      </c>
      <c r="F86" s="55">
        <v>1951415.0000000002</v>
      </c>
      <c r="G86" s="55">
        <v>0</v>
      </c>
      <c r="H86" s="55">
        <v>65349.576800000003</v>
      </c>
      <c r="I86" s="55">
        <f t="shared" si="41"/>
        <v>2016764.5768000002</v>
      </c>
      <c r="J86" s="55">
        <f t="shared" si="42"/>
        <v>4552.5159747178332</v>
      </c>
      <c r="K86" s="55">
        <v>0</v>
      </c>
      <c r="L86" s="55">
        <v>4777.0557477892989</v>
      </c>
      <c r="M86" s="55"/>
      <c r="N86" s="55"/>
      <c r="O86" s="56"/>
      <c r="P86" s="54">
        <v>445</v>
      </c>
      <c r="Q86" s="55">
        <v>2051449.9999999998</v>
      </c>
      <c r="R86" s="55">
        <v>0</v>
      </c>
      <c r="S86" s="55">
        <f t="shared" si="38"/>
        <v>2051449.9999999998</v>
      </c>
      <c r="T86" s="55">
        <f t="shared" si="39"/>
        <v>4609.9999999999991</v>
      </c>
      <c r="U86" s="55">
        <v>0</v>
      </c>
      <c r="V86" s="62">
        <v>2607.1381300774783</v>
      </c>
      <c r="W86" s="55"/>
      <c r="X86" s="57"/>
      <c r="Y86" s="57">
        <f t="shared" si="43"/>
        <v>34685.423199999612</v>
      </c>
      <c r="Z86" s="15">
        <f t="shared" si="44"/>
        <v>1.7198548407189485E-2</v>
      </c>
      <c r="AA86" s="58">
        <f t="shared" si="45"/>
        <v>2</v>
      </c>
      <c r="AB86" s="58">
        <f t="shared" si="46"/>
        <v>57.484025282165931</v>
      </c>
      <c r="AC86" s="15">
        <f t="shared" si="47"/>
        <v>1.2626869537943453E-2</v>
      </c>
      <c r="AD86" s="16">
        <v>1.2626869537943675E-2</v>
      </c>
      <c r="AF86" s="59">
        <f t="shared" si="34"/>
        <v>100034.99999999953</v>
      </c>
      <c r="AG86" s="59">
        <f t="shared" si="35"/>
        <v>0</v>
      </c>
      <c r="AH86" s="59" t="e">
        <f>#REF!-#REF!</f>
        <v>#REF!</v>
      </c>
      <c r="AI86" s="59">
        <f t="shared" si="36"/>
        <v>0</v>
      </c>
      <c r="AJ86" s="59">
        <f t="shared" si="37"/>
        <v>-2169.9176177118206</v>
      </c>
      <c r="AK86" s="59" t="e">
        <f t="shared" si="40"/>
        <v>#REF!</v>
      </c>
      <c r="AM86" s="17"/>
      <c r="AN86" s="60"/>
    </row>
    <row r="87" spans="1:40" x14ac:dyDescent="0.35">
      <c r="A87" s="50" t="s">
        <v>12</v>
      </c>
      <c r="B87" s="51" t="s">
        <v>127</v>
      </c>
      <c r="C87" s="52">
        <v>3023</v>
      </c>
      <c r="D87" s="61" t="s">
        <v>128</v>
      </c>
      <c r="E87" s="54">
        <v>407</v>
      </c>
      <c r="F87" s="55">
        <v>1795856.3267923805</v>
      </c>
      <c r="G87" s="55">
        <v>0</v>
      </c>
      <c r="H87" s="55">
        <v>60128.731800000001</v>
      </c>
      <c r="I87" s="55">
        <f t="shared" si="41"/>
        <v>1855985.0585923805</v>
      </c>
      <c r="J87" s="55">
        <f t="shared" si="42"/>
        <v>4560.1598491213281</v>
      </c>
      <c r="K87" s="55">
        <v>3021.3267923805397</v>
      </c>
      <c r="L87" s="55">
        <v>51868.740607883788</v>
      </c>
      <c r="M87" s="55"/>
      <c r="N87" s="55"/>
      <c r="O87" s="56"/>
      <c r="P87" s="54">
        <v>413</v>
      </c>
      <c r="Q87" s="55">
        <v>1903930.0000000002</v>
      </c>
      <c r="R87" s="55">
        <v>0</v>
      </c>
      <c r="S87" s="55">
        <f t="shared" si="38"/>
        <v>1903930.0000000002</v>
      </c>
      <c r="T87" s="55">
        <f t="shared" si="39"/>
        <v>4610.0000000000009</v>
      </c>
      <c r="U87" s="55">
        <v>0</v>
      </c>
      <c r="V87" s="62">
        <v>52417.604456922927</v>
      </c>
      <c r="W87" s="55"/>
      <c r="X87" s="57"/>
      <c r="Y87" s="57">
        <f t="shared" si="43"/>
        <v>47944.941407619743</v>
      </c>
      <c r="Z87" s="15">
        <f t="shared" si="44"/>
        <v>2.5832611736638755E-2</v>
      </c>
      <c r="AA87" s="58">
        <f t="shared" si="45"/>
        <v>6</v>
      </c>
      <c r="AB87" s="58">
        <f t="shared" si="46"/>
        <v>49.84015087867283</v>
      </c>
      <c r="AC87" s="15">
        <f t="shared" si="47"/>
        <v>1.0929474520125826E-2</v>
      </c>
      <c r="AD87" s="16">
        <v>1.0929474520125826E-2</v>
      </c>
      <c r="AF87" s="59">
        <f t="shared" si="34"/>
        <v>108073.67320761969</v>
      </c>
      <c r="AG87" s="59">
        <f t="shared" si="35"/>
        <v>-3021.3267923805397</v>
      </c>
      <c r="AH87" s="59" t="e">
        <f>#REF!-#REF!</f>
        <v>#REF!</v>
      </c>
      <c r="AI87" s="59">
        <f t="shared" si="36"/>
        <v>0</v>
      </c>
      <c r="AJ87" s="59">
        <f t="shared" si="37"/>
        <v>548.86384903913859</v>
      </c>
      <c r="AK87" s="59" t="e">
        <f t="shared" si="40"/>
        <v>#REF!</v>
      </c>
      <c r="AM87" s="17"/>
      <c r="AN87" s="60"/>
    </row>
    <row r="88" spans="1:40" x14ac:dyDescent="0.35">
      <c r="A88" s="50" t="s">
        <v>12</v>
      </c>
      <c r="B88" s="51" t="s">
        <v>129</v>
      </c>
      <c r="C88" s="52">
        <v>2199</v>
      </c>
      <c r="D88" s="53" t="s">
        <v>130</v>
      </c>
      <c r="E88" s="54">
        <v>374</v>
      </c>
      <c r="F88" s="55">
        <v>1962527.3313811095</v>
      </c>
      <c r="G88" s="55">
        <v>0</v>
      </c>
      <c r="H88" s="55">
        <v>65146.543899999997</v>
      </c>
      <c r="I88" s="55">
        <f t="shared" si="41"/>
        <v>2027673.8752811095</v>
      </c>
      <c r="J88" s="55">
        <f t="shared" si="42"/>
        <v>5421.5879018211481</v>
      </c>
      <c r="K88" s="55">
        <v>0</v>
      </c>
      <c r="L88" s="55">
        <v>0</v>
      </c>
      <c r="M88" s="55"/>
      <c r="N88" s="55"/>
      <c r="O88" s="56"/>
      <c r="P88" s="54">
        <v>369</v>
      </c>
      <c r="Q88" s="55">
        <v>2030248.8856724247</v>
      </c>
      <c r="R88" s="55">
        <v>0</v>
      </c>
      <c r="S88" s="55">
        <f t="shared" si="38"/>
        <v>2030248.8856724247</v>
      </c>
      <c r="T88" s="55">
        <f t="shared" si="39"/>
        <v>5502.0295004672753</v>
      </c>
      <c r="U88" s="55">
        <v>0</v>
      </c>
      <c r="V88" s="55">
        <v>0</v>
      </c>
      <c r="W88" s="55"/>
      <c r="X88" s="57"/>
      <c r="Y88" s="57">
        <f t="shared" si="43"/>
        <v>2575.0103913152125</v>
      </c>
      <c r="Z88" s="15">
        <f t="shared" si="44"/>
        <v>1.2699332090364557E-3</v>
      </c>
      <c r="AA88" s="58">
        <f t="shared" si="45"/>
        <v>-5</v>
      </c>
      <c r="AB88" s="58">
        <f t="shared" si="46"/>
        <v>80.441598646127204</v>
      </c>
      <c r="AC88" s="15">
        <f t="shared" si="47"/>
        <v>1.4837276477451589E-2</v>
      </c>
      <c r="AD88" s="16">
        <v>1.3938982216613161E-2</v>
      </c>
      <c r="AF88" s="59">
        <f t="shared" si="34"/>
        <v>67721.554291315144</v>
      </c>
      <c r="AG88" s="59">
        <f t="shared" si="35"/>
        <v>0</v>
      </c>
      <c r="AH88" s="59" t="e">
        <f>#REF!-#REF!</f>
        <v>#REF!</v>
      </c>
      <c r="AI88" s="59">
        <f t="shared" si="36"/>
        <v>0</v>
      </c>
      <c r="AJ88" s="59">
        <f t="shared" si="37"/>
        <v>0</v>
      </c>
      <c r="AK88" s="59" t="e">
        <f t="shared" si="40"/>
        <v>#REF!</v>
      </c>
      <c r="AM88" s="17"/>
      <c r="AN88" s="60"/>
    </row>
    <row r="89" spans="1:40" x14ac:dyDescent="0.35">
      <c r="A89" s="50" t="s">
        <v>12</v>
      </c>
      <c r="B89" s="51"/>
      <c r="C89" s="52">
        <v>2179</v>
      </c>
      <c r="D89" s="53" t="s">
        <v>131</v>
      </c>
      <c r="E89" s="54">
        <v>569</v>
      </c>
      <c r="F89" s="55">
        <v>2764959.8064448601</v>
      </c>
      <c r="G89" s="55">
        <v>0</v>
      </c>
      <c r="H89" s="55">
        <v>87523.165500000003</v>
      </c>
      <c r="I89" s="55">
        <f t="shared" si="41"/>
        <v>2852482.9719448602</v>
      </c>
      <c r="J89" s="55">
        <f t="shared" si="42"/>
        <v>5013.151093048963</v>
      </c>
      <c r="K89" s="55">
        <v>0</v>
      </c>
      <c r="L89" s="55">
        <v>0</v>
      </c>
      <c r="M89" s="55"/>
      <c r="N89" s="55"/>
      <c r="O89" s="56"/>
      <c r="P89" s="54">
        <v>561</v>
      </c>
      <c r="Q89" s="55">
        <v>2854431.844616035</v>
      </c>
      <c r="R89" s="55">
        <v>0</v>
      </c>
      <c r="S89" s="55">
        <f t="shared" si="38"/>
        <v>2854431.844616035</v>
      </c>
      <c r="T89" s="55">
        <f t="shared" si="39"/>
        <v>5088.1138050196705</v>
      </c>
      <c r="U89" s="55">
        <v>0</v>
      </c>
      <c r="V89" s="55">
        <v>0</v>
      </c>
      <c r="W89" s="55"/>
      <c r="X89" s="57"/>
      <c r="Y89" s="57">
        <f t="shared" si="43"/>
        <v>1948.8726711748168</v>
      </c>
      <c r="Z89" s="15">
        <f t="shared" si="44"/>
        <v>6.832197388531025E-4</v>
      </c>
      <c r="AA89" s="58">
        <f t="shared" si="45"/>
        <v>-8</v>
      </c>
      <c r="AB89" s="58">
        <f t="shared" si="46"/>
        <v>74.96271197070746</v>
      </c>
      <c r="AC89" s="15">
        <f t="shared" si="47"/>
        <v>1.4953212177196917E-2</v>
      </c>
      <c r="AD89" s="16">
        <v>1.4281199976832415E-2</v>
      </c>
      <c r="AF89" s="59">
        <f t="shared" si="34"/>
        <v>89472.038171174936</v>
      </c>
      <c r="AG89" s="59">
        <f t="shared" si="35"/>
        <v>0</v>
      </c>
      <c r="AH89" s="59" t="e">
        <f>#REF!-#REF!</f>
        <v>#REF!</v>
      </c>
      <c r="AI89" s="59">
        <f t="shared" si="36"/>
        <v>0</v>
      </c>
      <c r="AJ89" s="59">
        <f t="shared" si="37"/>
        <v>0</v>
      </c>
      <c r="AK89" s="59" t="e">
        <f t="shared" si="40"/>
        <v>#REF!</v>
      </c>
      <c r="AM89" s="17"/>
      <c r="AN89" s="60"/>
    </row>
    <row r="90" spans="1:40" x14ac:dyDescent="0.35">
      <c r="A90" s="50" t="s">
        <v>12</v>
      </c>
      <c r="B90" s="51" t="s">
        <v>132</v>
      </c>
      <c r="C90" s="52">
        <v>2048</v>
      </c>
      <c r="D90" s="53" t="s">
        <v>133</v>
      </c>
      <c r="E90" s="54">
        <v>403</v>
      </c>
      <c r="F90" s="55">
        <v>1993344.5949638917</v>
      </c>
      <c r="G90" s="55">
        <v>0</v>
      </c>
      <c r="H90" s="55">
        <v>63085.210299999999</v>
      </c>
      <c r="I90" s="55">
        <f t="shared" si="41"/>
        <v>2056429.8052638916</v>
      </c>
      <c r="J90" s="55">
        <f t="shared" si="42"/>
        <v>5102.8034870071751</v>
      </c>
      <c r="K90" s="55">
        <v>0</v>
      </c>
      <c r="L90" s="55">
        <v>0</v>
      </c>
      <c r="M90" s="55"/>
      <c r="N90" s="55"/>
      <c r="O90" s="56"/>
      <c r="P90" s="54">
        <v>404</v>
      </c>
      <c r="Q90" s="55">
        <v>2090453.8356199891</v>
      </c>
      <c r="R90" s="55">
        <v>0</v>
      </c>
      <c r="S90" s="55">
        <f t="shared" si="38"/>
        <v>2090453.8356199891</v>
      </c>
      <c r="T90" s="55">
        <f t="shared" si="39"/>
        <v>5174.3906822276958</v>
      </c>
      <c r="U90" s="55">
        <v>0</v>
      </c>
      <c r="V90" s="55">
        <v>0</v>
      </c>
      <c r="W90" s="55"/>
      <c r="X90" s="57"/>
      <c r="Y90" s="57">
        <f t="shared" si="43"/>
        <v>34024.030356097501</v>
      </c>
      <c r="Z90" s="15">
        <f t="shared" si="44"/>
        <v>1.6545194136461827E-2</v>
      </c>
      <c r="AA90" s="58">
        <f t="shared" si="45"/>
        <v>1</v>
      </c>
      <c r="AB90" s="58">
        <f t="shared" si="46"/>
        <v>71.587195220520698</v>
      </c>
      <c r="AC90" s="15">
        <f t="shared" si="47"/>
        <v>1.4028993160876579E-2</v>
      </c>
      <c r="AD90" s="16">
        <v>1.419079290760461E-2</v>
      </c>
      <c r="AF90" s="59">
        <f t="shared" si="34"/>
        <v>97109.24065609742</v>
      </c>
      <c r="AG90" s="59">
        <f t="shared" si="35"/>
        <v>0</v>
      </c>
      <c r="AH90" s="59" t="e">
        <f>#REF!-#REF!</f>
        <v>#REF!</v>
      </c>
      <c r="AI90" s="59">
        <f t="shared" si="36"/>
        <v>0</v>
      </c>
      <c r="AJ90" s="59">
        <f t="shared" si="37"/>
        <v>0</v>
      </c>
      <c r="AK90" s="59" t="e">
        <f t="shared" si="40"/>
        <v>#REF!</v>
      </c>
      <c r="AM90" s="17"/>
      <c r="AN90" s="60"/>
    </row>
    <row r="91" spans="1:40" x14ac:dyDescent="0.35">
      <c r="A91" s="50" t="s">
        <v>12</v>
      </c>
      <c r="B91" s="51" t="s">
        <v>134</v>
      </c>
      <c r="C91" s="52">
        <v>2192</v>
      </c>
      <c r="D91" s="61" t="s">
        <v>135</v>
      </c>
      <c r="E91" s="54">
        <v>398</v>
      </c>
      <c r="F91" s="55">
        <v>1753531.9006553038</v>
      </c>
      <c r="G91" s="55">
        <v>0</v>
      </c>
      <c r="H91" s="55">
        <v>52712.531499999997</v>
      </c>
      <c r="I91" s="55">
        <f t="shared" si="41"/>
        <v>1806244.4321553039</v>
      </c>
      <c r="J91" s="55">
        <f t="shared" si="42"/>
        <v>4538.3025933550352</v>
      </c>
      <c r="K91" s="55">
        <v>341.90065530384891</v>
      </c>
      <c r="L91" s="55">
        <v>178697.47784118674</v>
      </c>
      <c r="M91" s="55"/>
      <c r="N91" s="55"/>
      <c r="O91" s="56"/>
      <c r="P91" s="54">
        <v>402</v>
      </c>
      <c r="Q91" s="55">
        <v>1853220</v>
      </c>
      <c r="R91" s="55">
        <v>0</v>
      </c>
      <c r="S91" s="55">
        <f t="shared" si="38"/>
        <v>1853220</v>
      </c>
      <c r="T91" s="55">
        <f t="shared" si="39"/>
        <v>4610</v>
      </c>
      <c r="U91" s="55">
        <v>0</v>
      </c>
      <c r="V91" s="62">
        <v>188065.70340330814</v>
      </c>
      <c r="W91" s="55"/>
      <c r="X91" s="57"/>
      <c r="Y91" s="57">
        <f t="shared" si="43"/>
        <v>46975.56784469611</v>
      </c>
      <c r="Z91" s="15">
        <f t="shared" si="44"/>
        <v>2.6007314961598249E-2</v>
      </c>
      <c r="AA91" s="58">
        <f t="shared" si="45"/>
        <v>4</v>
      </c>
      <c r="AB91" s="58">
        <f t="shared" si="46"/>
        <v>71.697406644964758</v>
      </c>
      <c r="AC91" s="15">
        <f t="shared" si="47"/>
        <v>1.5798286952029894E-2</v>
      </c>
      <c r="AD91" s="16">
        <v>1.5798286952029894E-2</v>
      </c>
      <c r="AF91" s="59">
        <f t="shared" si="34"/>
        <v>99688.099344696151</v>
      </c>
      <c r="AG91" s="59">
        <f t="shared" si="35"/>
        <v>-341.90065530384891</v>
      </c>
      <c r="AH91" s="59" t="e">
        <f>#REF!-#REF!</f>
        <v>#REF!</v>
      </c>
      <c r="AI91" s="59">
        <f t="shared" si="36"/>
        <v>0</v>
      </c>
      <c r="AJ91" s="59">
        <f t="shared" si="37"/>
        <v>9368.225562121399</v>
      </c>
      <c r="AK91" s="59" t="e">
        <f t="shared" si="40"/>
        <v>#REF!</v>
      </c>
      <c r="AM91" s="17"/>
      <c r="AN91" s="60"/>
    </row>
    <row r="92" spans="1:40" x14ac:dyDescent="0.35">
      <c r="A92" s="50" t="s">
        <v>12</v>
      </c>
      <c r="B92" s="51"/>
      <c r="C92" s="52">
        <v>2014</v>
      </c>
      <c r="D92" s="53" t="s">
        <v>136</v>
      </c>
      <c r="E92" s="54">
        <v>310</v>
      </c>
      <c r="F92" s="55">
        <v>1734690.257033671</v>
      </c>
      <c r="G92" s="55">
        <v>0</v>
      </c>
      <c r="H92" s="55">
        <v>61065.883399999999</v>
      </c>
      <c r="I92" s="55">
        <f t="shared" si="41"/>
        <v>1795756.140433671</v>
      </c>
      <c r="J92" s="55">
        <f t="shared" si="42"/>
        <v>5792.7617433344221</v>
      </c>
      <c r="K92" s="55">
        <v>0</v>
      </c>
      <c r="L92" s="55">
        <v>0</v>
      </c>
      <c r="M92" s="55"/>
      <c r="N92" s="55"/>
      <c r="O92" s="56"/>
      <c r="P92" s="54">
        <v>310</v>
      </c>
      <c r="Q92" s="55">
        <v>1821218.3764710184</v>
      </c>
      <c r="R92" s="55">
        <v>0</v>
      </c>
      <c r="S92" s="55">
        <f t="shared" si="38"/>
        <v>1821218.3764710184</v>
      </c>
      <c r="T92" s="55">
        <f t="shared" si="39"/>
        <v>5874.8979886161887</v>
      </c>
      <c r="U92" s="55">
        <v>0</v>
      </c>
      <c r="V92" s="55">
        <v>0</v>
      </c>
      <c r="W92" s="55"/>
      <c r="X92" s="57"/>
      <c r="Y92" s="57">
        <f t="shared" si="43"/>
        <v>25462.236037347466</v>
      </c>
      <c r="Z92" s="15">
        <f t="shared" si="44"/>
        <v>1.4179116787649271E-2</v>
      </c>
      <c r="AA92" s="58">
        <f t="shared" si="45"/>
        <v>0</v>
      </c>
      <c r="AB92" s="58">
        <f t="shared" si="46"/>
        <v>82.136245281766605</v>
      </c>
      <c r="AC92" s="15">
        <f t="shared" si="47"/>
        <v>1.4179116787649493E-2</v>
      </c>
      <c r="AD92" s="16">
        <v>1.4179116787588431E-2</v>
      </c>
      <c r="AF92" s="59">
        <f t="shared" si="34"/>
        <v>86528.119437347399</v>
      </c>
      <c r="AG92" s="59">
        <f t="shared" si="35"/>
        <v>0</v>
      </c>
      <c r="AH92" s="59" t="e">
        <f>#REF!-#REF!</f>
        <v>#REF!</v>
      </c>
      <c r="AI92" s="59">
        <f t="shared" si="36"/>
        <v>0</v>
      </c>
      <c r="AJ92" s="59">
        <f t="shared" si="37"/>
        <v>0</v>
      </c>
      <c r="AK92" s="59" t="e">
        <f t="shared" si="40"/>
        <v>#REF!</v>
      </c>
      <c r="AM92" s="17"/>
      <c r="AN92" s="60"/>
    </row>
    <row r="93" spans="1:40" x14ac:dyDescent="0.35">
      <c r="A93" s="50" t="s">
        <v>12</v>
      </c>
      <c r="B93" s="51" t="s">
        <v>137</v>
      </c>
      <c r="C93" s="52">
        <v>2185</v>
      </c>
      <c r="D93" s="53" t="s">
        <v>138</v>
      </c>
      <c r="E93" s="54">
        <v>357</v>
      </c>
      <c r="F93" s="55">
        <v>1886329.780406212</v>
      </c>
      <c r="G93" s="55">
        <v>0</v>
      </c>
      <c r="H93" s="55">
        <v>59690.660900000003</v>
      </c>
      <c r="I93" s="55">
        <f t="shared" si="41"/>
        <v>1946020.441306212</v>
      </c>
      <c r="J93" s="55">
        <f t="shared" si="42"/>
        <v>5451.0376507176807</v>
      </c>
      <c r="K93" s="55">
        <v>0</v>
      </c>
      <c r="L93" s="55">
        <v>0</v>
      </c>
      <c r="M93" s="55"/>
      <c r="N93" s="55"/>
      <c r="O93" s="56"/>
      <c r="P93" s="54">
        <v>345</v>
      </c>
      <c r="Q93" s="55">
        <v>1911810.6416819354</v>
      </c>
      <c r="R93" s="55">
        <v>0</v>
      </c>
      <c r="S93" s="55">
        <f t="shared" si="38"/>
        <v>1911810.6416819354</v>
      </c>
      <c r="T93" s="55">
        <f t="shared" si="39"/>
        <v>5541.4801208172039</v>
      </c>
      <c r="U93" s="55">
        <v>0</v>
      </c>
      <c r="V93" s="55">
        <v>0</v>
      </c>
      <c r="W93" s="55"/>
      <c r="X93" s="57"/>
      <c r="Y93" s="57">
        <f t="shared" si="43"/>
        <v>-34209.79962427658</v>
      </c>
      <c r="Z93" s="15">
        <f t="shared" si="44"/>
        <v>-1.7579362938918708E-2</v>
      </c>
      <c r="AA93" s="58">
        <f t="shared" si="45"/>
        <v>-12</v>
      </c>
      <c r="AB93" s="58">
        <f t="shared" si="46"/>
        <v>90.442470099523234</v>
      </c>
      <c r="AC93" s="15">
        <f t="shared" si="47"/>
        <v>1.6591789654510247E-2</v>
      </c>
      <c r="AD93" s="16">
        <v>1.4189154398224657E-2</v>
      </c>
      <c r="AF93" s="59">
        <f t="shared" si="34"/>
        <v>25480.861275723437</v>
      </c>
      <c r="AG93" s="59">
        <f t="shared" si="35"/>
        <v>0</v>
      </c>
      <c r="AH93" s="59" t="e">
        <f>#REF!-#REF!</f>
        <v>#REF!</v>
      </c>
      <c r="AI93" s="59">
        <f t="shared" si="36"/>
        <v>0</v>
      </c>
      <c r="AJ93" s="59">
        <f t="shared" si="37"/>
        <v>0</v>
      </c>
      <c r="AK93" s="59" t="e">
        <f t="shared" si="40"/>
        <v>#REF!</v>
      </c>
      <c r="AM93" s="17"/>
      <c r="AN93" s="60"/>
    </row>
    <row r="94" spans="1:40" x14ac:dyDescent="0.35">
      <c r="A94" s="50" t="s">
        <v>12</v>
      </c>
      <c r="B94" s="51" t="s">
        <v>139</v>
      </c>
      <c r="C94" s="52">
        <v>5206</v>
      </c>
      <c r="D94" s="53" t="s">
        <v>140</v>
      </c>
      <c r="E94" s="54">
        <v>213</v>
      </c>
      <c r="F94" s="55">
        <v>944282.2554981166</v>
      </c>
      <c r="G94" s="55">
        <v>0</v>
      </c>
      <c r="H94" s="55">
        <v>32566.270799999998</v>
      </c>
      <c r="I94" s="55">
        <f t="shared" si="41"/>
        <v>976848.52629811666</v>
      </c>
      <c r="J94" s="55">
        <f t="shared" si="42"/>
        <v>4586.1433159535991</v>
      </c>
      <c r="K94" s="55">
        <v>0</v>
      </c>
      <c r="L94" s="55">
        <v>0</v>
      </c>
      <c r="M94" s="55"/>
      <c r="N94" s="55"/>
      <c r="O94" s="56"/>
      <c r="P94" s="54">
        <v>213</v>
      </c>
      <c r="Q94" s="55">
        <v>990599.32588370482</v>
      </c>
      <c r="R94" s="55">
        <v>0</v>
      </c>
      <c r="S94" s="55">
        <f t="shared" si="38"/>
        <v>990599.32588370482</v>
      </c>
      <c r="T94" s="55">
        <f t="shared" si="39"/>
        <v>4650.7010604868774</v>
      </c>
      <c r="U94" s="55">
        <v>0</v>
      </c>
      <c r="V94" s="55">
        <v>0</v>
      </c>
      <c r="W94" s="55"/>
      <c r="X94" s="57"/>
      <c r="Y94" s="57">
        <f t="shared" si="43"/>
        <v>13750.79958558816</v>
      </c>
      <c r="Z94" s="15">
        <f t="shared" si="44"/>
        <v>1.4076695839116971E-2</v>
      </c>
      <c r="AA94" s="58">
        <f t="shared" si="45"/>
        <v>0</v>
      </c>
      <c r="AB94" s="58">
        <f t="shared" si="46"/>
        <v>64.55774453327831</v>
      </c>
      <c r="AC94" s="15">
        <f t="shared" si="47"/>
        <v>1.4076695839116971E-2</v>
      </c>
      <c r="AD94" s="16">
        <v>1.4076695839090325E-2</v>
      </c>
      <c r="AF94" s="59">
        <f t="shared" si="34"/>
        <v>46317.070385588217</v>
      </c>
      <c r="AG94" s="59">
        <f t="shared" si="35"/>
        <v>0</v>
      </c>
      <c r="AH94" s="59" t="e">
        <f>#REF!-#REF!</f>
        <v>#REF!</v>
      </c>
      <c r="AI94" s="59">
        <f t="shared" si="36"/>
        <v>0</v>
      </c>
      <c r="AJ94" s="59">
        <f t="shared" si="37"/>
        <v>0</v>
      </c>
      <c r="AK94" s="59" t="e">
        <f t="shared" si="40"/>
        <v>#REF!</v>
      </c>
      <c r="AM94" s="17"/>
      <c r="AN94" s="60"/>
    </row>
    <row r="95" spans="1:40" x14ac:dyDescent="0.35">
      <c r="A95" s="50" t="s">
        <v>12</v>
      </c>
      <c r="B95" s="51" t="s">
        <v>142</v>
      </c>
      <c r="C95" s="52">
        <v>2054</v>
      </c>
      <c r="D95" s="53" t="s">
        <v>143</v>
      </c>
      <c r="E95" s="54">
        <v>411</v>
      </c>
      <c r="F95" s="55">
        <v>2026066.0732992878</v>
      </c>
      <c r="G95" s="55">
        <v>0</v>
      </c>
      <c r="H95" s="55">
        <v>66325.734700000001</v>
      </c>
      <c r="I95" s="55">
        <f t="shared" si="41"/>
        <v>2092391.8079992877</v>
      </c>
      <c r="J95" s="55">
        <f t="shared" si="42"/>
        <v>5090.9776350347629</v>
      </c>
      <c r="K95" s="55">
        <v>0</v>
      </c>
      <c r="L95" s="55">
        <v>0</v>
      </c>
      <c r="M95" s="55"/>
      <c r="N95" s="55"/>
      <c r="O95" s="56"/>
      <c r="P95" s="54">
        <v>408</v>
      </c>
      <c r="Q95" s="55">
        <v>2107655.8390613538</v>
      </c>
      <c r="R95" s="55">
        <v>0</v>
      </c>
      <c r="S95" s="55">
        <f t="shared" si="38"/>
        <v>2107655.8390613538</v>
      </c>
      <c r="T95" s="55">
        <f t="shared" si="39"/>
        <v>5165.8231349542984</v>
      </c>
      <c r="U95" s="55">
        <v>0</v>
      </c>
      <c r="V95" s="55">
        <v>0</v>
      </c>
      <c r="W95" s="55"/>
      <c r="X95" s="57"/>
      <c r="Y95" s="57">
        <f t="shared" si="43"/>
        <v>15264.031062066089</v>
      </c>
      <c r="Z95" s="15">
        <f t="shared" si="44"/>
        <v>7.2950156866946614E-3</v>
      </c>
      <c r="AA95" s="58">
        <f t="shared" si="45"/>
        <v>-3</v>
      </c>
      <c r="AB95" s="58">
        <f t="shared" si="46"/>
        <v>74.845499919535541</v>
      </c>
      <c r="AC95" s="15">
        <f t="shared" si="47"/>
        <v>1.4701596684390861E-2</v>
      </c>
      <c r="AD95" s="16">
        <v>1.4229217041875852E-2</v>
      </c>
      <c r="AF95" s="59">
        <f t="shared" si="34"/>
        <v>81589.765762066003</v>
      </c>
      <c r="AG95" s="59">
        <f t="shared" si="35"/>
        <v>0</v>
      </c>
      <c r="AH95" s="59" t="e">
        <f>#REF!-#REF!</f>
        <v>#REF!</v>
      </c>
      <c r="AI95" s="59">
        <f t="shared" si="36"/>
        <v>0</v>
      </c>
      <c r="AJ95" s="59">
        <f t="shared" si="37"/>
        <v>0</v>
      </c>
      <c r="AK95" s="59" t="e">
        <f t="shared" si="40"/>
        <v>#REF!</v>
      </c>
      <c r="AM95" s="17"/>
      <c r="AN95" s="60"/>
    </row>
    <row r="96" spans="1:40" x14ac:dyDescent="0.35">
      <c r="A96" s="50" t="s">
        <v>12</v>
      </c>
      <c r="B96" s="51" t="s">
        <v>144</v>
      </c>
      <c r="C96" s="52">
        <v>2197</v>
      </c>
      <c r="D96" s="53" t="s">
        <v>145</v>
      </c>
      <c r="E96" s="54">
        <v>385</v>
      </c>
      <c r="F96" s="55">
        <v>1908404.2552158586</v>
      </c>
      <c r="G96" s="55">
        <v>0</v>
      </c>
      <c r="H96" s="55">
        <v>64791.486400000002</v>
      </c>
      <c r="I96" s="55">
        <f t="shared" si="41"/>
        <v>1973195.7416158586</v>
      </c>
      <c r="J96" s="55">
        <f t="shared" si="42"/>
        <v>5125.1837444567755</v>
      </c>
      <c r="K96" s="55">
        <v>0</v>
      </c>
      <c r="L96" s="55">
        <v>0</v>
      </c>
      <c r="M96" s="55"/>
      <c r="N96" s="55"/>
      <c r="O96" s="56"/>
      <c r="P96" s="54">
        <v>374</v>
      </c>
      <c r="Q96" s="55">
        <v>1947794.8755897339</v>
      </c>
      <c r="R96" s="55">
        <v>0</v>
      </c>
      <c r="S96" s="55">
        <f t="shared" si="38"/>
        <v>1947794.8755897339</v>
      </c>
      <c r="T96" s="55">
        <f t="shared" si="39"/>
        <v>5208.0076887426039</v>
      </c>
      <c r="U96" s="55">
        <v>0</v>
      </c>
      <c r="V96" s="55">
        <v>0</v>
      </c>
      <c r="W96" s="55"/>
      <c r="X96" s="57"/>
      <c r="Y96" s="57">
        <f t="shared" si="43"/>
        <v>-25400.866026124684</v>
      </c>
      <c r="Z96" s="15">
        <f t="shared" si="44"/>
        <v>-1.2872958060067496E-2</v>
      </c>
      <c r="AA96" s="58">
        <f t="shared" si="45"/>
        <v>-11</v>
      </c>
      <c r="AB96" s="58">
        <f t="shared" si="46"/>
        <v>82.823944285828475</v>
      </c>
      <c r="AC96" s="15">
        <f t="shared" si="47"/>
        <v>1.6160190232283433E-2</v>
      </c>
      <c r="AD96" s="16">
        <v>1.415653033518427E-2</v>
      </c>
      <c r="AF96" s="59">
        <f t="shared" si="34"/>
        <v>39390.620373875368</v>
      </c>
      <c r="AG96" s="59">
        <f t="shared" si="35"/>
        <v>0</v>
      </c>
      <c r="AH96" s="59" t="e">
        <f>#REF!-#REF!</f>
        <v>#REF!</v>
      </c>
      <c r="AI96" s="59">
        <f t="shared" si="36"/>
        <v>0</v>
      </c>
      <c r="AJ96" s="59">
        <f t="shared" si="37"/>
        <v>0</v>
      </c>
      <c r="AK96" s="59" t="e">
        <f t="shared" si="40"/>
        <v>#REF!</v>
      </c>
      <c r="AM96" s="17"/>
      <c r="AN96" s="60"/>
    </row>
    <row r="97" spans="1:40" x14ac:dyDescent="0.35">
      <c r="A97" s="50" t="s">
        <v>12</v>
      </c>
      <c r="B97" s="51"/>
      <c r="C97" s="52">
        <v>5205</v>
      </c>
      <c r="D97" s="61" t="s">
        <v>146</v>
      </c>
      <c r="E97" s="54">
        <v>393</v>
      </c>
      <c r="F97" s="55">
        <v>1738939.953175175</v>
      </c>
      <c r="G97" s="55">
        <v>0</v>
      </c>
      <c r="H97" s="55">
        <v>55341.957000000002</v>
      </c>
      <c r="I97" s="55">
        <f t="shared" si="41"/>
        <v>1794281.9101751749</v>
      </c>
      <c r="J97" s="55">
        <f t="shared" si="42"/>
        <v>4565.6028248732191</v>
      </c>
      <c r="K97" s="55">
        <v>7774.9531751750037</v>
      </c>
      <c r="L97" s="55">
        <v>114534.97195392346</v>
      </c>
      <c r="M97" s="55"/>
      <c r="N97" s="55"/>
      <c r="O97" s="56"/>
      <c r="P97" s="54">
        <v>393</v>
      </c>
      <c r="Q97" s="55">
        <v>1811730</v>
      </c>
      <c r="R97" s="55">
        <v>0</v>
      </c>
      <c r="S97" s="55">
        <f t="shared" si="38"/>
        <v>1811730</v>
      </c>
      <c r="T97" s="55">
        <f t="shared" si="39"/>
        <v>4610</v>
      </c>
      <c r="U97" s="55">
        <v>0</v>
      </c>
      <c r="V97" s="62">
        <v>116382.54287512921</v>
      </c>
      <c r="W97" s="55"/>
      <c r="X97" s="57"/>
      <c r="Y97" s="57">
        <f t="shared" si="43"/>
        <v>17448.08982482506</v>
      </c>
      <c r="Z97" s="15">
        <f t="shared" si="44"/>
        <v>9.7242744999428421E-3</v>
      </c>
      <c r="AA97" s="58">
        <f t="shared" si="45"/>
        <v>0</v>
      </c>
      <c r="AB97" s="58">
        <f t="shared" si="46"/>
        <v>44.397175126780894</v>
      </c>
      <c r="AC97" s="15">
        <f t="shared" si="47"/>
        <v>9.7242744999426201E-3</v>
      </c>
      <c r="AD97" s="16">
        <v>9.7242744999428421E-3</v>
      </c>
      <c r="AF97" s="59">
        <f t="shared" si="34"/>
        <v>72790.046824824996</v>
      </c>
      <c r="AG97" s="59">
        <f t="shared" si="35"/>
        <v>-7774.9531751750037</v>
      </c>
      <c r="AH97" s="59" t="e">
        <f>#REF!-#REF!</f>
        <v>#REF!</v>
      </c>
      <c r="AI97" s="59">
        <f t="shared" si="36"/>
        <v>0</v>
      </c>
      <c r="AJ97" s="59">
        <f t="shared" si="37"/>
        <v>1847.5709212057409</v>
      </c>
      <c r="AK97" s="59" t="e">
        <f t="shared" si="40"/>
        <v>#REF!</v>
      </c>
      <c r="AM97" s="17"/>
      <c r="AN97" s="60"/>
    </row>
    <row r="98" spans="1:40" x14ac:dyDescent="0.35">
      <c r="A98" s="50" t="s">
        <v>12</v>
      </c>
      <c r="B98" s="51" t="s">
        <v>147</v>
      </c>
      <c r="C98" s="52">
        <v>2130</v>
      </c>
      <c r="D98" s="61" t="s">
        <v>148</v>
      </c>
      <c r="E98" s="54">
        <v>52</v>
      </c>
      <c r="F98" s="55">
        <v>393714.47494996426</v>
      </c>
      <c r="G98" s="55">
        <v>0</v>
      </c>
      <c r="H98" s="55">
        <v>11843.9169</v>
      </c>
      <c r="I98" s="55">
        <f t="shared" si="41"/>
        <v>405558.39184996428</v>
      </c>
      <c r="J98" s="55">
        <f t="shared" si="42"/>
        <v>7799.1998432685441</v>
      </c>
      <c r="K98" s="55">
        <v>48075.572876918712</v>
      </c>
      <c r="L98" s="55">
        <v>0</v>
      </c>
      <c r="M98" s="55"/>
      <c r="N98" s="55"/>
      <c r="O98" s="56"/>
      <c r="P98" s="54">
        <v>53</v>
      </c>
      <c r="Q98" s="55">
        <v>412154.28536862199</v>
      </c>
      <c r="R98" s="55">
        <v>0</v>
      </c>
      <c r="S98" s="55">
        <f t="shared" si="38"/>
        <v>412154.28536862199</v>
      </c>
      <c r="T98" s="55">
        <f t="shared" si="39"/>
        <v>7776.4959503513583</v>
      </c>
      <c r="U98" s="62">
        <v>45265.077814657066</v>
      </c>
      <c r="V98" s="55">
        <v>0</v>
      </c>
      <c r="W98" s="55"/>
      <c r="X98" s="57"/>
      <c r="Y98" s="57">
        <f t="shared" si="43"/>
        <v>6595.8935186577146</v>
      </c>
      <c r="Z98" s="15">
        <f t="shared" si="44"/>
        <v>1.6263733290218463E-2</v>
      </c>
      <c r="AA98" s="58">
        <f t="shared" si="45"/>
        <v>1</v>
      </c>
      <c r="AB98" s="58">
        <f t="shared" si="46"/>
        <v>-22.70389291718584</v>
      </c>
      <c r="AC98" s="15">
        <f t="shared" si="47"/>
        <v>-2.9110541303517534E-3</v>
      </c>
      <c r="AD98" s="16">
        <v>3.3427436011514988E-3</v>
      </c>
      <c r="AF98" s="59">
        <f t="shared" si="34"/>
        <v>18439.810418657726</v>
      </c>
      <c r="AG98" s="59">
        <f t="shared" si="35"/>
        <v>-2810.4950622616452</v>
      </c>
      <c r="AH98" s="59" t="e">
        <f>#REF!-#REF!</f>
        <v>#REF!</v>
      </c>
      <c r="AI98" s="59">
        <f t="shared" si="36"/>
        <v>0</v>
      </c>
      <c r="AJ98" s="59">
        <f t="shared" si="37"/>
        <v>0</v>
      </c>
      <c r="AK98" s="59" t="e">
        <f t="shared" si="40"/>
        <v>#REF!</v>
      </c>
      <c r="AM98" s="17"/>
      <c r="AN98" s="60"/>
    </row>
    <row r="99" spans="1:40" x14ac:dyDescent="0.35">
      <c r="A99" s="50" t="s">
        <v>12</v>
      </c>
      <c r="B99" s="51" t="s">
        <v>149</v>
      </c>
      <c r="C99" s="52">
        <v>3353</v>
      </c>
      <c r="D99" s="53" t="s">
        <v>150</v>
      </c>
      <c r="E99" s="54">
        <v>193</v>
      </c>
      <c r="F99" s="55">
        <v>1087768.99313766</v>
      </c>
      <c r="G99" s="55">
        <v>0</v>
      </c>
      <c r="H99" s="55">
        <v>35490.744100000004</v>
      </c>
      <c r="I99" s="55">
        <f t="shared" si="41"/>
        <v>1123259.73723766</v>
      </c>
      <c r="J99" s="55">
        <f t="shared" si="42"/>
        <v>5819.9986385370985</v>
      </c>
      <c r="K99" s="55">
        <v>0</v>
      </c>
      <c r="L99" s="55">
        <v>0</v>
      </c>
      <c r="M99" s="55"/>
      <c r="N99" s="55"/>
      <c r="O99" s="56"/>
      <c r="P99" s="54">
        <v>193</v>
      </c>
      <c r="Q99" s="55">
        <v>1139092.8576814944</v>
      </c>
      <c r="R99" s="55">
        <v>0</v>
      </c>
      <c r="S99" s="55">
        <f t="shared" si="38"/>
        <v>1139092.8576814944</v>
      </c>
      <c r="T99" s="55">
        <f t="shared" si="39"/>
        <v>5902.0355320284689</v>
      </c>
      <c r="U99" s="55">
        <v>0</v>
      </c>
      <c r="V99" s="55">
        <v>0</v>
      </c>
      <c r="W99" s="55"/>
      <c r="X99" s="57"/>
      <c r="Y99" s="57">
        <f t="shared" si="43"/>
        <v>15833.120443834458</v>
      </c>
      <c r="Z99" s="15">
        <f t="shared" si="44"/>
        <v>1.409568946428319E-2</v>
      </c>
      <c r="AA99" s="58">
        <f t="shared" si="45"/>
        <v>0</v>
      </c>
      <c r="AB99" s="58">
        <f t="shared" si="46"/>
        <v>82.036893491370392</v>
      </c>
      <c r="AC99" s="15">
        <f t="shared" si="47"/>
        <v>1.409568946428319E-2</v>
      </c>
      <c r="AD99" s="16">
        <v>1.4095689464211247E-2</v>
      </c>
      <c r="AF99" s="59">
        <f t="shared" si="34"/>
        <v>51323.864543834468</v>
      </c>
      <c r="AG99" s="59">
        <f t="shared" si="35"/>
        <v>0</v>
      </c>
      <c r="AH99" s="59" t="e">
        <f>#REF!-#REF!</f>
        <v>#REF!</v>
      </c>
      <c r="AI99" s="59">
        <f t="shared" si="36"/>
        <v>0</v>
      </c>
      <c r="AJ99" s="59">
        <f t="shared" si="37"/>
        <v>0</v>
      </c>
      <c r="AK99" s="59" t="e">
        <f t="shared" si="40"/>
        <v>#REF!</v>
      </c>
      <c r="AM99" s="17"/>
      <c r="AN99" s="60"/>
    </row>
    <row r="100" spans="1:40" x14ac:dyDescent="0.35">
      <c r="A100" s="50" t="s">
        <v>12</v>
      </c>
      <c r="B100" s="51"/>
      <c r="C100" s="52">
        <v>3372</v>
      </c>
      <c r="D100" s="53" t="s">
        <v>151</v>
      </c>
      <c r="E100" s="54">
        <v>213</v>
      </c>
      <c r="F100" s="55">
        <v>1106296.2573160855</v>
      </c>
      <c r="G100" s="55">
        <v>0</v>
      </c>
      <c r="H100" s="55">
        <v>33606.439200000001</v>
      </c>
      <c r="I100" s="55">
        <f t="shared" si="41"/>
        <v>1139902.6965160854</v>
      </c>
      <c r="J100" s="55">
        <f t="shared" si="42"/>
        <v>5351.6558521881943</v>
      </c>
      <c r="K100" s="55">
        <v>0</v>
      </c>
      <c r="L100" s="55">
        <v>0</v>
      </c>
      <c r="M100" s="55"/>
      <c r="N100" s="55"/>
      <c r="O100" s="56"/>
      <c r="P100" s="54">
        <v>212</v>
      </c>
      <c r="Q100" s="55">
        <v>1151097.2715795385</v>
      </c>
      <c r="R100" s="55">
        <v>0</v>
      </c>
      <c r="S100" s="55">
        <f t="shared" si="38"/>
        <v>1151097.2715795385</v>
      </c>
      <c r="T100" s="55">
        <f t="shared" si="39"/>
        <v>5429.7041112242377</v>
      </c>
      <c r="U100" s="55">
        <v>0</v>
      </c>
      <c r="V100" s="55">
        <v>0</v>
      </c>
      <c r="W100" s="55"/>
      <c r="X100" s="57"/>
      <c r="Y100" s="57">
        <f t="shared" si="43"/>
        <v>11194.575063453056</v>
      </c>
      <c r="Z100" s="15">
        <f t="shared" si="44"/>
        <v>9.8206409175689569E-3</v>
      </c>
      <c r="AA100" s="58">
        <f t="shared" si="45"/>
        <v>-1</v>
      </c>
      <c r="AB100" s="58">
        <f t="shared" si="46"/>
        <v>78.048259036043419</v>
      </c>
      <c r="AC100" s="15">
        <f t="shared" si="47"/>
        <v>1.4583945827557399E-2</v>
      </c>
      <c r="AD100" s="16">
        <v>1.4027696561943248E-2</v>
      </c>
      <c r="AF100" s="59">
        <f t="shared" si="34"/>
        <v>44801.014263452962</v>
      </c>
      <c r="AG100" s="59">
        <f t="shared" si="35"/>
        <v>0</v>
      </c>
      <c r="AH100" s="59" t="e">
        <f>#REF!-#REF!</f>
        <v>#REF!</v>
      </c>
      <c r="AI100" s="59">
        <f t="shared" si="36"/>
        <v>0</v>
      </c>
      <c r="AJ100" s="59">
        <f t="shared" si="37"/>
        <v>0</v>
      </c>
      <c r="AK100" s="59" t="e">
        <f t="shared" si="40"/>
        <v>#REF!</v>
      </c>
      <c r="AM100" s="17"/>
      <c r="AN100" s="60"/>
    </row>
    <row r="101" spans="1:40" x14ac:dyDescent="0.35">
      <c r="A101" s="50" t="s">
        <v>12</v>
      </c>
      <c r="B101" s="51"/>
      <c r="C101" s="52">
        <v>3375</v>
      </c>
      <c r="D101" s="53" t="s">
        <v>152</v>
      </c>
      <c r="E101" s="54">
        <v>199</v>
      </c>
      <c r="F101" s="55">
        <v>901125.83540132968</v>
      </c>
      <c r="G101" s="55">
        <v>0</v>
      </c>
      <c r="H101" s="55">
        <v>30691.967499999999</v>
      </c>
      <c r="I101" s="55">
        <f t="shared" si="41"/>
        <v>931817.80290132971</v>
      </c>
      <c r="J101" s="55">
        <f t="shared" si="42"/>
        <v>4682.5015221172343</v>
      </c>
      <c r="K101" s="55">
        <v>0</v>
      </c>
      <c r="L101" s="55">
        <v>0</v>
      </c>
      <c r="M101" s="55"/>
      <c r="N101" s="55"/>
      <c r="O101" s="56"/>
      <c r="P101" s="54">
        <v>188</v>
      </c>
      <c r="Q101" s="55">
        <v>900088.28461200988</v>
      </c>
      <c r="R101" s="55">
        <v>0</v>
      </c>
      <c r="S101" s="55">
        <f t="shared" si="38"/>
        <v>900088.28461200988</v>
      </c>
      <c r="T101" s="55">
        <f t="shared" si="39"/>
        <v>4787.7036415532439</v>
      </c>
      <c r="U101" s="55">
        <v>0</v>
      </c>
      <c r="V101" s="55">
        <v>0</v>
      </c>
      <c r="W101" s="55"/>
      <c r="X101" s="57"/>
      <c r="Y101" s="57">
        <f t="shared" si="43"/>
        <v>-31729.518289319822</v>
      </c>
      <c r="Z101" s="15">
        <f t="shared" si="44"/>
        <v>-3.4051204205935992E-2</v>
      </c>
      <c r="AA101" s="58">
        <f t="shared" si="45"/>
        <v>-11</v>
      </c>
      <c r="AB101" s="58">
        <f t="shared" si="46"/>
        <v>105.20211943600953</v>
      </c>
      <c r="AC101" s="15">
        <f t="shared" si="47"/>
        <v>2.2467076399035779E-2</v>
      </c>
      <c r="AD101" s="16">
        <v>1.4026406330465813E-2</v>
      </c>
      <c r="AF101" s="59">
        <f t="shared" si="34"/>
        <v>-1037.5507893197937</v>
      </c>
      <c r="AG101" s="59">
        <f t="shared" si="35"/>
        <v>0</v>
      </c>
      <c r="AH101" s="59" t="e">
        <f>#REF!-#REF!</f>
        <v>#REF!</v>
      </c>
      <c r="AI101" s="59">
        <f t="shared" si="36"/>
        <v>0</v>
      </c>
      <c r="AJ101" s="59">
        <f t="shared" si="37"/>
        <v>0</v>
      </c>
      <c r="AK101" s="59" t="e">
        <f t="shared" si="40"/>
        <v>#REF!</v>
      </c>
      <c r="AM101" s="17"/>
      <c r="AN101" s="60"/>
    </row>
    <row r="102" spans="1:40" x14ac:dyDescent="0.35">
      <c r="A102" s="50" t="s">
        <v>12</v>
      </c>
      <c r="B102" s="51"/>
      <c r="C102" s="52">
        <v>2132</v>
      </c>
      <c r="D102" s="61" t="s">
        <v>154</v>
      </c>
      <c r="E102" s="54">
        <v>197</v>
      </c>
      <c r="F102" s="55">
        <v>1180398.8544866187</v>
      </c>
      <c r="G102" s="55">
        <v>16398.713794034767</v>
      </c>
      <c r="H102" s="55">
        <v>36798.955900000001</v>
      </c>
      <c r="I102" s="55">
        <f t="shared" si="41"/>
        <v>1233596.5241806533</v>
      </c>
      <c r="J102" s="55">
        <f t="shared" si="42"/>
        <v>6261.9112902571233</v>
      </c>
      <c r="K102" s="55">
        <v>72429.37554027827</v>
      </c>
      <c r="L102" s="55">
        <v>0</v>
      </c>
      <c r="M102" s="55"/>
      <c r="N102" s="55"/>
      <c r="O102" s="56"/>
      <c r="P102" s="54">
        <v>198</v>
      </c>
      <c r="Q102" s="55">
        <v>1190990.7231786202</v>
      </c>
      <c r="R102" s="55">
        <v>53709.129000000001</v>
      </c>
      <c r="S102" s="55">
        <f t="shared" si="38"/>
        <v>1244699.8521786202</v>
      </c>
      <c r="T102" s="55">
        <f t="shared" si="39"/>
        <v>6286.3628897910112</v>
      </c>
      <c r="U102" s="62">
        <v>24681.274642476114</v>
      </c>
      <c r="V102" s="55">
        <v>0</v>
      </c>
      <c r="W102" s="55"/>
      <c r="X102" s="57"/>
      <c r="Y102" s="57">
        <f t="shared" si="43"/>
        <v>11103.327997966902</v>
      </c>
      <c r="Z102" s="15">
        <f t="shared" si="44"/>
        <v>9.0007776289267039E-3</v>
      </c>
      <c r="AA102" s="58">
        <f t="shared" si="45"/>
        <v>1</v>
      </c>
      <c r="AB102" s="58">
        <f t="shared" si="46"/>
        <v>24.451599533887929</v>
      </c>
      <c r="AC102" s="15">
        <f t="shared" si="47"/>
        <v>3.9048141055482155E-3</v>
      </c>
      <c r="AD102" s="16">
        <v>4.4551587761270106E-3</v>
      </c>
      <c r="AF102" s="59">
        <f t="shared" ref="AF102:AF133" si="48">Q102-F102</f>
        <v>10591.868692001561</v>
      </c>
      <c r="AG102" s="59">
        <f t="shared" ref="AG102:AG133" si="49">U102-K102</f>
        <v>-47748.100897802156</v>
      </c>
      <c r="AH102" s="59" t="e">
        <f>#REF!-#REF!</f>
        <v>#REF!</v>
      </c>
      <c r="AI102" s="59">
        <f t="shared" ref="AI102:AI133" si="50">W102-M102</f>
        <v>0</v>
      </c>
      <c r="AJ102" s="59">
        <f t="shared" ref="AJ102:AJ133" si="51">V102-L102</f>
        <v>0</v>
      </c>
      <c r="AK102" s="59" t="e">
        <f t="shared" si="40"/>
        <v>#REF!</v>
      </c>
      <c r="AM102" s="17"/>
      <c r="AN102" s="60"/>
    </row>
    <row r="103" spans="1:40" x14ac:dyDescent="0.35">
      <c r="A103" s="50" t="s">
        <v>12</v>
      </c>
      <c r="B103" s="51" t="s">
        <v>155</v>
      </c>
      <c r="C103" s="52">
        <v>3377</v>
      </c>
      <c r="D103" s="53" t="s">
        <v>156</v>
      </c>
      <c r="E103" s="54">
        <v>544</v>
      </c>
      <c r="F103" s="55">
        <v>2695857.4446335058</v>
      </c>
      <c r="G103" s="55">
        <v>0</v>
      </c>
      <c r="H103" s="55">
        <v>91308.778200000001</v>
      </c>
      <c r="I103" s="55">
        <f t="shared" si="41"/>
        <v>2787166.2228335058</v>
      </c>
      <c r="J103" s="55">
        <f t="shared" si="42"/>
        <v>5123.4673213851211</v>
      </c>
      <c r="K103" s="55">
        <v>0</v>
      </c>
      <c r="L103" s="55">
        <v>0</v>
      </c>
      <c r="M103" s="55"/>
      <c r="N103" s="55"/>
      <c r="O103" s="56"/>
      <c r="P103" s="54">
        <v>523</v>
      </c>
      <c r="Q103" s="55">
        <v>2723033.9954171078</v>
      </c>
      <c r="R103" s="55">
        <v>0</v>
      </c>
      <c r="S103" s="55">
        <f t="shared" si="38"/>
        <v>2723033.9954171078</v>
      </c>
      <c r="T103" s="55">
        <f t="shared" si="39"/>
        <v>5206.5659568204737</v>
      </c>
      <c r="U103" s="55">
        <v>0</v>
      </c>
      <c r="V103" s="55">
        <v>0</v>
      </c>
      <c r="W103" s="55"/>
      <c r="X103" s="57"/>
      <c r="Y103" s="57">
        <f t="shared" si="43"/>
        <v>-64132.227416398004</v>
      </c>
      <c r="Z103" s="15">
        <f t="shared" si="44"/>
        <v>-2.3009832313194312E-2</v>
      </c>
      <c r="AA103" s="58">
        <f t="shared" si="45"/>
        <v>-21</v>
      </c>
      <c r="AB103" s="58">
        <f t="shared" si="46"/>
        <v>83.098635435352662</v>
      </c>
      <c r="AC103" s="15">
        <f t="shared" si="47"/>
        <v>1.621921839698337E-2</v>
      </c>
      <c r="AD103" s="16">
        <v>1.4282672349539061E-2</v>
      </c>
      <c r="AF103" s="59">
        <f t="shared" si="48"/>
        <v>27176.550783602055</v>
      </c>
      <c r="AG103" s="59">
        <f t="shared" si="49"/>
        <v>0</v>
      </c>
      <c r="AH103" s="59" t="e">
        <f>#REF!-#REF!</f>
        <v>#REF!</v>
      </c>
      <c r="AI103" s="59">
        <f t="shared" si="50"/>
        <v>0</v>
      </c>
      <c r="AJ103" s="59">
        <f t="shared" si="51"/>
        <v>0</v>
      </c>
      <c r="AK103" s="59" t="e">
        <f t="shared" si="40"/>
        <v>#REF!</v>
      </c>
      <c r="AM103" s="17"/>
      <c r="AN103" s="60"/>
    </row>
    <row r="104" spans="1:40" x14ac:dyDescent="0.35">
      <c r="A104" s="50" t="s">
        <v>12</v>
      </c>
      <c r="B104" s="51" t="s">
        <v>157</v>
      </c>
      <c r="C104" s="52">
        <v>2101</v>
      </c>
      <c r="D104" s="53" t="s">
        <v>158</v>
      </c>
      <c r="E104" s="54">
        <v>345</v>
      </c>
      <c r="F104" s="55">
        <v>1685661.9654510051</v>
      </c>
      <c r="G104" s="55">
        <v>0</v>
      </c>
      <c r="H104" s="55">
        <v>55974.059300000001</v>
      </c>
      <c r="I104" s="55">
        <f t="shared" si="41"/>
        <v>1741636.0247510052</v>
      </c>
      <c r="J104" s="55">
        <f t="shared" si="42"/>
        <v>5048.2203615971166</v>
      </c>
      <c r="K104" s="55">
        <v>0</v>
      </c>
      <c r="L104" s="55">
        <v>0</v>
      </c>
      <c r="M104" s="55"/>
      <c r="N104" s="55"/>
      <c r="O104" s="56"/>
      <c r="P104" s="54">
        <v>374</v>
      </c>
      <c r="Q104" s="55">
        <v>1903473.9478011408</v>
      </c>
      <c r="R104" s="55">
        <v>0</v>
      </c>
      <c r="S104" s="55">
        <f t="shared" si="38"/>
        <v>1903473.9478011408</v>
      </c>
      <c r="T104" s="55">
        <f t="shared" si="39"/>
        <v>5089.5025342276494</v>
      </c>
      <c r="U104" s="55">
        <v>0</v>
      </c>
      <c r="V104" s="55">
        <v>0</v>
      </c>
      <c r="W104" s="55"/>
      <c r="X104" s="57"/>
      <c r="Y104" s="57">
        <f t="shared" si="43"/>
        <v>161837.92305013561</v>
      </c>
      <c r="Z104" s="15">
        <f t="shared" si="44"/>
        <v>9.2922930365587186E-2</v>
      </c>
      <c r="AA104" s="58">
        <f t="shared" si="45"/>
        <v>29</v>
      </c>
      <c r="AB104" s="58">
        <f t="shared" si="46"/>
        <v>41.282172630532841</v>
      </c>
      <c r="AC104" s="15">
        <f t="shared" si="47"/>
        <v>8.1775694548864575E-3</v>
      </c>
      <c r="AD104" s="16">
        <v>1.4162265374392025E-2</v>
      </c>
      <c r="AF104" s="59">
        <f t="shared" si="48"/>
        <v>217811.98235013569</v>
      </c>
      <c r="AG104" s="59">
        <f t="shared" si="49"/>
        <v>0</v>
      </c>
      <c r="AH104" s="59" t="e">
        <f>#REF!-#REF!</f>
        <v>#REF!</v>
      </c>
      <c r="AI104" s="59">
        <f t="shared" si="50"/>
        <v>0</v>
      </c>
      <c r="AJ104" s="59">
        <f t="shared" si="51"/>
        <v>0</v>
      </c>
      <c r="AK104" s="59" t="e">
        <f t="shared" si="40"/>
        <v>#REF!</v>
      </c>
      <c r="AM104" s="17"/>
      <c r="AN104" s="60"/>
    </row>
    <row r="105" spans="1:40" x14ac:dyDescent="0.35">
      <c r="A105" s="50" t="s">
        <v>12</v>
      </c>
      <c r="B105" s="51"/>
      <c r="C105" s="52">
        <v>2000</v>
      </c>
      <c r="D105" s="61" t="s">
        <v>316</v>
      </c>
      <c r="E105" s="54">
        <v>308</v>
      </c>
      <c r="F105" s="55">
        <v>1644414.0078657113</v>
      </c>
      <c r="G105" s="55">
        <v>0</v>
      </c>
      <c r="H105" s="55">
        <v>51258.2961</v>
      </c>
      <c r="I105" s="55">
        <f t="shared" si="41"/>
        <v>1695672.3039657113</v>
      </c>
      <c r="J105" s="55">
        <f t="shared" si="42"/>
        <v>5505.429558330231</v>
      </c>
      <c r="K105" s="55">
        <v>48892.758658742998</v>
      </c>
      <c r="L105" s="55">
        <v>0</v>
      </c>
      <c r="M105" s="55"/>
      <c r="N105" s="55"/>
      <c r="O105" s="56"/>
      <c r="P105" s="54">
        <v>309</v>
      </c>
      <c r="Q105" s="55">
        <v>1708572.8879443889</v>
      </c>
      <c r="R105" s="55">
        <v>0</v>
      </c>
      <c r="S105" s="55">
        <f t="shared" si="38"/>
        <v>1708572.8879443889</v>
      </c>
      <c r="T105" s="55">
        <f t="shared" si="39"/>
        <v>5529.3620969074072</v>
      </c>
      <c r="U105" s="62">
        <v>33374.796985474881</v>
      </c>
      <c r="V105" s="55">
        <v>0</v>
      </c>
      <c r="W105" s="55"/>
      <c r="X105" s="57"/>
      <c r="Y105" s="57">
        <f t="shared" si="43"/>
        <v>12900.583978677634</v>
      </c>
      <c r="Z105" s="15">
        <f t="shared" si="44"/>
        <v>7.6079463871094877E-3</v>
      </c>
      <c r="AA105" s="58">
        <f t="shared" si="45"/>
        <v>1</v>
      </c>
      <c r="AB105" s="58">
        <f t="shared" si="46"/>
        <v>23.932538577176274</v>
      </c>
      <c r="AC105" s="15">
        <f t="shared" si="47"/>
        <v>4.3470792466981933E-3</v>
      </c>
      <c r="AD105" s="16">
        <v>4.6036296409230903E-3</v>
      </c>
      <c r="AF105" s="59">
        <f t="shared" si="48"/>
        <v>64158.880078677554</v>
      </c>
      <c r="AG105" s="59">
        <f t="shared" si="49"/>
        <v>-15517.961673268117</v>
      </c>
      <c r="AH105" s="59" t="e">
        <f>#REF!-#REF!</f>
        <v>#REF!</v>
      </c>
      <c r="AI105" s="59">
        <f t="shared" si="50"/>
        <v>0</v>
      </c>
      <c r="AJ105" s="59">
        <f t="shared" si="51"/>
        <v>0</v>
      </c>
      <c r="AK105" s="59" t="e">
        <f t="shared" si="40"/>
        <v>#REF!</v>
      </c>
      <c r="AM105" s="17"/>
      <c r="AN105" s="60"/>
    </row>
    <row r="106" spans="1:40" x14ac:dyDescent="0.35">
      <c r="A106" s="50" t="s">
        <v>12</v>
      </c>
      <c r="B106" s="51"/>
      <c r="C106" s="52">
        <v>2031</v>
      </c>
      <c r="D106" s="53" t="s">
        <v>160</v>
      </c>
      <c r="E106" s="54">
        <v>205</v>
      </c>
      <c r="F106" s="55">
        <v>1184584.0311994099</v>
      </c>
      <c r="G106" s="55">
        <v>0</v>
      </c>
      <c r="H106" s="55">
        <v>42431.8675</v>
      </c>
      <c r="I106" s="55">
        <f t="shared" ref="I106:I137" si="52">SUM(F106:H106)</f>
        <v>1227015.8986994098</v>
      </c>
      <c r="J106" s="55">
        <f t="shared" ref="J106:J137" si="53">I106/E106</f>
        <v>5985.4434082898042</v>
      </c>
      <c r="K106" s="55">
        <v>0</v>
      </c>
      <c r="L106" s="55">
        <v>0</v>
      </c>
      <c r="M106" s="55"/>
      <c r="N106" s="55"/>
      <c r="O106" s="56"/>
      <c r="P106" s="54">
        <v>205</v>
      </c>
      <c r="Q106" s="55">
        <v>1244316.6161857385</v>
      </c>
      <c r="R106" s="55">
        <v>0</v>
      </c>
      <c r="S106" s="55">
        <f t="shared" si="38"/>
        <v>1244316.6161857385</v>
      </c>
      <c r="T106" s="55">
        <f t="shared" si="39"/>
        <v>6069.8371521255531</v>
      </c>
      <c r="U106" s="55">
        <v>0</v>
      </c>
      <c r="V106" s="55">
        <v>0</v>
      </c>
      <c r="W106" s="55"/>
      <c r="X106" s="57"/>
      <c r="Y106" s="57">
        <f t="shared" ref="Y106:Y137" si="54">S106-I106</f>
        <v>17300.717486328678</v>
      </c>
      <c r="Z106" s="15">
        <f t="shared" ref="Z106:Z137" si="55">S106/I106-1</f>
        <v>1.409983155447847E-2</v>
      </c>
      <c r="AA106" s="58">
        <f t="shared" ref="AA106:AA137" si="56">P106-E106</f>
        <v>0</v>
      </c>
      <c r="AB106" s="58">
        <f t="shared" ref="AB106:AB137" si="57">T106-J106</f>
        <v>84.393743835748865</v>
      </c>
      <c r="AC106" s="15">
        <f t="shared" ref="AC106:AC137" si="58">T106/J106-1</f>
        <v>1.4099831554478248E-2</v>
      </c>
      <c r="AD106" s="16">
        <v>1.4099831554437614E-2</v>
      </c>
      <c r="AF106" s="59">
        <f t="shared" si="48"/>
        <v>59732.584986328613</v>
      </c>
      <c r="AG106" s="59">
        <f t="shared" si="49"/>
        <v>0</v>
      </c>
      <c r="AH106" s="59" t="e">
        <f>#REF!-#REF!</f>
        <v>#REF!</v>
      </c>
      <c r="AI106" s="59">
        <f t="shared" si="50"/>
        <v>0</v>
      </c>
      <c r="AJ106" s="59">
        <f t="shared" si="51"/>
        <v>0</v>
      </c>
      <c r="AK106" s="59" t="e">
        <f t="shared" si="40"/>
        <v>#REF!</v>
      </c>
      <c r="AM106" s="17"/>
      <c r="AN106" s="60"/>
    </row>
    <row r="107" spans="1:40" x14ac:dyDescent="0.35">
      <c r="A107" s="50" t="s">
        <v>12</v>
      </c>
      <c r="B107" s="51" t="s">
        <v>161</v>
      </c>
      <c r="C107" s="52">
        <v>3365</v>
      </c>
      <c r="D107" s="53" t="s">
        <v>162</v>
      </c>
      <c r="E107" s="54">
        <v>368</v>
      </c>
      <c r="F107" s="55">
        <v>1760716.6133245409</v>
      </c>
      <c r="G107" s="55">
        <v>0</v>
      </c>
      <c r="H107" s="55">
        <v>59647.653899999998</v>
      </c>
      <c r="I107" s="55">
        <f t="shared" si="52"/>
        <v>1820364.2672245409</v>
      </c>
      <c r="J107" s="55">
        <f t="shared" si="53"/>
        <v>4946.6420305014699</v>
      </c>
      <c r="K107" s="55">
        <v>0</v>
      </c>
      <c r="L107" s="55">
        <v>0</v>
      </c>
      <c r="M107" s="55"/>
      <c r="N107" s="55"/>
      <c r="O107" s="56"/>
      <c r="P107" s="54">
        <v>373</v>
      </c>
      <c r="Q107" s="55">
        <v>1869582.2527734821</v>
      </c>
      <c r="R107" s="55">
        <v>0</v>
      </c>
      <c r="S107" s="55">
        <f t="shared" si="38"/>
        <v>1869582.2527734821</v>
      </c>
      <c r="T107" s="55">
        <f t="shared" si="39"/>
        <v>5012.2848599825256</v>
      </c>
      <c r="U107" s="55">
        <v>0</v>
      </c>
      <c r="V107" s="55">
        <v>0</v>
      </c>
      <c r="W107" s="55"/>
      <c r="X107" s="57"/>
      <c r="Y107" s="57">
        <f t="shared" si="54"/>
        <v>49217.985548941186</v>
      </c>
      <c r="Z107" s="15">
        <f t="shared" si="55"/>
        <v>2.7037437745348836E-2</v>
      </c>
      <c r="AA107" s="58">
        <f t="shared" si="56"/>
        <v>5</v>
      </c>
      <c r="AB107" s="58">
        <f t="shared" si="57"/>
        <v>65.642829481055742</v>
      </c>
      <c r="AC107" s="15">
        <f t="shared" si="58"/>
        <v>1.3270179866724963E-2</v>
      </c>
      <c r="AD107" s="16">
        <v>1.4260044854120357E-2</v>
      </c>
      <c r="AF107" s="59">
        <f t="shared" si="48"/>
        <v>108865.63944894122</v>
      </c>
      <c r="AG107" s="59">
        <f t="shared" si="49"/>
        <v>0</v>
      </c>
      <c r="AH107" s="59" t="e">
        <f>#REF!-#REF!</f>
        <v>#REF!</v>
      </c>
      <c r="AI107" s="59">
        <f t="shared" si="50"/>
        <v>0</v>
      </c>
      <c r="AJ107" s="59">
        <f t="shared" si="51"/>
        <v>0</v>
      </c>
      <c r="AK107" s="59" t="e">
        <f t="shared" si="40"/>
        <v>#REF!</v>
      </c>
      <c r="AM107" s="17"/>
      <c r="AN107" s="60"/>
    </row>
    <row r="108" spans="1:40" x14ac:dyDescent="0.35">
      <c r="A108" s="50" t="s">
        <v>12</v>
      </c>
      <c r="B108" s="51" t="s">
        <v>163</v>
      </c>
      <c r="C108" s="52">
        <v>5202</v>
      </c>
      <c r="D108" s="53" t="s">
        <v>164</v>
      </c>
      <c r="E108" s="54">
        <v>208</v>
      </c>
      <c r="F108" s="55">
        <v>979188.59687164705</v>
      </c>
      <c r="G108" s="55">
        <v>0</v>
      </c>
      <c r="H108" s="55">
        <v>34883.645900000003</v>
      </c>
      <c r="I108" s="55">
        <f t="shared" si="52"/>
        <v>1014072.2427716471</v>
      </c>
      <c r="J108" s="55">
        <f t="shared" si="53"/>
        <v>4875.3473210175343</v>
      </c>
      <c r="K108" s="55">
        <v>822.25990117655601</v>
      </c>
      <c r="L108" s="55">
        <v>0</v>
      </c>
      <c r="M108" s="55"/>
      <c r="N108" s="55"/>
      <c r="O108" s="56"/>
      <c r="P108" s="54">
        <v>208</v>
      </c>
      <c r="Q108" s="55">
        <v>1027633.5419373849</v>
      </c>
      <c r="R108" s="55">
        <v>0</v>
      </c>
      <c r="S108" s="55">
        <f t="shared" si="38"/>
        <v>1027633.5419373849</v>
      </c>
      <c r="T108" s="55">
        <f t="shared" si="39"/>
        <v>4940.5458746989661</v>
      </c>
      <c r="U108" s="55">
        <v>0</v>
      </c>
      <c r="V108" s="55">
        <v>0</v>
      </c>
      <c r="W108" s="55"/>
      <c r="X108" s="57"/>
      <c r="Y108" s="57">
        <f t="shared" si="54"/>
        <v>13561.299165737815</v>
      </c>
      <c r="Z108" s="15">
        <f t="shared" si="55"/>
        <v>1.337310952193338E-2</v>
      </c>
      <c r="AA108" s="58">
        <f t="shared" si="56"/>
        <v>0</v>
      </c>
      <c r="AB108" s="58">
        <f t="shared" si="57"/>
        <v>65.198553681431804</v>
      </c>
      <c r="AC108" s="15">
        <f t="shared" si="58"/>
        <v>1.337310952193338E-2</v>
      </c>
      <c r="AD108" s="16">
        <v>1.3373109521896964E-2</v>
      </c>
      <c r="AF108" s="59">
        <f t="shared" si="48"/>
        <v>48444.945065737818</v>
      </c>
      <c r="AG108" s="59">
        <f t="shared" si="49"/>
        <v>-822.25990117655601</v>
      </c>
      <c r="AH108" s="59" t="e">
        <f>#REF!-#REF!</f>
        <v>#REF!</v>
      </c>
      <c r="AI108" s="59">
        <f t="shared" si="50"/>
        <v>0</v>
      </c>
      <c r="AJ108" s="59">
        <f t="shared" si="51"/>
        <v>0</v>
      </c>
      <c r="AK108" s="59" t="e">
        <f t="shared" si="40"/>
        <v>#REF!</v>
      </c>
      <c r="AM108" s="17"/>
      <c r="AN108" s="60"/>
    </row>
    <row r="109" spans="1:40" x14ac:dyDescent="0.35">
      <c r="A109" s="50" t="s">
        <v>12</v>
      </c>
      <c r="B109" s="51"/>
      <c r="C109" s="52">
        <v>2003</v>
      </c>
      <c r="D109" s="61" t="s">
        <v>165</v>
      </c>
      <c r="E109" s="54">
        <v>199</v>
      </c>
      <c r="F109" s="55">
        <v>1199249.1629060756</v>
      </c>
      <c r="G109" s="55">
        <v>0</v>
      </c>
      <c r="H109" s="55">
        <v>39741.432099999998</v>
      </c>
      <c r="I109" s="55">
        <f t="shared" si="52"/>
        <v>1238990.5950060757</v>
      </c>
      <c r="J109" s="55">
        <f t="shared" si="53"/>
        <v>6226.0833919903298</v>
      </c>
      <c r="K109" s="55">
        <v>81677.734744345071</v>
      </c>
      <c r="L109" s="55">
        <v>0</v>
      </c>
      <c r="M109" s="55"/>
      <c r="N109" s="55"/>
      <c r="O109" s="56"/>
      <c r="P109" s="54">
        <v>194</v>
      </c>
      <c r="Q109" s="55">
        <v>1216621.7104812795</v>
      </c>
      <c r="R109" s="55">
        <v>0</v>
      </c>
      <c r="S109" s="55">
        <f t="shared" si="38"/>
        <v>1216621.7104812795</v>
      </c>
      <c r="T109" s="55">
        <f t="shared" si="39"/>
        <v>6271.2459303158739</v>
      </c>
      <c r="U109" s="62">
        <v>69218.108266785159</v>
      </c>
      <c r="V109" s="55">
        <v>0</v>
      </c>
      <c r="W109" s="55"/>
      <c r="X109" s="57"/>
      <c r="Y109" s="57">
        <f t="shared" si="54"/>
        <v>-22368.884524796158</v>
      </c>
      <c r="Z109" s="15">
        <f t="shared" si="55"/>
        <v>-1.8054119712415106E-2</v>
      </c>
      <c r="AA109" s="58">
        <f t="shared" si="56"/>
        <v>-5</v>
      </c>
      <c r="AB109" s="58">
        <f t="shared" si="57"/>
        <v>45.162538325544119</v>
      </c>
      <c r="AC109" s="15">
        <f t="shared" si="58"/>
        <v>7.2537638001515248E-3</v>
      </c>
      <c r="AD109" s="16">
        <v>4.4575307974823453E-3</v>
      </c>
      <c r="AF109" s="59">
        <f t="shared" si="48"/>
        <v>17372.547575203935</v>
      </c>
      <c r="AG109" s="59">
        <f t="shared" si="49"/>
        <v>-12459.626477559912</v>
      </c>
      <c r="AH109" s="59" t="e">
        <f>#REF!-#REF!</f>
        <v>#REF!</v>
      </c>
      <c r="AI109" s="59">
        <f t="shared" si="50"/>
        <v>0</v>
      </c>
      <c r="AJ109" s="59">
        <f t="shared" si="51"/>
        <v>0</v>
      </c>
      <c r="AK109" s="59" t="e">
        <f t="shared" si="40"/>
        <v>#REF!</v>
      </c>
      <c r="AM109" s="17"/>
      <c r="AN109" s="60"/>
    </row>
    <row r="110" spans="1:40" x14ac:dyDescent="0.35">
      <c r="A110" s="50" t="s">
        <v>12</v>
      </c>
      <c r="B110" s="51" t="s">
        <v>166</v>
      </c>
      <c r="C110" s="52">
        <v>2140</v>
      </c>
      <c r="D110" s="61" t="s">
        <v>167</v>
      </c>
      <c r="E110" s="54">
        <v>418</v>
      </c>
      <c r="F110" s="55">
        <v>1841289.9999999998</v>
      </c>
      <c r="G110" s="55">
        <v>0</v>
      </c>
      <c r="H110" s="55">
        <v>60813.842600000004</v>
      </c>
      <c r="I110" s="55">
        <f t="shared" si="52"/>
        <v>1902103.8425999999</v>
      </c>
      <c r="J110" s="55">
        <f t="shared" si="53"/>
        <v>4550.4876617224872</v>
      </c>
      <c r="K110" s="55">
        <v>0</v>
      </c>
      <c r="L110" s="55">
        <v>61953.169690979455</v>
      </c>
      <c r="M110" s="55"/>
      <c r="N110" s="55"/>
      <c r="O110" s="56"/>
      <c r="P110" s="54">
        <v>418</v>
      </c>
      <c r="Q110" s="55">
        <v>1926980</v>
      </c>
      <c r="R110" s="55">
        <v>0</v>
      </c>
      <c r="S110" s="55">
        <f t="shared" si="38"/>
        <v>1926980</v>
      </c>
      <c r="T110" s="55">
        <f t="shared" si="39"/>
        <v>4610</v>
      </c>
      <c r="U110" s="55">
        <v>0</v>
      </c>
      <c r="V110" s="62">
        <v>60843.707616361775</v>
      </c>
      <c r="W110" s="55"/>
      <c r="X110" s="57"/>
      <c r="Y110" s="57">
        <f t="shared" si="54"/>
        <v>24876.157400000142</v>
      </c>
      <c r="Z110" s="15">
        <f t="shared" si="55"/>
        <v>1.3078233082162827E-2</v>
      </c>
      <c r="AA110" s="58">
        <f t="shared" si="56"/>
        <v>0</v>
      </c>
      <c r="AB110" s="58">
        <f t="shared" si="57"/>
        <v>59.512338277512754</v>
      </c>
      <c r="AC110" s="15">
        <f t="shared" si="58"/>
        <v>1.3078233082162827E-2</v>
      </c>
      <c r="AD110" s="16">
        <v>1.3078233082162605E-2</v>
      </c>
      <c r="AF110" s="59">
        <f t="shared" si="48"/>
        <v>85690.000000000233</v>
      </c>
      <c r="AG110" s="59">
        <f t="shared" si="49"/>
        <v>0</v>
      </c>
      <c r="AH110" s="59" t="e">
        <f>#REF!-#REF!</f>
        <v>#REF!</v>
      </c>
      <c r="AI110" s="59">
        <f t="shared" si="50"/>
        <v>0</v>
      </c>
      <c r="AJ110" s="59">
        <f t="shared" si="51"/>
        <v>-1109.4620746176806</v>
      </c>
      <c r="AK110" s="59" t="e">
        <f t="shared" si="40"/>
        <v>#REF!</v>
      </c>
      <c r="AM110" s="17"/>
      <c r="AN110" s="60"/>
    </row>
    <row r="111" spans="1:40" x14ac:dyDescent="0.35">
      <c r="A111" s="50" t="s">
        <v>12</v>
      </c>
      <c r="B111" s="51" t="s">
        <v>168</v>
      </c>
      <c r="C111" s="52">
        <v>2174</v>
      </c>
      <c r="D111" s="61" t="s">
        <v>169</v>
      </c>
      <c r="E111" s="54">
        <v>414</v>
      </c>
      <c r="F111" s="55">
        <v>1823670.0000000002</v>
      </c>
      <c r="G111" s="55">
        <v>0</v>
      </c>
      <c r="H111" s="55">
        <v>58465.462599999999</v>
      </c>
      <c r="I111" s="55">
        <f t="shared" si="52"/>
        <v>1882135.4626000002</v>
      </c>
      <c r="J111" s="55">
        <f t="shared" si="53"/>
        <v>4546.2209241545897</v>
      </c>
      <c r="K111" s="55">
        <v>0</v>
      </c>
      <c r="L111" s="55">
        <v>106155.44304216388</v>
      </c>
      <c r="M111" s="55"/>
      <c r="N111" s="55"/>
      <c r="O111" s="56"/>
      <c r="P111" s="54">
        <v>411</v>
      </c>
      <c r="Q111" s="55">
        <v>1894710.0000000002</v>
      </c>
      <c r="R111" s="55">
        <v>0</v>
      </c>
      <c r="S111" s="55">
        <f t="shared" si="38"/>
        <v>1894710.0000000002</v>
      </c>
      <c r="T111" s="55">
        <f t="shared" si="39"/>
        <v>4610.0000000000009</v>
      </c>
      <c r="U111" s="55">
        <v>0</v>
      </c>
      <c r="V111" s="62">
        <v>105838.98185266666</v>
      </c>
      <c r="W111" s="55"/>
      <c r="X111" s="57"/>
      <c r="Y111" s="57">
        <f t="shared" si="54"/>
        <v>12574.53740000003</v>
      </c>
      <c r="Z111" s="15">
        <f t="shared" si="55"/>
        <v>6.6809948857928791E-3</v>
      </c>
      <c r="AA111" s="58">
        <f t="shared" si="56"/>
        <v>-3</v>
      </c>
      <c r="AB111" s="58">
        <f t="shared" si="57"/>
        <v>63.779075845411171</v>
      </c>
      <c r="AC111" s="15">
        <f t="shared" si="58"/>
        <v>1.4029031344813481E-2</v>
      </c>
      <c r="AD111" s="16">
        <v>1.4029031344813259E-2</v>
      </c>
      <c r="AF111" s="59">
        <f t="shared" si="48"/>
        <v>71040</v>
      </c>
      <c r="AG111" s="59">
        <f t="shared" si="49"/>
        <v>0</v>
      </c>
      <c r="AH111" s="59" t="e">
        <f>#REF!-#REF!</f>
        <v>#REF!</v>
      </c>
      <c r="AI111" s="59">
        <f t="shared" si="50"/>
        <v>0</v>
      </c>
      <c r="AJ111" s="59">
        <f t="shared" si="51"/>
        <v>-316.46118949721858</v>
      </c>
      <c r="AK111" s="59" t="e">
        <f t="shared" si="40"/>
        <v>#REF!</v>
      </c>
      <c r="AM111" s="17"/>
      <c r="AN111" s="60"/>
    </row>
    <row r="112" spans="1:40" x14ac:dyDescent="0.35">
      <c r="A112" s="50" t="s">
        <v>12</v>
      </c>
      <c r="B112" s="51" t="s">
        <v>170</v>
      </c>
      <c r="C112" s="52">
        <v>2055</v>
      </c>
      <c r="D112" s="53" t="s">
        <v>171</v>
      </c>
      <c r="E112" s="54">
        <v>312</v>
      </c>
      <c r="F112" s="55">
        <v>1487638.0821226465</v>
      </c>
      <c r="G112" s="55">
        <v>0</v>
      </c>
      <c r="H112" s="55">
        <v>49758.0533</v>
      </c>
      <c r="I112" s="55">
        <f t="shared" si="52"/>
        <v>1537396.1354226465</v>
      </c>
      <c r="J112" s="55">
        <f t="shared" si="53"/>
        <v>4927.5517160982263</v>
      </c>
      <c r="K112" s="55">
        <v>0</v>
      </c>
      <c r="L112" s="55">
        <v>0</v>
      </c>
      <c r="M112" s="55"/>
      <c r="N112" s="55"/>
      <c r="O112" s="56"/>
      <c r="P112" s="54">
        <v>312</v>
      </c>
      <c r="Q112" s="55">
        <v>1559023.0834418104</v>
      </c>
      <c r="R112" s="55">
        <v>0</v>
      </c>
      <c r="S112" s="55">
        <f t="shared" si="38"/>
        <v>1559023.0834418104</v>
      </c>
      <c r="T112" s="55">
        <f t="shared" si="39"/>
        <v>4996.8688571852899</v>
      </c>
      <c r="U112" s="55">
        <v>0</v>
      </c>
      <c r="V112" s="55">
        <v>0</v>
      </c>
      <c r="W112" s="55"/>
      <c r="X112" s="57"/>
      <c r="Y112" s="57">
        <f t="shared" si="54"/>
        <v>21626.948019163916</v>
      </c>
      <c r="Z112" s="15">
        <f t="shared" si="55"/>
        <v>1.4067257957051105E-2</v>
      </c>
      <c r="AA112" s="58">
        <f t="shared" si="56"/>
        <v>0</v>
      </c>
      <c r="AB112" s="58">
        <f t="shared" si="57"/>
        <v>69.317141087063646</v>
      </c>
      <c r="AC112" s="15">
        <f t="shared" si="58"/>
        <v>1.4067257957051105E-2</v>
      </c>
      <c r="AD112" s="16">
        <v>1.4067257956999146E-2</v>
      </c>
      <c r="AF112" s="59">
        <f t="shared" si="48"/>
        <v>71385.001319163945</v>
      </c>
      <c r="AG112" s="59">
        <f t="shared" si="49"/>
        <v>0</v>
      </c>
      <c r="AH112" s="59" t="e">
        <f>#REF!-#REF!</f>
        <v>#REF!</v>
      </c>
      <c r="AI112" s="59">
        <f t="shared" si="50"/>
        <v>0</v>
      </c>
      <c r="AJ112" s="59">
        <f t="shared" si="51"/>
        <v>0</v>
      </c>
      <c r="AK112" s="59" t="e">
        <f t="shared" si="40"/>
        <v>#REF!</v>
      </c>
      <c r="AM112" s="17"/>
      <c r="AN112" s="60"/>
    </row>
    <row r="113" spans="1:40" x14ac:dyDescent="0.35">
      <c r="A113" s="50" t="s">
        <v>12</v>
      </c>
      <c r="B113" s="51"/>
      <c r="C113" s="52">
        <v>2178</v>
      </c>
      <c r="D113" s="61" t="s">
        <v>172</v>
      </c>
      <c r="E113" s="54">
        <v>405</v>
      </c>
      <c r="F113" s="55">
        <v>1784025.0000000002</v>
      </c>
      <c r="G113" s="55">
        <v>0</v>
      </c>
      <c r="H113" s="55">
        <v>59058.558599999997</v>
      </c>
      <c r="I113" s="55">
        <f t="shared" si="52"/>
        <v>1843083.5586000003</v>
      </c>
      <c r="J113" s="55">
        <f t="shared" si="53"/>
        <v>4550.823601481482</v>
      </c>
      <c r="K113" s="55">
        <v>0</v>
      </c>
      <c r="L113" s="55">
        <v>17363.950654424192</v>
      </c>
      <c r="M113" s="55"/>
      <c r="N113" s="55"/>
      <c r="O113" s="56"/>
      <c r="P113" s="54">
        <v>410</v>
      </c>
      <c r="Q113" s="55">
        <v>1890100</v>
      </c>
      <c r="R113" s="55">
        <v>0</v>
      </c>
      <c r="S113" s="55">
        <f t="shared" si="38"/>
        <v>1890100</v>
      </c>
      <c r="T113" s="55">
        <f t="shared" si="39"/>
        <v>4610</v>
      </c>
      <c r="U113" s="55">
        <v>0</v>
      </c>
      <c r="V113" s="62">
        <v>17461.636823604294</v>
      </c>
      <c r="W113" s="55"/>
      <c r="X113" s="57"/>
      <c r="Y113" s="57">
        <f t="shared" si="54"/>
        <v>47016.441399999661</v>
      </c>
      <c r="Z113" s="15">
        <f t="shared" si="55"/>
        <v>2.5509663509620362E-2</v>
      </c>
      <c r="AA113" s="58">
        <f t="shared" si="56"/>
        <v>5</v>
      </c>
      <c r="AB113" s="58">
        <f t="shared" si="57"/>
        <v>59.176398518517999</v>
      </c>
      <c r="AC113" s="15">
        <f t="shared" si="58"/>
        <v>1.300344810096643E-2</v>
      </c>
      <c r="AD113" s="16">
        <v>1.300344810096643E-2</v>
      </c>
      <c r="AF113" s="59">
        <f t="shared" si="48"/>
        <v>106074.99999999977</v>
      </c>
      <c r="AG113" s="59">
        <f t="shared" si="49"/>
        <v>0</v>
      </c>
      <c r="AH113" s="59" t="e">
        <f>#REF!-#REF!</f>
        <v>#REF!</v>
      </c>
      <c r="AI113" s="59">
        <f t="shared" si="50"/>
        <v>0</v>
      </c>
      <c r="AJ113" s="59">
        <f t="shared" si="51"/>
        <v>97.686169180102297</v>
      </c>
      <c r="AK113" s="59" t="e">
        <f t="shared" si="40"/>
        <v>#REF!</v>
      </c>
      <c r="AM113" s="17"/>
      <c r="AN113" s="60"/>
    </row>
    <row r="114" spans="1:40" x14ac:dyDescent="0.35">
      <c r="A114" s="50" t="s">
        <v>12</v>
      </c>
      <c r="B114" s="51" t="s">
        <v>173</v>
      </c>
      <c r="C114" s="52">
        <v>3366</v>
      </c>
      <c r="D114" s="61" t="s">
        <v>308</v>
      </c>
      <c r="E114" s="54">
        <v>180</v>
      </c>
      <c r="F114" s="55">
        <v>897155.27180661529</v>
      </c>
      <c r="G114" s="55">
        <v>0</v>
      </c>
      <c r="H114" s="55">
        <v>30718.971799999999</v>
      </c>
      <c r="I114" s="55">
        <f t="shared" si="52"/>
        <v>927874.24360661535</v>
      </c>
      <c r="J114" s="55">
        <f t="shared" si="53"/>
        <v>5154.8569089256407</v>
      </c>
      <c r="K114" s="55">
        <v>9277.5293958737748</v>
      </c>
      <c r="L114" s="55">
        <v>0</v>
      </c>
      <c r="M114" s="55"/>
      <c r="N114" s="55"/>
      <c r="O114" s="56"/>
      <c r="P114" s="54">
        <v>180</v>
      </c>
      <c r="Q114" s="55">
        <v>931841.50058464834</v>
      </c>
      <c r="R114" s="55">
        <v>0</v>
      </c>
      <c r="S114" s="55">
        <f t="shared" si="38"/>
        <v>931841.50058464834</v>
      </c>
      <c r="T114" s="55">
        <f t="shared" si="39"/>
        <v>5176.8972254702685</v>
      </c>
      <c r="U114" s="62">
        <v>265.17294970527291</v>
      </c>
      <c r="V114" s="55">
        <v>0</v>
      </c>
      <c r="W114" s="55"/>
      <c r="X114" s="57"/>
      <c r="Y114" s="57">
        <f t="shared" si="54"/>
        <v>3967.2569780329941</v>
      </c>
      <c r="Z114" s="15">
        <f t="shared" si="55"/>
        <v>4.2756408051725092E-3</v>
      </c>
      <c r="AA114" s="58">
        <f t="shared" si="56"/>
        <v>0</v>
      </c>
      <c r="AB114" s="58">
        <f t="shared" si="57"/>
        <v>22.040316544627785</v>
      </c>
      <c r="AC114" s="15">
        <f t="shared" si="58"/>
        <v>4.2756408051725092E-3</v>
      </c>
      <c r="AD114" s="16">
        <v>4.2756408051722872E-3</v>
      </c>
      <c r="AF114" s="59">
        <f t="shared" si="48"/>
        <v>34686.228778033052</v>
      </c>
      <c r="AG114" s="59">
        <f t="shared" si="49"/>
        <v>-9012.3564461685019</v>
      </c>
      <c r="AH114" s="59" t="e">
        <f>#REF!-#REF!</f>
        <v>#REF!</v>
      </c>
      <c r="AI114" s="59">
        <f t="shared" si="50"/>
        <v>0</v>
      </c>
      <c r="AJ114" s="59">
        <f t="shared" si="51"/>
        <v>0</v>
      </c>
      <c r="AK114" s="59" t="e">
        <f t="shared" si="40"/>
        <v>#REF!</v>
      </c>
      <c r="AM114" s="17"/>
      <c r="AN114" s="60"/>
    </row>
    <row r="115" spans="1:40" x14ac:dyDescent="0.35">
      <c r="A115" s="50" t="s">
        <v>12</v>
      </c>
      <c r="B115" s="51"/>
      <c r="C115" s="52">
        <v>2077</v>
      </c>
      <c r="D115" s="53" t="s">
        <v>174</v>
      </c>
      <c r="E115" s="54">
        <v>185</v>
      </c>
      <c r="F115" s="55">
        <v>1029269.3361630616</v>
      </c>
      <c r="G115" s="55">
        <v>0</v>
      </c>
      <c r="H115" s="55">
        <v>36202.859400000001</v>
      </c>
      <c r="I115" s="55">
        <f t="shared" si="52"/>
        <v>1065472.1955630616</v>
      </c>
      <c r="J115" s="55">
        <f t="shared" si="53"/>
        <v>5759.3091652057383</v>
      </c>
      <c r="K115" s="55">
        <v>8489.4784926975844</v>
      </c>
      <c r="L115" s="55">
        <v>0</v>
      </c>
      <c r="M115" s="55"/>
      <c r="N115" s="55"/>
      <c r="O115" s="56"/>
      <c r="P115" s="54">
        <v>178</v>
      </c>
      <c r="Q115" s="55">
        <v>1036655.404915486</v>
      </c>
      <c r="R115" s="55">
        <v>0</v>
      </c>
      <c r="S115" s="55">
        <f t="shared" si="38"/>
        <v>1036655.404915486</v>
      </c>
      <c r="T115" s="55">
        <f t="shared" si="39"/>
        <v>5823.9067691881237</v>
      </c>
      <c r="U115" s="55">
        <v>0</v>
      </c>
      <c r="V115" s="55">
        <v>0</v>
      </c>
      <c r="W115" s="55"/>
      <c r="X115" s="57"/>
      <c r="Y115" s="57">
        <f t="shared" si="54"/>
        <v>-28816.790647575632</v>
      </c>
      <c r="Z115" s="15">
        <f t="shared" si="55"/>
        <v>-2.7046027824636942E-2</v>
      </c>
      <c r="AA115" s="58">
        <f t="shared" si="56"/>
        <v>-7</v>
      </c>
      <c r="AB115" s="58">
        <f t="shared" si="57"/>
        <v>64.597603982385408</v>
      </c>
      <c r="AC115" s="15">
        <f t="shared" si="58"/>
        <v>1.1216207036191861E-2</v>
      </c>
      <c r="AD115" s="16">
        <v>6.2547525774507839E-3</v>
      </c>
      <c r="AF115" s="59">
        <f t="shared" si="48"/>
        <v>7386.0687524244422</v>
      </c>
      <c r="AG115" s="59">
        <f t="shared" si="49"/>
        <v>-8489.4784926975844</v>
      </c>
      <c r="AH115" s="59" t="e">
        <f>#REF!-#REF!</f>
        <v>#REF!</v>
      </c>
      <c r="AI115" s="59">
        <f t="shared" si="50"/>
        <v>0</v>
      </c>
      <c r="AJ115" s="59">
        <f t="shared" si="51"/>
        <v>0</v>
      </c>
      <c r="AK115" s="59" t="e">
        <f t="shared" si="40"/>
        <v>#REF!</v>
      </c>
      <c r="AM115" s="17"/>
      <c r="AN115" s="60"/>
    </row>
    <row r="116" spans="1:40" x14ac:dyDescent="0.35">
      <c r="A116" s="50" t="s">
        <v>12</v>
      </c>
      <c r="B116" s="51" t="s">
        <v>175</v>
      </c>
      <c r="C116" s="52">
        <v>2146</v>
      </c>
      <c r="D116" s="61" t="s">
        <v>176</v>
      </c>
      <c r="E116" s="54">
        <v>595</v>
      </c>
      <c r="F116" s="55">
        <v>2623046.6815962498</v>
      </c>
      <c r="G116" s="55">
        <v>0</v>
      </c>
      <c r="H116" s="55">
        <v>85208.790900000007</v>
      </c>
      <c r="I116" s="55">
        <f t="shared" si="52"/>
        <v>2708255.4724962497</v>
      </c>
      <c r="J116" s="55">
        <f t="shared" si="53"/>
        <v>4551.6898697415963</v>
      </c>
      <c r="K116" s="55">
        <v>2071.6815962498076</v>
      </c>
      <c r="L116" s="55">
        <v>124004.39123802031</v>
      </c>
      <c r="M116" s="55"/>
      <c r="N116" s="55"/>
      <c r="O116" s="56"/>
      <c r="P116" s="54">
        <v>594</v>
      </c>
      <c r="Q116" s="55">
        <v>2738340</v>
      </c>
      <c r="R116" s="55">
        <v>0</v>
      </c>
      <c r="S116" s="55">
        <f t="shared" si="38"/>
        <v>2738340</v>
      </c>
      <c r="T116" s="55">
        <f t="shared" si="39"/>
        <v>4610</v>
      </c>
      <c r="U116" s="55">
        <v>0</v>
      </c>
      <c r="V116" s="62">
        <v>124135.96394488974</v>
      </c>
      <c r="W116" s="55"/>
      <c r="X116" s="57"/>
      <c r="Y116" s="57">
        <f t="shared" si="54"/>
        <v>30084.527503750287</v>
      </c>
      <c r="Z116" s="15">
        <f t="shared" si="55"/>
        <v>1.1108452584800199E-2</v>
      </c>
      <c r="AA116" s="58">
        <f t="shared" si="56"/>
        <v>-1</v>
      </c>
      <c r="AB116" s="58">
        <f t="shared" si="57"/>
        <v>58.31013025840366</v>
      </c>
      <c r="AC116" s="15">
        <f t="shared" si="58"/>
        <v>1.281065536692938E-2</v>
      </c>
      <c r="AD116" s="16">
        <v>1.281065536692938E-2</v>
      </c>
      <c r="AF116" s="59">
        <f t="shared" si="48"/>
        <v>115293.31840375019</v>
      </c>
      <c r="AG116" s="59">
        <f t="shared" si="49"/>
        <v>-2071.6815962498076</v>
      </c>
      <c r="AH116" s="59" t="e">
        <f>#REF!-#REF!</f>
        <v>#REF!</v>
      </c>
      <c r="AI116" s="59">
        <f t="shared" si="50"/>
        <v>0</v>
      </c>
      <c r="AJ116" s="59">
        <f t="shared" si="51"/>
        <v>131.57270686942502</v>
      </c>
      <c r="AK116" s="59" t="e">
        <f t="shared" si="40"/>
        <v>#REF!</v>
      </c>
      <c r="AM116" s="17"/>
      <c r="AN116" s="60"/>
    </row>
    <row r="117" spans="1:40" x14ac:dyDescent="0.35">
      <c r="A117" s="50" t="s">
        <v>12</v>
      </c>
      <c r="B117" s="51"/>
      <c r="C117" s="52">
        <v>2023</v>
      </c>
      <c r="D117" s="53" t="s">
        <v>177</v>
      </c>
      <c r="E117" s="54">
        <v>334</v>
      </c>
      <c r="F117" s="55">
        <v>1900806.1515021075</v>
      </c>
      <c r="G117" s="55">
        <v>0</v>
      </c>
      <c r="H117" s="55">
        <v>63402.261599999998</v>
      </c>
      <c r="I117" s="55">
        <f t="shared" si="52"/>
        <v>1964208.4131021076</v>
      </c>
      <c r="J117" s="55">
        <f t="shared" si="53"/>
        <v>5880.8635122817595</v>
      </c>
      <c r="K117" s="55">
        <v>0</v>
      </c>
      <c r="L117" s="55">
        <v>0</v>
      </c>
      <c r="M117" s="55"/>
      <c r="N117" s="55"/>
      <c r="O117" s="56"/>
      <c r="P117" s="54">
        <v>308</v>
      </c>
      <c r="Q117" s="55">
        <v>1847283.7850222304</v>
      </c>
      <c r="R117" s="55">
        <v>0</v>
      </c>
      <c r="S117" s="55">
        <f t="shared" si="38"/>
        <v>1847283.7850222304</v>
      </c>
      <c r="T117" s="55">
        <f t="shared" si="39"/>
        <v>5997.6746266955533</v>
      </c>
      <c r="U117" s="55">
        <v>0</v>
      </c>
      <c r="V117" s="55">
        <v>0</v>
      </c>
      <c r="W117" s="55"/>
      <c r="X117" s="57"/>
      <c r="Y117" s="57">
        <f t="shared" si="54"/>
        <v>-116924.62807987723</v>
      </c>
      <c r="Z117" s="15">
        <f t="shared" si="55"/>
        <v>-5.9527607813885774E-2</v>
      </c>
      <c r="AA117" s="58">
        <f t="shared" si="56"/>
        <v>-26</v>
      </c>
      <c r="AB117" s="58">
        <f t="shared" si="57"/>
        <v>116.8111144137938</v>
      </c>
      <c r="AC117" s="15">
        <f t="shared" si="58"/>
        <v>1.9862918799227636E-2</v>
      </c>
      <c r="AD117" s="16">
        <v>1.4085841785925313E-2</v>
      </c>
      <c r="AF117" s="59">
        <f t="shared" si="48"/>
        <v>-53522.36647987715</v>
      </c>
      <c r="AG117" s="59">
        <f t="shared" si="49"/>
        <v>0</v>
      </c>
      <c r="AH117" s="59" t="e">
        <f>#REF!-#REF!</f>
        <v>#REF!</v>
      </c>
      <c r="AI117" s="59">
        <f t="shared" si="50"/>
        <v>0</v>
      </c>
      <c r="AJ117" s="59">
        <f t="shared" si="51"/>
        <v>0</v>
      </c>
      <c r="AK117" s="59" t="e">
        <f t="shared" si="40"/>
        <v>#REF!</v>
      </c>
      <c r="AM117" s="17"/>
      <c r="AN117" s="60"/>
    </row>
    <row r="118" spans="1:40" x14ac:dyDescent="0.35">
      <c r="A118" s="50" t="s">
        <v>12</v>
      </c>
      <c r="B118" s="51"/>
      <c r="C118" s="52">
        <v>3369</v>
      </c>
      <c r="D118" s="53" t="s">
        <v>178</v>
      </c>
      <c r="E118" s="54">
        <v>211</v>
      </c>
      <c r="F118" s="55">
        <v>1097879.4168396229</v>
      </c>
      <c r="G118" s="55">
        <v>0</v>
      </c>
      <c r="H118" s="55">
        <v>33888.484799999998</v>
      </c>
      <c r="I118" s="55">
        <f t="shared" si="52"/>
        <v>1131767.9016396229</v>
      </c>
      <c r="J118" s="55">
        <f t="shared" si="53"/>
        <v>5363.828917723331</v>
      </c>
      <c r="K118" s="55">
        <v>0</v>
      </c>
      <c r="L118" s="55">
        <v>0</v>
      </c>
      <c r="M118" s="55"/>
      <c r="N118" s="55"/>
      <c r="O118" s="56"/>
      <c r="P118" s="54">
        <v>209</v>
      </c>
      <c r="Q118" s="55">
        <v>1138242.7666954352</v>
      </c>
      <c r="R118" s="55">
        <v>0</v>
      </c>
      <c r="S118" s="55">
        <f t="shared" si="38"/>
        <v>1138242.7666954352</v>
      </c>
      <c r="T118" s="55">
        <f t="shared" si="39"/>
        <v>5446.1376396910773</v>
      </c>
      <c r="U118" s="55">
        <v>0</v>
      </c>
      <c r="V118" s="55">
        <v>0</v>
      </c>
      <c r="W118" s="55"/>
      <c r="X118" s="57"/>
      <c r="Y118" s="57">
        <f t="shared" si="54"/>
        <v>6474.8650558122899</v>
      </c>
      <c r="Z118" s="15">
        <f t="shared" si="55"/>
        <v>5.7210184583180723E-3</v>
      </c>
      <c r="AA118" s="58">
        <f t="shared" si="56"/>
        <v>-2</v>
      </c>
      <c r="AB118" s="58">
        <f t="shared" si="57"/>
        <v>82.308721967746351</v>
      </c>
      <c r="AC118" s="15">
        <f t="shared" si="58"/>
        <v>1.5345143036866737E-2</v>
      </c>
      <c r="AD118" s="16">
        <v>1.420856455528674E-2</v>
      </c>
      <c r="AF118" s="59">
        <f t="shared" si="48"/>
        <v>40363.349855812266</v>
      </c>
      <c r="AG118" s="59">
        <f t="shared" si="49"/>
        <v>0</v>
      </c>
      <c r="AH118" s="59" t="e">
        <f>#REF!-#REF!</f>
        <v>#REF!</v>
      </c>
      <c r="AI118" s="59">
        <f t="shared" si="50"/>
        <v>0</v>
      </c>
      <c r="AJ118" s="59">
        <f t="shared" si="51"/>
        <v>0</v>
      </c>
      <c r="AK118" s="59" t="e">
        <f t="shared" si="40"/>
        <v>#REF!</v>
      </c>
      <c r="AM118" s="17"/>
      <c r="AN118" s="60"/>
    </row>
    <row r="119" spans="1:40" x14ac:dyDescent="0.35">
      <c r="A119" s="50" t="s">
        <v>12</v>
      </c>
      <c r="B119" s="51" t="s">
        <v>179</v>
      </c>
      <c r="C119" s="52">
        <v>3333</v>
      </c>
      <c r="D119" s="53" t="s">
        <v>180</v>
      </c>
      <c r="E119" s="54">
        <v>205</v>
      </c>
      <c r="F119" s="55">
        <v>1001020.8503482138</v>
      </c>
      <c r="G119" s="55">
        <v>0</v>
      </c>
      <c r="H119" s="55">
        <v>32654.285100000001</v>
      </c>
      <c r="I119" s="55">
        <f t="shared" si="52"/>
        <v>1033675.1354482138</v>
      </c>
      <c r="J119" s="55">
        <f t="shared" si="53"/>
        <v>5042.3177338937257</v>
      </c>
      <c r="K119" s="55">
        <v>0</v>
      </c>
      <c r="L119" s="55">
        <v>0</v>
      </c>
      <c r="M119" s="55"/>
      <c r="N119" s="55"/>
      <c r="O119" s="56"/>
      <c r="P119" s="54">
        <v>205</v>
      </c>
      <c r="Q119" s="55">
        <v>1048180.0009405375</v>
      </c>
      <c r="R119" s="55">
        <v>0</v>
      </c>
      <c r="S119" s="55">
        <f t="shared" si="38"/>
        <v>1048180.0009405375</v>
      </c>
      <c r="T119" s="55">
        <f t="shared" si="39"/>
        <v>5113.0731753196951</v>
      </c>
      <c r="U119" s="55">
        <v>0</v>
      </c>
      <c r="V119" s="55">
        <v>0</v>
      </c>
      <c r="W119" s="55"/>
      <c r="X119" s="57"/>
      <c r="Y119" s="57">
        <f t="shared" si="54"/>
        <v>14504.865492323763</v>
      </c>
      <c r="Z119" s="15">
        <f t="shared" si="55"/>
        <v>1.4032325045754579E-2</v>
      </c>
      <c r="AA119" s="58">
        <f t="shared" si="56"/>
        <v>0</v>
      </c>
      <c r="AB119" s="58">
        <f t="shared" si="57"/>
        <v>70.755441425969366</v>
      </c>
      <c r="AC119" s="15">
        <f t="shared" si="58"/>
        <v>1.4032325045754579E-2</v>
      </c>
      <c r="AD119" s="16">
        <v>1.4032325045709948E-2</v>
      </c>
      <c r="AF119" s="59">
        <f t="shared" si="48"/>
        <v>47159.150592323742</v>
      </c>
      <c r="AG119" s="59">
        <f t="shared" si="49"/>
        <v>0</v>
      </c>
      <c r="AH119" s="59" t="e">
        <f>#REF!-#REF!</f>
        <v>#REF!</v>
      </c>
      <c r="AI119" s="59">
        <f t="shared" si="50"/>
        <v>0</v>
      </c>
      <c r="AJ119" s="59">
        <f t="shared" si="51"/>
        <v>0</v>
      </c>
      <c r="AK119" s="59" t="e">
        <f t="shared" si="40"/>
        <v>#REF!</v>
      </c>
      <c r="AM119" s="17"/>
      <c r="AN119" s="60"/>
    </row>
    <row r="120" spans="1:40" x14ac:dyDescent="0.35">
      <c r="A120" s="50" t="s">
        <v>12</v>
      </c>
      <c r="B120" s="51" t="s">
        <v>181</v>
      </c>
      <c r="C120" s="52">
        <v>3373</v>
      </c>
      <c r="D120" s="61" t="s">
        <v>182</v>
      </c>
      <c r="E120" s="54">
        <v>124</v>
      </c>
      <c r="F120" s="55">
        <v>672154.87127499992</v>
      </c>
      <c r="G120" s="55">
        <v>0</v>
      </c>
      <c r="H120" s="55">
        <v>22805.6911</v>
      </c>
      <c r="I120" s="55">
        <f t="shared" si="52"/>
        <v>694960.56237499998</v>
      </c>
      <c r="J120" s="55">
        <f t="shared" si="53"/>
        <v>5604.5206643145157</v>
      </c>
      <c r="K120" s="55">
        <v>17063.6433432583</v>
      </c>
      <c r="L120" s="55">
        <v>0</v>
      </c>
      <c r="M120" s="55"/>
      <c r="N120" s="55"/>
      <c r="O120" s="56"/>
      <c r="P120" s="54">
        <v>115</v>
      </c>
      <c r="Q120" s="55">
        <v>656875.6410555694</v>
      </c>
      <c r="R120" s="55">
        <v>0</v>
      </c>
      <c r="S120" s="55">
        <f t="shared" si="38"/>
        <v>656875.6410555694</v>
      </c>
      <c r="T120" s="55">
        <f t="shared" si="39"/>
        <v>5711.9620961353858</v>
      </c>
      <c r="U120" s="62">
        <v>9538.3146157088922</v>
      </c>
      <c r="V120" s="55">
        <v>0</v>
      </c>
      <c r="W120" s="55"/>
      <c r="X120" s="57"/>
      <c r="Y120" s="57">
        <f t="shared" si="54"/>
        <v>-38084.921319430578</v>
      </c>
      <c r="Z120" s="15">
        <f t="shared" si="55"/>
        <v>-5.4801557644187593E-2</v>
      </c>
      <c r="AA120" s="58">
        <f t="shared" si="56"/>
        <v>-9</v>
      </c>
      <c r="AB120" s="58">
        <f t="shared" si="57"/>
        <v>107.44143182087009</v>
      </c>
      <c r="AC120" s="15">
        <f t="shared" si="58"/>
        <v>1.9170494366267388E-2</v>
      </c>
      <c r="AD120" s="16">
        <v>4.0328742717383737E-3</v>
      </c>
      <c r="AF120" s="59">
        <f t="shared" si="48"/>
        <v>-15279.230219430523</v>
      </c>
      <c r="AG120" s="59">
        <f t="shared" si="49"/>
        <v>-7525.3287275494076</v>
      </c>
      <c r="AH120" s="59" t="e">
        <f>#REF!-#REF!</f>
        <v>#REF!</v>
      </c>
      <c r="AI120" s="59">
        <f t="shared" si="50"/>
        <v>0</v>
      </c>
      <c r="AJ120" s="59">
        <f t="shared" si="51"/>
        <v>0</v>
      </c>
      <c r="AK120" s="59" t="e">
        <f t="shared" si="40"/>
        <v>#REF!</v>
      </c>
      <c r="AM120" s="17"/>
      <c r="AN120" s="60"/>
    </row>
    <row r="121" spans="1:40" x14ac:dyDescent="0.35">
      <c r="A121" s="50" t="s">
        <v>12</v>
      </c>
      <c r="B121" s="51" t="s">
        <v>183</v>
      </c>
      <c r="C121" s="52">
        <v>3334</v>
      </c>
      <c r="D121" s="53" t="s">
        <v>184</v>
      </c>
      <c r="E121" s="54">
        <v>207</v>
      </c>
      <c r="F121" s="55">
        <v>1135678.4488624686</v>
      </c>
      <c r="G121" s="55">
        <v>0</v>
      </c>
      <c r="H121" s="55">
        <v>37052.997000000003</v>
      </c>
      <c r="I121" s="55">
        <f t="shared" si="52"/>
        <v>1172731.4458624686</v>
      </c>
      <c r="J121" s="55">
        <f t="shared" si="53"/>
        <v>5665.3693036834229</v>
      </c>
      <c r="K121" s="55">
        <v>0</v>
      </c>
      <c r="L121" s="55">
        <v>0</v>
      </c>
      <c r="M121" s="55"/>
      <c r="N121" s="55"/>
      <c r="O121" s="56"/>
      <c r="P121" s="54">
        <v>196</v>
      </c>
      <c r="Q121" s="55">
        <v>1133135.8182119417</v>
      </c>
      <c r="R121" s="55">
        <v>0</v>
      </c>
      <c r="S121" s="55">
        <f t="shared" si="38"/>
        <v>1133135.8182119417</v>
      </c>
      <c r="T121" s="55">
        <f t="shared" si="39"/>
        <v>5781.3051949588862</v>
      </c>
      <c r="U121" s="55">
        <v>0</v>
      </c>
      <c r="V121" s="55">
        <v>0</v>
      </c>
      <c r="W121" s="55"/>
      <c r="X121" s="57"/>
      <c r="Y121" s="57">
        <f t="shared" si="54"/>
        <v>-39595.627650526818</v>
      </c>
      <c r="Z121" s="15">
        <f t="shared" si="55"/>
        <v>-3.3763593353128507E-2</v>
      </c>
      <c r="AA121" s="58">
        <f t="shared" si="56"/>
        <v>-11</v>
      </c>
      <c r="AB121" s="58">
        <f t="shared" si="57"/>
        <v>115.93589127546329</v>
      </c>
      <c r="AC121" s="15">
        <f t="shared" si="58"/>
        <v>2.0463960081134713E-2</v>
      </c>
      <c r="AD121" s="16">
        <v>1.4030995863051343E-2</v>
      </c>
      <c r="AF121" s="59">
        <f t="shared" si="48"/>
        <v>-2542.630650526844</v>
      </c>
      <c r="AG121" s="59">
        <f t="shared" si="49"/>
        <v>0</v>
      </c>
      <c r="AH121" s="59" t="e">
        <f>#REF!-#REF!</f>
        <v>#REF!</v>
      </c>
      <c r="AI121" s="59">
        <f t="shared" si="50"/>
        <v>0</v>
      </c>
      <c r="AJ121" s="59">
        <f t="shared" si="51"/>
        <v>0</v>
      </c>
      <c r="AK121" s="59" t="e">
        <f t="shared" si="40"/>
        <v>#REF!</v>
      </c>
      <c r="AM121" s="17"/>
      <c r="AN121" s="60"/>
    </row>
    <row r="122" spans="1:40" x14ac:dyDescent="0.35">
      <c r="A122" s="50" t="s">
        <v>12</v>
      </c>
      <c r="B122" s="51" t="s">
        <v>185</v>
      </c>
      <c r="C122" s="52">
        <v>3335</v>
      </c>
      <c r="D122" s="53" t="s">
        <v>186</v>
      </c>
      <c r="E122" s="54">
        <v>331</v>
      </c>
      <c r="F122" s="55">
        <v>1740571.8933800287</v>
      </c>
      <c r="G122" s="55">
        <v>0</v>
      </c>
      <c r="H122" s="55">
        <v>59092.564100000003</v>
      </c>
      <c r="I122" s="55">
        <f t="shared" si="52"/>
        <v>1799664.4574800287</v>
      </c>
      <c r="J122" s="55">
        <f t="shared" si="53"/>
        <v>5437.0527416315072</v>
      </c>
      <c r="K122" s="55">
        <v>0</v>
      </c>
      <c r="L122" s="55">
        <v>0</v>
      </c>
      <c r="M122" s="55"/>
      <c r="N122" s="55"/>
      <c r="O122" s="56"/>
      <c r="P122" s="54">
        <v>326</v>
      </c>
      <c r="Q122" s="55">
        <v>1799499.462256805</v>
      </c>
      <c r="R122" s="55">
        <v>0</v>
      </c>
      <c r="S122" s="55">
        <f t="shared" si="38"/>
        <v>1799499.462256805</v>
      </c>
      <c r="T122" s="55">
        <f t="shared" si="39"/>
        <v>5519.9370007877451</v>
      </c>
      <c r="U122" s="55">
        <v>0</v>
      </c>
      <c r="V122" s="55">
        <v>0</v>
      </c>
      <c r="W122" s="55"/>
      <c r="X122" s="57"/>
      <c r="Y122" s="57">
        <f t="shared" si="54"/>
        <v>-164.99522322369739</v>
      </c>
      <c r="Z122" s="15">
        <f t="shared" si="55"/>
        <v>-9.1681103406737741E-5</v>
      </c>
      <c r="AA122" s="58">
        <f t="shared" si="56"/>
        <v>-5</v>
      </c>
      <c r="AB122" s="58">
        <f t="shared" si="57"/>
        <v>82.884259156237931</v>
      </c>
      <c r="AC122" s="15">
        <f t="shared" si="58"/>
        <v>1.5244336057583796E-2</v>
      </c>
      <c r="AD122" s="16">
        <v>1.4098733545818254E-2</v>
      </c>
      <c r="AF122" s="59">
        <f t="shared" si="48"/>
        <v>58927.568876776379</v>
      </c>
      <c r="AG122" s="59">
        <f t="shared" si="49"/>
        <v>0</v>
      </c>
      <c r="AH122" s="59" t="e">
        <f>#REF!-#REF!</f>
        <v>#REF!</v>
      </c>
      <c r="AI122" s="59">
        <f t="shared" si="50"/>
        <v>0</v>
      </c>
      <c r="AJ122" s="59">
        <f t="shared" si="51"/>
        <v>0</v>
      </c>
      <c r="AK122" s="59" t="e">
        <f t="shared" si="40"/>
        <v>#REF!</v>
      </c>
      <c r="AM122" s="17"/>
      <c r="AN122" s="60"/>
    </row>
    <row r="123" spans="1:40" x14ac:dyDescent="0.35">
      <c r="A123" s="50" t="s">
        <v>12</v>
      </c>
      <c r="B123" s="51" t="s">
        <v>187</v>
      </c>
      <c r="C123" s="52">
        <v>3354</v>
      </c>
      <c r="D123" s="53" t="s">
        <v>188</v>
      </c>
      <c r="E123" s="54">
        <v>210</v>
      </c>
      <c r="F123" s="55">
        <v>1068663.7303613657</v>
      </c>
      <c r="G123" s="55">
        <v>0</v>
      </c>
      <c r="H123" s="55">
        <v>34081.516100000001</v>
      </c>
      <c r="I123" s="55">
        <f t="shared" si="52"/>
        <v>1102745.2464613656</v>
      </c>
      <c r="J123" s="55">
        <f t="shared" si="53"/>
        <v>5251.1678402922171</v>
      </c>
      <c r="K123" s="55">
        <v>0</v>
      </c>
      <c r="L123" s="55">
        <v>0</v>
      </c>
      <c r="M123" s="55"/>
      <c r="N123" s="55"/>
      <c r="O123" s="56"/>
      <c r="P123" s="54">
        <v>209</v>
      </c>
      <c r="Q123" s="55">
        <v>1113717.8985082293</v>
      </c>
      <c r="R123" s="55">
        <v>0</v>
      </c>
      <c r="S123" s="55">
        <f t="shared" si="38"/>
        <v>1113717.8985082293</v>
      </c>
      <c r="T123" s="55">
        <f t="shared" si="39"/>
        <v>5328.7937727666476</v>
      </c>
      <c r="U123" s="55">
        <v>0</v>
      </c>
      <c r="V123" s="55">
        <v>0</v>
      </c>
      <c r="W123" s="55"/>
      <c r="X123" s="57"/>
      <c r="Y123" s="57">
        <f t="shared" si="54"/>
        <v>10972.652046863688</v>
      </c>
      <c r="Z123" s="15">
        <f t="shared" si="55"/>
        <v>9.95030546000919E-3</v>
      </c>
      <c r="AA123" s="58">
        <f t="shared" si="56"/>
        <v>-1</v>
      </c>
      <c r="AB123" s="58">
        <f t="shared" si="57"/>
        <v>77.625932474430556</v>
      </c>
      <c r="AC123" s="15">
        <f t="shared" si="58"/>
        <v>1.4782603572258024E-2</v>
      </c>
      <c r="AD123" s="16">
        <v>1.4199357783022393E-2</v>
      </c>
      <c r="AF123" s="59">
        <f t="shared" si="48"/>
        <v>45054.16814686358</v>
      </c>
      <c r="AG123" s="59">
        <f t="shared" si="49"/>
        <v>0</v>
      </c>
      <c r="AH123" s="59" t="e">
        <f>#REF!-#REF!</f>
        <v>#REF!</v>
      </c>
      <c r="AI123" s="59">
        <f t="shared" si="50"/>
        <v>0</v>
      </c>
      <c r="AJ123" s="59">
        <f t="shared" si="51"/>
        <v>0</v>
      </c>
      <c r="AK123" s="59" t="e">
        <f t="shared" si="40"/>
        <v>#REF!</v>
      </c>
      <c r="AM123" s="17"/>
      <c r="AN123" s="60"/>
    </row>
    <row r="124" spans="1:40" x14ac:dyDescent="0.35">
      <c r="A124" s="50" t="s">
        <v>12</v>
      </c>
      <c r="B124" s="51" t="s">
        <v>189</v>
      </c>
      <c r="C124" s="52">
        <v>3351</v>
      </c>
      <c r="D124" s="53" t="s">
        <v>190</v>
      </c>
      <c r="E124" s="54">
        <v>210</v>
      </c>
      <c r="F124" s="55">
        <v>990482.71999389515</v>
      </c>
      <c r="G124" s="55">
        <v>0</v>
      </c>
      <c r="H124" s="55">
        <v>31481.0952</v>
      </c>
      <c r="I124" s="55">
        <f t="shared" si="52"/>
        <v>1021963.8151938951</v>
      </c>
      <c r="J124" s="55">
        <f t="shared" si="53"/>
        <v>4866.4943580661675</v>
      </c>
      <c r="K124" s="55">
        <v>0</v>
      </c>
      <c r="L124" s="55">
        <v>0</v>
      </c>
      <c r="M124" s="55"/>
      <c r="N124" s="55"/>
      <c r="O124" s="56"/>
      <c r="P124" s="54">
        <v>211</v>
      </c>
      <c r="Q124" s="55">
        <v>1040614.1554539736</v>
      </c>
      <c r="R124" s="55">
        <v>0</v>
      </c>
      <c r="S124" s="55">
        <f t="shared" si="38"/>
        <v>1040614.1554539736</v>
      </c>
      <c r="T124" s="55">
        <f t="shared" si="39"/>
        <v>4931.8206419619601</v>
      </c>
      <c r="U124" s="55">
        <v>0</v>
      </c>
      <c r="V124" s="55">
        <v>0</v>
      </c>
      <c r="W124" s="55"/>
      <c r="X124" s="57"/>
      <c r="Y124" s="57">
        <f t="shared" si="54"/>
        <v>18650.340260078432</v>
      </c>
      <c r="Z124" s="15">
        <f t="shared" si="55"/>
        <v>1.8249511365076909E-2</v>
      </c>
      <c r="AA124" s="58">
        <f t="shared" si="56"/>
        <v>1</v>
      </c>
      <c r="AB124" s="58">
        <f t="shared" si="57"/>
        <v>65.326283895792585</v>
      </c>
      <c r="AC124" s="15">
        <f t="shared" si="58"/>
        <v>1.3423684296995919E-2</v>
      </c>
      <c r="AD124" s="16">
        <v>1.404706753179763E-2</v>
      </c>
      <c r="AF124" s="59">
        <f t="shared" si="48"/>
        <v>50131.435460078414</v>
      </c>
      <c r="AG124" s="59">
        <f t="shared" si="49"/>
        <v>0</v>
      </c>
      <c r="AH124" s="59" t="e">
        <f>#REF!-#REF!</f>
        <v>#REF!</v>
      </c>
      <c r="AI124" s="59">
        <f t="shared" si="50"/>
        <v>0</v>
      </c>
      <c r="AJ124" s="59">
        <f t="shared" si="51"/>
        <v>0</v>
      </c>
      <c r="AK124" s="59" t="e">
        <f t="shared" si="40"/>
        <v>#REF!</v>
      </c>
      <c r="AM124" s="17"/>
      <c r="AN124" s="60"/>
    </row>
    <row r="125" spans="1:40" x14ac:dyDescent="0.35">
      <c r="A125" s="50" t="s">
        <v>12</v>
      </c>
      <c r="B125" s="51"/>
      <c r="C125" s="52">
        <v>2032</v>
      </c>
      <c r="D125" s="53" t="s">
        <v>309</v>
      </c>
      <c r="E125" s="54">
        <v>257</v>
      </c>
      <c r="F125" s="55">
        <v>1411619.7056693037</v>
      </c>
      <c r="G125" s="55">
        <v>0</v>
      </c>
      <c r="H125" s="55">
        <v>48516.852400000003</v>
      </c>
      <c r="I125" s="55">
        <f t="shared" si="52"/>
        <v>1460136.5580693036</v>
      </c>
      <c r="J125" s="55">
        <f t="shared" si="53"/>
        <v>5681.4652064953452</v>
      </c>
      <c r="K125" s="55">
        <v>0</v>
      </c>
      <c r="L125" s="55">
        <v>0</v>
      </c>
      <c r="M125" s="55"/>
      <c r="N125" s="55"/>
      <c r="O125" s="56"/>
      <c r="P125" s="54">
        <v>250</v>
      </c>
      <c r="Q125" s="55">
        <v>1444043.292805447</v>
      </c>
      <c r="R125" s="55">
        <v>0</v>
      </c>
      <c r="S125" s="55">
        <f t="shared" si="38"/>
        <v>1444043.292805447</v>
      </c>
      <c r="T125" s="55">
        <f t="shared" si="39"/>
        <v>5776.1731712217879</v>
      </c>
      <c r="U125" s="55">
        <v>0</v>
      </c>
      <c r="V125" s="55">
        <v>0</v>
      </c>
      <c r="W125" s="55"/>
      <c r="X125" s="57"/>
      <c r="Y125" s="57">
        <f t="shared" si="54"/>
        <v>-16093.265263856621</v>
      </c>
      <c r="Z125" s="15">
        <f t="shared" si="55"/>
        <v>-1.1021753530461753E-2</v>
      </c>
      <c r="AA125" s="58">
        <f t="shared" si="56"/>
        <v>-7</v>
      </c>
      <c r="AB125" s="58">
        <f t="shared" si="57"/>
        <v>94.707964726442697</v>
      </c>
      <c r="AC125" s="15">
        <f t="shared" si="58"/>
        <v>1.6669637370685164E-2</v>
      </c>
      <c r="AD125" s="16">
        <v>1.4091906045966995E-2</v>
      </c>
      <c r="AF125" s="59">
        <f t="shared" si="48"/>
        <v>32423.587136143353</v>
      </c>
      <c r="AG125" s="59">
        <f t="shared" si="49"/>
        <v>0</v>
      </c>
      <c r="AH125" s="59" t="e">
        <f>#REF!-#REF!</f>
        <v>#REF!</v>
      </c>
      <c r="AI125" s="59">
        <f t="shared" si="50"/>
        <v>0</v>
      </c>
      <c r="AJ125" s="59">
        <f t="shared" si="51"/>
        <v>0</v>
      </c>
      <c r="AK125" s="59" t="e">
        <f t="shared" si="40"/>
        <v>#REF!</v>
      </c>
      <c r="AM125" s="17"/>
      <c r="AN125" s="60"/>
    </row>
    <row r="126" spans="1:40" x14ac:dyDescent="0.35">
      <c r="A126" s="50" t="s">
        <v>12</v>
      </c>
      <c r="B126" s="51"/>
      <c r="C126" s="52">
        <v>3352</v>
      </c>
      <c r="D126" s="53" t="s">
        <v>191</v>
      </c>
      <c r="E126" s="54">
        <v>201</v>
      </c>
      <c r="F126" s="55">
        <v>968472.73624698562</v>
      </c>
      <c r="G126" s="55">
        <v>0</v>
      </c>
      <c r="H126" s="55">
        <v>32282.2248</v>
      </c>
      <c r="I126" s="55">
        <f t="shared" si="52"/>
        <v>1000754.9610469856</v>
      </c>
      <c r="J126" s="55">
        <f t="shared" si="53"/>
        <v>4978.8804032188336</v>
      </c>
      <c r="K126" s="55">
        <v>0</v>
      </c>
      <c r="L126" s="55">
        <v>0</v>
      </c>
      <c r="M126" s="55"/>
      <c r="N126" s="55"/>
      <c r="O126" s="56"/>
      <c r="P126" s="54">
        <v>196</v>
      </c>
      <c r="Q126" s="55">
        <v>992947.64003432053</v>
      </c>
      <c r="R126" s="55">
        <v>0</v>
      </c>
      <c r="S126" s="55">
        <f t="shared" si="38"/>
        <v>992947.64003432053</v>
      </c>
      <c r="T126" s="55">
        <f t="shared" si="39"/>
        <v>5066.0593879302069</v>
      </c>
      <c r="U126" s="55">
        <v>0</v>
      </c>
      <c r="V126" s="55">
        <v>0</v>
      </c>
      <c r="W126" s="55"/>
      <c r="X126" s="57"/>
      <c r="Y126" s="57">
        <f t="shared" si="54"/>
        <v>-7807.321012665052</v>
      </c>
      <c r="Z126" s="15">
        <f t="shared" si="55"/>
        <v>-7.8014312359712124E-3</v>
      </c>
      <c r="AA126" s="58">
        <f t="shared" si="56"/>
        <v>-5</v>
      </c>
      <c r="AB126" s="58">
        <f t="shared" si="57"/>
        <v>87.178984711373232</v>
      </c>
      <c r="AC126" s="15">
        <f t="shared" si="58"/>
        <v>1.7509756742703164E-2</v>
      </c>
      <c r="AD126" s="16">
        <v>1.4083189381833616E-2</v>
      </c>
      <c r="AF126" s="59">
        <f t="shared" si="48"/>
        <v>24474.903787334915</v>
      </c>
      <c r="AG126" s="59">
        <f t="shared" si="49"/>
        <v>0</v>
      </c>
      <c r="AH126" s="59" t="e">
        <f>#REF!-#REF!</f>
        <v>#REF!</v>
      </c>
      <c r="AI126" s="59">
        <f t="shared" si="50"/>
        <v>0</v>
      </c>
      <c r="AJ126" s="59">
        <f t="shared" si="51"/>
        <v>0</v>
      </c>
      <c r="AK126" s="59" t="e">
        <f t="shared" si="40"/>
        <v>#REF!</v>
      </c>
      <c r="AM126" s="17"/>
      <c r="AN126" s="60"/>
    </row>
    <row r="127" spans="1:40" x14ac:dyDescent="0.35">
      <c r="A127" s="50" t="s">
        <v>12</v>
      </c>
      <c r="B127" s="51"/>
      <c r="C127" s="52">
        <v>5208</v>
      </c>
      <c r="D127" s="53" t="s">
        <v>192</v>
      </c>
      <c r="E127" s="54">
        <v>406</v>
      </c>
      <c r="F127" s="55">
        <v>1933534.5977478083</v>
      </c>
      <c r="G127" s="55">
        <v>0</v>
      </c>
      <c r="H127" s="55">
        <v>64066.369100000004</v>
      </c>
      <c r="I127" s="55">
        <f t="shared" si="52"/>
        <v>1997600.9668478083</v>
      </c>
      <c r="J127" s="55">
        <f t="shared" si="53"/>
        <v>4920.1994257335182</v>
      </c>
      <c r="K127" s="55">
        <v>0</v>
      </c>
      <c r="L127" s="55">
        <v>0</v>
      </c>
      <c r="M127" s="55"/>
      <c r="N127" s="55"/>
      <c r="O127" s="56"/>
      <c r="P127" s="54">
        <v>390</v>
      </c>
      <c r="Q127" s="55">
        <v>1951113.229326996</v>
      </c>
      <c r="R127" s="55">
        <v>0</v>
      </c>
      <c r="S127" s="55">
        <f t="shared" si="38"/>
        <v>1951113.229326996</v>
      </c>
      <c r="T127" s="55">
        <f t="shared" si="39"/>
        <v>5002.8544341717843</v>
      </c>
      <c r="U127" s="55">
        <v>0</v>
      </c>
      <c r="V127" s="55">
        <v>0</v>
      </c>
      <c r="W127" s="55"/>
      <c r="X127" s="57"/>
      <c r="Y127" s="57">
        <f t="shared" si="54"/>
        <v>-46487.737520812312</v>
      </c>
      <c r="Z127" s="15">
        <f t="shared" si="55"/>
        <v>-2.3271783650650413E-2</v>
      </c>
      <c r="AA127" s="58">
        <f t="shared" si="56"/>
        <v>-16</v>
      </c>
      <c r="AB127" s="58">
        <f t="shared" si="57"/>
        <v>82.655008438266123</v>
      </c>
      <c r="AC127" s="15">
        <f t="shared" si="58"/>
        <v>1.6799117532912522E-2</v>
      </c>
      <c r="AD127" s="16">
        <v>1.403841426968655E-2</v>
      </c>
      <c r="AF127" s="59">
        <f t="shared" si="48"/>
        <v>17578.631579187699</v>
      </c>
      <c r="AG127" s="59">
        <f t="shared" si="49"/>
        <v>0</v>
      </c>
      <c r="AH127" s="59" t="e">
        <f>#REF!-#REF!</f>
        <v>#REF!</v>
      </c>
      <c r="AI127" s="59">
        <f t="shared" si="50"/>
        <v>0</v>
      </c>
      <c r="AJ127" s="59">
        <f t="shared" si="51"/>
        <v>0</v>
      </c>
      <c r="AK127" s="59" t="e">
        <f t="shared" si="40"/>
        <v>#REF!</v>
      </c>
      <c r="AM127" s="17"/>
      <c r="AN127" s="60"/>
    </row>
    <row r="128" spans="1:40" x14ac:dyDescent="0.35">
      <c r="A128" s="50" t="s">
        <v>12</v>
      </c>
      <c r="B128" s="51" t="s">
        <v>193</v>
      </c>
      <c r="C128" s="52">
        <v>3367</v>
      </c>
      <c r="D128" s="53" t="s">
        <v>194</v>
      </c>
      <c r="E128" s="54">
        <v>188</v>
      </c>
      <c r="F128" s="55">
        <v>852647.27530298813</v>
      </c>
      <c r="G128" s="55">
        <v>0</v>
      </c>
      <c r="H128" s="55">
        <v>28550.620900000002</v>
      </c>
      <c r="I128" s="55">
        <f t="shared" si="52"/>
        <v>881197.89620298811</v>
      </c>
      <c r="J128" s="55">
        <f t="shared" si="53"/>
        <v>4687.2228521435536</v>
      </c>
      <c r="K128" s="55">
        <v>0</v>
      </c>
      <c r="L128" s="55">
        <v>0</v>
      </c>
      <c r="M128" s="55"/>
      <c r="N128" s="55"/>
      <c r="O128" s="56"/>
      <c r="P128" s="54">
        <v>186</v>
      </c>
      <c r="Q128" s="55">
        <v>885535.12470129027</v>
      </c>
      <c r="R128" s="55">
        <v>0</v>
      </c>
      <c r="S128" s="55">
        <f t="shared" si="38"/>
        <v>885535.12470129027</v>
      </c>
      <c r="T128" s="55">
        <f t="shared" si="39"/>
        <v>4760.9415306520987</v>
      </c>
      <c r="U128" s="55">
        <v>0</v>
      </c>
      <c r="V128" s="55">
        <v>0</v>
      </c>
      <c r="W128" s="55"/>
      <c r="X128" s="57"/>
      <c r="Y128" s="57">
        <f t="shared" si="54"/>
        <v>4337.2284983021673</v>
      </c>
      <c r="Z128" s="15">
        <f t="shared" si="55"/>
        <v>4.9219687393613487E-3</v>
      </c>
      <c r="AA128" s="58">
        <f t="shared" si="56"/>
        <v>-2</v>
      </c>
      <c r="AB128" s="58">
        <f t="shared" si="57"/>
        <v>73.718678508545054</v>
      </c>
      <c r="AC128" s="15">
        <f t="shared" si="58"/>
        <v>1.5727581306451466E-2</v>
      </c>
      <c r="AD128" s="16">
        <v>1.4087306205937455E-2</v>
      </c>
      <c r="AF128" s="59">
        <f t="shared" si="48"/>
        <v>32887.849398302147</v>
      </c>
      <c r="AG128" s="59">
        <f t="shared" si="49"/>
        <v>0</v>
      </c>
      <c r="AH128" s="59" t="e">
        <f>#REF!-#REF!</f>
        <v>#REF!</v>
      </c>
      <c r="AI128" s="59">
        <f t="shared" si="50"/>
        <v>0</v>
      </c>
      <c r="AJ128" s="59">
        <f t="shared" si="51"/>
        <v>0</v>
      </c>
      <c r="AK128" s="59" t="e">
        <f t="shared" si="40"/>
        <v>#REF!</v>
      </c>
      <c r="AM128" s="17"/>
      <c r="AN128" s="60"/>
    </row>
    <row r="129" spans="1:40" x14ac:dyDescent="0.35">
      <c r="A129" s="50" t="s">
        <v>12</v>
      </c>
      <c r="B129" s="51" t="s">
        <v>195</v>
      </c>
      <c r="C129" s="52">
        <v>3338</v>
      </c>
      <c r="D129" s="53" t="s">
        <v>196</v>
      </c>
      <c r="E129" s="54">
        <v>310</v>
      </c>
      <c r="F129" s="55">
        <v>1655700.3503914473</v>
      </c>
      <c r="G129" s="55">
        <v>0</v>
      </c>
      <c r="H129" s="55">
        <v>54200.772299999997</v>
      </c>
      <c r="I129" s="55">
        <f t="shared" si="52"/>
        <v>1709901.1226914474</v>
      </c>
      <c r="J129" s="55">
        <f t="shared" si="53"/>
        <v>5515.8100731982177</v>
      </c>
      <c r="K129" s="55">
        <v>5914.5719442239497</v>
      </c>
      <c r="L129" s="55">
        <v>0</v>
      </c>
      <c r="M129" s="55"/>
      <c r="N129" s="55"/>
      <c r="O129" s="56"/>
      <c r="P129" s="54">
        <v>311</v>
      </c>
      <c r="Q129" s="55">
        <v>1733212.9494673563</v>
      </c>
      <c r="R129" s="55">
        <v>0</v>
      </c>
      <c r="S129" s="55">
        <f t="shared" si="38"/>
        <v>1733212.9494673563</v>
      </c>
      <c r="T129" s="55">
        <f t="shared" si="39"/>
        <v>5573.031991856451</v>
      </c>
      <c r="U129" s="55">
        <v>0</v>
      </c>
      <c r="V129" s="55">
        <v>0</v>
      </c>
      <c r="W129" s="55"/>
      <c r="X129" s="57"/>
      <c r="Y129" s="57">
        <f t="shared" si="54"/>
        <v>23311.826775908936</v>
      </c>
      <c r="Z129" s="15">
        <f t="shared" si="55"/>
        <v>1.3633435563347174E-2</v>
      </c>
      <c r="AA129" s="58">
        <f t="shared" si="56"/>
        <v>1</v>
      </c>
      <c r="AB129" s="58">
        <f t="shared" si="57"/>
        <v>57.221918658233335</v>
      </c>
      <c r="AC129" s="15">
        <f t="shared" si="58"/>
        <v>1.0374164066358826E-2</v>
      </c>
      <c r="AD129" s="16">
        <v>1.0626943482263229E-2</v>
      </c>
      <c r="AF129" s="59">
        <f t="shared" si="48"/>
        <v>77512.599075909005</v>
      </c>
      <c r="AG129" s="59">
        <f t="shared" si="49"/>
        <v>-5914.5719442239497</v>
      </c>
      <c r="AH129" s="59" t="e">
        <f>#REF!-#REF!</f>
        <v>#REF!</v>
      </c>
      <c r="AI129" s="59">
        <f t="shared" si="50"/>
        <v>0</v>
      </c>
      <c r="AJ129" s="59">
        <f t="shared" si="51"/>
        <v>0</v>
      </c>
      <c r="AK129" s="59" t="e">
        <f t="shared" si="40"/>
        <v>#REF!</v>
      </c>
      <c r="AM129" s="17"/>
      <c r="AN129" s="60"/>
    </row>
    <row r="130" spans="1:40" x14ac:dyDescent="0.35">
      <c r="A130" s="50" t="s">
        <v>12</v>
      </c>
      <c r="B130" s="51"/>
      <c r="C130" s="52">
        <v>3370</v>
      </c>
      <c r="D130" s="53" t="s">
        <v>197</v>
      </c>
      <c r="E130" s="54">
        <v>300</v>
      </c>
      <c r="F130" s="55">
        <v>1444830.320677371</v>
      </c>
      <c r="G130" s="55">
        <v>0</v>
      </c>
      <c r="H130" s="55">
        <v>48121.788500000002</v>
      </c>
      <c r="I130" s="55">
        <f t="shared" si="52"/>
        <v>1492952.109177371</v>
      </c>
      <c r="J130" s="55">
        <f t="shared" si="53"/>
        <v>4976.5070305912368</v>
      </c>
      <c r="K130" s="55">
        <v>0</v>
      </c>
      <c r="L130" s="55">
        <v>0</v>
      </c>
      <c r="M130" s="55"/>
      <c r="N130" s="55"/>
      <c r="O130" s="56"/>
      <c r="P130" s="54">
        <v>307</v>
      </c>
      <c r="Q130" s="55">
        <v>1546100.0369202162</v>
      </c>
      <c r="R130" s="55">
        <v>0</v>
      </c>
      <c r="S130" s="55">
        <f t="shared" si="38"/>
        <v>1546100.0369202162</v>
      </c>
      <c r="T130" s="55">
        <f t="shared" si="39"/>
        <v>5036.1564720528213</v>
      </c>
      <c r="U130" s="55">
        <v>0</v>
      </c>
      <c r="V130" s="55">
        <v>0</v>
      </c>
      <c r="W130" s="55"/>
      <c r="X130" s="57"/>
      <c r="Y130" s="57">
        <f t="shared" si="54"/>
        <v>53147.927742845146</v>
      </c>
      <c r="Z130" s="15">
        <f t="shared" si="55"/>
        <v>3.5599218096908691E-2</v>
      </c>
      <c r="AA130" s="58">
        <f t="shared" si="56"/>
        <v>7</v>
      </c>
      <c r="AB130" s="58">
        <f t="shared" si="57"/>
        <v>59.649441461584502</v>
      </c>
      <c r="AC130" s="15">
        <f t="shared" si="58"/>
        <v>1.1986206609357009E-2</v>
      </c>
      <c r="AD130" s="16">
        <v>1.4039196828709688E-2</v>
      </c>
      <c r="AF130" s="59">
        <f t="shared" si="48"/>
        <v>101269.71624284517</v>
      </c>
      <c r="AG130" s="59">
        <f t="shared" si="49"/>
        <v>0</v>
      </c>
      <c r="AH130" s="59" t="e">
        <f>#REF!-#REF!</f>
        <v>#REF!</v>
      </c>
      <c r="AI130" s="59">
        <f t="shared" si="50"/>
        <v>0</v>
      </c>
      <c r="AJ130" s="59">
        <f t="shared" si="51"/>
        <v>0</v>
      </c>
      <c r="AK130" s="59" t="e">
        <f t="shared" si="40"/>
        <v>#REF!</v>
      </c>
      <c r="AM130" s="17"/>
      <c r="AN130" s="60"/>
    </row>
    <row r="131" spans="1:40" x14ac:dyDescent="0.35">
      <c r="A131" s="50" t="s">
        <v>12</v>
      </c>
      <c r="B131" s="51" t="s">
        <v>198</v>
      </c>
      <c r="C131" s="52">
        <v>3021</v>
      </c>
      <c r="D131" s="53" t="s">
        <v>199</v>
      </c>
      <c r="E131" s="54">
        <v>211</v>
      </c>
      <c r="F131" s="55">
        <v>1083181.4562005866</v>
      </c>
      <c r="G131" s="55">
        <v>0</v>
      </c>
      <c r="H131" s="55">
        <v>36384.888899999998</v>
      </c>
      <c r="I131" s="55">
        <f t="shared" si="52"/>
        <v>1119566.3451005865</v>
      </c>
      <c r="J131" s="55">
        <f t="shared" si="53"/>
        <v>5306.0016355478037</v>
      </c>
      <c r="K131" s="55">
        <v>0</v>
      </c>
      <c r="L131" s="55">
        <v>0</v>
      </c>
      <c r="M131" s="55"/>
      <c r="N131" s="55"/>
      <c r="O131" s="56"/>
      <c r="P131" s="54">
        <v>211</v>
      </c>
      <c r="Q131" s="55">
        <v>1135302.9607008286</v>
      </c>
      <c r="R131" s="55">
        <v>0</v>
      </c>
      <c r="S131" s="55">
        <f t="shared" si="38"/>
        <v>1135302.9607008286</v>
      </c>
      <c r="T131" s="55">
        <f t="shared" si="39"/>
        <v>5380.5827521366282</v>
      </c>
      <c r="U131" s="55">
        <v>0</v>
      </c>
      <c r="V131" s="55">
        <v>0</v>
      </c>
      <c r="W131" s="55"/>
      <c r="X131" s="57"/>
      <c r="Y131" s="57">
        <f t="shared" si="54"/>
        <v>15736.615600242047</v>
      </c>
      <c r="Z131" s="15">
        <f t="shared" si="55"/>
        <v>1.40559920089669E-2</v>
      </c>
      <c r="AA131" s="58">
        <f t="shared" si="56"/>
        <v>0</v>
      </c>
      <c r="AB131" s="58">
        <f t="shared" si="57"/>
        <v>74.581116588824443</v>
      </c>
      <c r="AC131" s="15">
        <f t="shared" si="58"/>
        <v>1.4055992008966678E-2</v>
      </c>
      <c r="AD131" s="16">
        <v>1.4055992008940921E-2</v>
      </c>
      <c r="AF131" s="59">
        <f t="shared" si="48"/>
        <v>52121.50450024195</v>
      </c>
      <c r="AG131" s="59">
        <f t="shared" si="49"/>
        <v>0</v>
      </c>
      <c r="AH131" s="59" t="e">
        <f>#REF!-#REF!</f>
        <v>#REF!</v>
      </c>
      <c r="AI131" s="59">
        <f t="shared" si="50"/>
        <v>0</v>
      </c>
      <c r="AJ131" s="59">
        <f t="shared" si="51"/>
        <v>0</v>
      </c>
      <c r="AK131" s="59" t="e">
        <f t="shared" si="40"/>
        <v>#REF!</v>
      </c>
      <c r="AM131" s="17"/>
      <c r="AN131" s="60"/>
    </row>
    <row r="132" spans="1:40" x14ac:dyDescent="0.35">
      <c r="A132" s="50" t="s">
        <v>12</v>
      </c>
      <c r="B132" s="51" t="s">
        <v>200</v>
      </c>
      <c r="C132" s="52">
        <v>3347</v>
      </c>
      <c r="D132" s="53" t="s">
        <v>201</v>
      </c>
      <c r="E132" s="54">
        <v>201</v>
      </c>
      <c r="F132" s="55">
        <v>1133136.306839908</v>
      </c>
      <c r="G132" s="55">
        <v>0</v>
      </c>
      <c r="H132" s="55">
        <v>37066.999199999998</v>
      </c>
      <c r="I132" s="55">
        <f t="shared" si="52"/>
        <v>1170203.306039908</v>
      </c>
      <c r="J132" s="55">
        <f t="shared" si="53"/>
        <v>5821.9069952234231</v>
      </c>
      <c r="K132" s="55">
        <v>0</v>
      </c>
      <c r="L132" s="55">
        <v>0</v>
      </c>
      <c r="M132" s="55"/>
      <c r="N132" s="55"/>
      <c r="O132" s="56"/>
      <c r="P132" s="54">
        <v>201</v>
      </c>
      <c r="Q132" s="55">
        <v>1186889.7326281436</v>
      </c>
      <c r="R132" s="55">
        <v>0</v>
      </c>
      <c r="S132" s="55">
        <f t="shared" si="38"/>
        <v>1186889.7326281436</v>
      </c>
      <c r="T132" s="55">
        <f t="shared" si="39"/>
        <v>5904.9240429260881</v>
      </c>
      <c r="U132" s="55">
        <v>0</v>
      </c>
      <c r="V132" s="55">
        <v>0</v>
      </c>
      <c r="W132" s="55"/>
      <c r="X132" s="57"/>
      <c r="Y132" s="57">
        <f t="shared" si="54"/>
        <v>16686.426588235656</v>
      </c>
      <c r="Z132" s="15">
        <f t="shared" si="55"/>
        <v>1.4259425265772174E-2</v>
      </c>
      <c r="AA132" s="58">
        <f t="shared" si="56"/>
        <v>0</v>
      </c>
      <c r="AB132" s="58">
        <f t="shared" si="57"/>
        <v>83.017047702664968</v>
      </c>
      <c r="AC132" s="15">
        <f t="shared" si="58"/>
        <v>1.4259425265772174E-2</v>
      </c>
      <c r="AD132" s="16">
        <v>1.4259425265765069E-2</v>
      </c>
      <c r="AF132" s="59">
        <f t="shared" si="48"/>
        <v>53753.425788235618</v>
      </c>
      <c r="AG132" s="59">
        <f t="shared" si="49"/>
        <v>0</v>
      </c>
      <c r="AH132" s="59" t="e">
        <f>#REF!-#REF!</f>
        <v>#REF!</v>
      </c>
      <c r="AI132" s="59">
        <f t="shared" si="50"/>
        <v>0</v>
      </c>
      <c r="AJ132" s="59">
        <f t="shared" si="51"/>
        <v>0</v>
      </c>
      <c r="AK132" s="59" t="e">
        <f t="shared" si="40"/>
        <v>#REF!</v>
      </c>
      <c r="AM132" s="17"/>
      <c r="AN132" s="60"/>
    </row>
    <row r="133" spans="1:40" x14ac:dyDescent="0.35">
      <c r="A133" s="50" t="s">
        <v>12</v>
      </c>
      <c r="B133" s="51" t="s">
        <v>202</v>
      </c>
      <c r="C133" s="52">
        <v>3355</v>
      </c>
      <c r="D133" s="53" t="s">
        <v>203</v>
      </c>
      <c r="E133" s="54">
        <v>202</v>
      </c>
      <c r="F133" s="55">
        <v>1078695.244021035</v>
      </c>
      <c r="G133" s="55">
        <v>0</v>
      </c>
      <c r="H133" s="55">
        <v>34377.563999999998</v>
      </c>
      <c r="I133" s="55">
        <f t="shared" si="52"/>
        <v>1113072.808021035</v>
      </c>
      <c r="J133" s="55">
        <f t="shared" si="53"/>
        <v>5510.2614258467083</v>
      </c>
      <c r="K133" s="55">
        <v>0</v>
      </c>
      <c r="L133" s="55">
        <v>0</v>
      </c>
      <c r="M133" s="55"/>
      <c r="N133" s="55"/>
      <c r="O133" s="56"/>
      <c r="P133" s="54">
        <v>202</v>
      </c>
      <c r="Q133" s="55">
        <v>1128729.5006228925</v>
      </c>
      <c r="R133" s="55">
        <v>0</v>
      </c>
      <c r="S133" s="55">
        <f t="shared" si="38"/>
        <v>1128729.5006228925</v>
      </c>
      <c r="T133" s="55">
        <f t="shared" si="39"/>
        <v>5587.7698050638246</v>
      </c>
      <c r="U133" s="55">
        <v>0</v>
      </c>
      <c r="V133" s="55">
        <v>0</v>
      </c>
      <c r="W133" s="55"/>
      <c r="X133" s="57"/>
      <c r="Y133" s="57">
        <f t="shared" si="54"/>
        <v>15656.692601857474</v>
      </c>
      <c r="Z133" s="15">
        <f t="shared" si="55"/>
        <v>1.406618910194557E-2</v>
      </c>
      <c r="AA133" s="58">
        <f t="shared" si="56"/>
        <v>0</v>
      </c>
      <c r="AB133" s="58">
        <f t="shared" si="57"/>
        <v>77.508379217116271</v>
      </c>
      <c r="AC133" s="15">
        <f t="shared" si="58"/>
        <v>1.406618910194557E-2</v>
      </c>
      <c r="AD133" s="16">
        <v>1.406618910188695E-2</v>
      </c>
      <c r="AF133" s="59">
        <f t="shared" si="48"/>
        <v>50034.256601857487</v>
      </c>
      <c r="AG133" s="59">
        <f t="shared" si="49"/>
        <v>0</v>
      </c>
      <c r="AH133" s="59" t="e">
        <f>#REF!-#REF!</f>
        <v>#REF!</v>
      </c>
      <c r="AI133" s="59">
        <f t="shared" si="50"/>
        <v>0</v>
      </c>
      <c r="AJ133" s="59">
        <f t="shared" si="51"/>
        <v>0</v>
      </c>
      <c r="AK133" s="59" t="e">
        <f t="shared" si="40"/>
        <v>#REF!</v>
      </c>
      <c r="AM133" s="17"/>
      <c r="AN133" s="60"/>
    </row>
    <row r="134" spans="1:40" x14ac:dyDescent="0.35">
      <c r="A134" s="50" t="s">
        <v>12</v>
      </c>
      <c r="B134" s="51" t="s">
        <v>204</v>
      </c>
      <c r="C134" s="52">
        <v>3013</v>
      </c>
      <c r="D134" s="53" t="s">
        <v>205</v>
      </c>
      <c r="E134" s="54">
        <v>372</v>
      </c>
      <c r="F134" s="55">
        <v>1874135.3984761897</v>
      </c>
      <c r="G134" s="55">
        <v>0</v>
      </c>
      <c r="H134" s="55">
        <v>61996.034</v>
      </c>
      <c r="I134" s="55">
        <f t="shared" si="52"/>
        <v>1936131.4324761897</v>
      </c>
      <c r="J134" s="55">
        <f t="shared" si="53"/>
        <v>5204.6543883768536</v>
      </c>
      <c r="K134" s="55">
        <v>0</v>
      </c>
      <c r="L134" s="55">
        <v>0</v>
      </c>
      <c r="M134" s="55"/>
      <c r="N134" s="55"/>
      <c r="O134" s="56"/>
      <c r="P134" s="54">
        <v>363</v>
      </c>
      <c r="Q134" s="55">
        <v>1919334.2151660728</v>
      </c>
      <c r="R134" s="55">
        <v>0</v>
      </c>
      <c r="S134" s="55">
        <f t="shared" si="38"/>
        <v>1919334.2151660728</v>
      </c>
      <c r="T134" s="55">
        <f t="shared" si="39"/>
        <v>5287.4220803473081</v>
      </c>
      <c r="U134" s="55">
        <v>0</v>
      </c>
      <c r="V134" s="55">
        <v>0</v>
      </c>
      <c r="W134" s="55"/>
      <c r="X134" s="57"/>
      <c r="Y134" s="57">
        <f t="shared" si="54"/>
        <v>-16797.217310116859</v>
      </c>
      <c r="Z134" s="15">
        <f t="shared" si="55"/>
        <v>-8.6756596315541445E-3</v>
      </c>
      <c r="AA134" s="58">
        <f t="shared" si="56"/>
        <v>-9</v>
      </c>
      <c r="AB134" s="58">
        <f t="shared" si="57"/>
        <v>82.767691970454507</v>
      </c>
      <c r="AC134" s="15">
        <f t="shared" si="58"/>
        <v>1.5902629799068535E-2</v>
      </c>
      <c r="AD134" s="16">
        <v>1.4181260150022856E-2</v>
      </c>
      <c r="AF134" s="59">
        <f t="shared" ref="AF134:AF165" si="59">Q134-F134</f>
        <v>45198.816689883126</v>
      </c>
      <c r="AG134" s="59">
        <f t="shared" ref="AG134:AG165" si="60">U134-K134</f>
        <v>0</v>
      </c>
      <c r="AH134" s="59" t="e">
        <f>#REF!-#REF!</f>
        <v>#REF!</v>
      </c>
      <c r="AI134" s="59">
        <f t="shared" ref="AI134:AI165" si="61">W134-M134</f>
        <v>0</v>
      </c>
      <c r="AJ134" s="59">
        <f t="shared" ref="AJ134:AJ165" si="62">V134-L134</f>
        <v>0</v>
      </c>
      <c r="AK134" s="59" t="e">
        <f t="shared" si="40"/>
        <v>#REF!</v>
      </c>
      <c r="AM134" s="17"/>
      <c r="AN134" s="60"/>
    </row>
    <row r="135" spans="1:40" x14ac:dyDescent="0.35">
      <c r="A135" s="50" t="s">
        <v>12</v>
      </c>
      <c r="B135" s="51"/>
      <c r="C135" s="52">
        <v>2010</v>
      </c>
      <c r="D135" s="53" t="s">
        <v>206</v>
      </c>
      <c r="E135" s="54">
        <v>374</v>
      </c>
      <c r="F135" s="55">
        <v>2019461.7739056633</v>
      </c>
      <c r="G135" s="55">
        <v>0</v>
      </c>
      <c r="H135" s="55">
        <v>64834.493399999999</v>
      </c>
      <c r="I135" s="55">
        <f t="shared" si="52"/>
        <v>2084296.2673056633</v>
      </c>
      <c r="J135" s="55">
        <f t="shared" si="53"/>
        <v>5572.9846719402767</v>
      </c>
      <c r="K135" s="55">
        <v>0</v>
      </c>
      <c r="L135" s="55">
        <v>0</v>
      </c>
      <c r="M135" s="55"/>
      <c r="N135" s="55"/>
      <c r="O135" s="56"/>
      <c r="P135" s="54">
        <v>362</v>
      </c>
      <c r="Q135" s="55">
        <v>2050069.348529832</v>
      </c>
      <c r="R135" s="55">
        <v>0</v>
      </c>
      <c r="S135" s="55">
        <f t="shared" ref="S135:S196" si="63">Q135+R135</f>
        <v>2050069.348529832</v>
      </c>
      <c r="T135" s="55">
        <f t="shared" ref="T135:T196" si="64">S135/P135</f>
        <v>5663.1749959387625</v>
      </c>
      <c r="U135" s="55">
        <v>0</v>
      </c>
      <c r="V135" s="55">
        <v>0</v>
      </c>
      <c r="W135" s="55"/>
      <c r="X135" s="57"/>
      <c r="Y135" s="57">
        <f t="shared" si="54"/>
        <v>-34226.918775831349</v>
      </c>
      <c r="Z135" s="15">
        <f t="shared" si="55"/>
        <v>-1.6421330936832623E-2</v>
      </c>
      <c r="AA135" s="58">
        <f t="shared" si="56"/>
        <v>-12</v>
      </c>
      <c r="AB135" s="58">
        <f t="shared" si="57"/>
        <v>90.190323998485837</v>
      </c>
      <c r="AC135" s="15">
        <f t="shared" si="58"/>
        <v>1.6183486822167303E-2</v>
      </c>
      <c r="AD135" s="16">
        <v>1.4045592089541037E-2</v>
      </c>
      <c r="AF135" s="59">
        <f t="shared" si="59"/>
        <v>30607.574624168687</v>
      </c>
      <c r="AG135" s="59">
        <f t="shared" si="60"/>
        <v>0</v>
      </c>
      <c r="AH135" s="59" t="e">
        <f>#REF!-#REF!</f>
        <v>#REF!</v>
      </c>
      <c r="AI135" s="59">
        <f t="shared" si="61"/>
        <v>0</v>
      </c>
      <c r="AJ135" s="59">
        <f t="shared" si="62"/>
        <v>0</v>
      </c>
      <c r="AK135" s="59" t="e">
        <f t="shared" ref="AK135:AK196" si="65">SUM(AG135:AJ135)</f>
        <v>#REF!</v>
      </c>
      <c r="AM135" s="17"/>
      <c r="AN135" s="60"/>
    </row>
    <row r="136" spans="1:40" x14ac:dyDescent="0.35">
      <c r="A136" s="50" t="s">
        <v>12</v>
      </c>
      <c r="B136" s="51" t="s">
        <v>207</v>
      </c>
      <c r="C136" s="52">
        <v>3301</v>
      </c>
      <c r="D136" s="53" t="s">
        <v>208</v>
      </c>
      <c r="E136" s="54">
        <v>206</v>
      </c>
      <c r="F136" s="55">
        <v>1011829.1864938629</v>
      </c>
      <c r="G136" s="55">
        <v>0</v>
      </c>
      <c r="H136" s="55">
        <v>34437.573700000001</v>
      </c>
      <c r="I136" s="55">
        <f t="shared" si="52"/>
        <v>1046266.7601938628</v>
      </c>
      <c r="J136" s="55">
        <f t="shared" si="53"/>
        <v>5078.9648553100142</v>
      </c>
      <c r="K136" s="55">
        <v>0</v>
      </c>
      <c r="L136" s="55">
        <v>0</v>
      </c>
      <c r="M136" s="55"/>
      <c r="N136" s="55"/>
      <c r="O136" s="56"/>
      <c r="P136" s="54">
        <v>202</v>
      </c>
      <c r="Q136" s="55">
        <v>1042983.0271280352</v>
      </c>
      <c r="R136" s="55">
        <v>0</v>
      </c>
      <c r="S136" s="55">
        <f t="shared" si="63"/>
        <v>1042983.0271280352</v>
      </c>
      <c r="T136" s="55">
        <f t="shared" si="64"/>
        <v>5163.2823125150262</v>
      </c>
      <c r="U136" s="55">
        <v>0</v>
      </c>
      <c r="V136" s="55">
        <v>0</v>
      </c>
      <c r="W136" s="55"/>
      <c r="X136" s="57"/>
      <c r="Y136" s="57">
        <f t="shared" si="54"/>
        <v>-3283.7330658276333</v>
      </c>
      <c r="Z136" s="15">
        <f t="shared" si="55"/>
        <v>-3.1385237405603394E-3</v>
      </c>
      <c r="AA136" s="58">
        <f t="shared" si="56"/>
        <v>-4</v>
      </c>
      <c r="AB136" s="58">
        <f t="shared" si="57"/>
        <v>84.317457205012033</v>
      </c>
      <c r="AC136" s="15">
        <f t="shared" si="58"/>
        <v>1.6601307472497773E-2</v>
      </c>
      <c r="AD136" s="16">
        <v>1.4057177547345034E-2</v>
      </c>
      <c r="AF136" s="59">
        <f t="shared" si="59"/>
        <v>31153.840634172317</v>
      </c>
      <c r="AG136" s="59">
        <f t="shared" si="60"/>
        <v>0</v>
      </c>
      <c r="AH136" s="59" t="e">
        <f>#REF!-#REF!</f>
        <v>#REF!</v>
      </c>
      <c r="AI136" s="59">
        <f t="shared" si="61"/>
        <v>0</v>
      </c>
      <c r="AJ136" s="59">
        <f t="shared" si="62"/>
        <v>0</v>
      </c>
      <c r="AK136" s="59" t="e">
        <f t="shared" si="65"/>
        <v>#REF!</v>
      </c>
      <c r="AM136" s="17"/>
      <c r="AN136" s="60"/>
    </row>
    <row r="137" spans="1:40" x14ac:dyDescent="0.35">
      <c r="A137" s="50" t="s">
        <v>12</v>
      </c>
      <c r="B137" s="51"/>
      <c r="C137" s="52">
        <v>2022</v>
      </c>
      <c r="D137" s="53" t="s">
        <v>209</v>
      </c>
      <c r="E137" s="54">
        <v>196</v>
      </c>
      <c r="F137" s="55">
        <v>1059052.2778752216</v>
      </c>
      <c r="G137" s="55">
        <v>0</v>
      </c>
      <c r="H137" s="55">
        <v>33559.431600000004</v>
      </c>
      <c r="I137" s="55">
        <f t="shared" si="52"/>
        <v>1092611.7094752216</v>
      </c>
      <c r="J137" s="55">
        <f t="shared" si="53"/>
        <v>5574.5495381388855</v>
      </c>
      <c r="K137" s="55">
        <v>0</v>
      </c>
      <c r="L137" s="55">
        <v>0</v>
      </c>
      <c r="M137" s="55"/>
      <c r="N137" s="55"/>
      <c r="O137" s="56"/>
      <c r="P137" s="54">
        <v>196</v>
      </c>
      <c r="Q137" s="55">
        <v>1108340.4974693982</v>
      </c>
      <c r="R137" s="55">
        <v>0</v>
      </c>
      <c r="S137" s="55">
        <f t="shared" si="63"/>
        <v>1108340.4974693982</v>
      </c>
      <c r="T137" s="55">
        <f t="shared" si="64"/>
        <v>5654.7984564765211</v>
      </c>
      <c r="U137" s="55">
        <v>0</v>
      </c>
      <c r="V137" s="55">
        <v>0</v>
      </c>
      <c r="W137" s="55"/>
      <c r="X137" s="57"/>
      <c r="Y137" s="57">
        <f t="shared" si="54"/>
        <v>15728.787994176615</v>
      </c>
      <c r="Z137" s="15">
        <f t="shared" si="55"/>
        <v>1.4395587982240388E-2</v>
      </c>
      <c r="AA137" s="58">
        <f t="shared" si="56"/>
        <v>0</v>
      </c>
      <c r="AB137" s="58">
        <f t="shared" si="57"/>
        <v>80.248918337635587</v>
      </c>
      <c r="AC137" s="15">
        <f t="shared" si="58"/>
        <v>1.4395587982240388E-2</v>
      </c>
      <c r="AD137" s="16">
        <v>1.4395587982161118E-2</v>
      </c>
      <c r="AF137" s="59">
        <f t="shared" si="59"/>
        <v>49288.219594176626</v>
      </c>
      <c r="AG137" s="59">
        <f t="shared" si="60"/>
        <v>0</v>
      </c>
      <c r="AH137" s="59" t="e">
        <f>#REF!-#REF!</f>
        <v>#REF!</v>
      </c>
      <c r="AI137" s="59">
        <f t="shared" si="61"/>
        <v>0</v>
      </c>
      <c r="AJ137" s="59">
        <f t="shared" si="62"/>
        <v>0</v>
      </c>
      <c r="AK137" s="59" t="e">
        <f t="shared" si="65"/>
        <v>#REF!</v>
      </c>
      <c r="AM137" s="17"/>
      <c r="AN137" s="60"/>
    </row>
    <row r="138" spans="1:40" x14ac:dyDescent="0.35">
      <c r="A138" s="50" t="s">
        <v>12</v>
      </c>
      <c r="B138" s="51" t="s">
        <v>210</v>
      </c>
      <c r="C138" s="52">
        <v>3313</v>
      </c>
      <c r="D138" s="53" t="s">
        <v>211</v>
      </c>
      <c r="E138" s="54">
        <v>394</v>
      </c>
      <c r="F138" s="55">
        <v>2065315.143297062</v>
      </c>
      <c r="G138" s="55">
        <v>9620.0984367892561</v>
      </c>
      <c r="H138" s="55">
        <v>69503.248999999996</v>
      </c>
      <c r="I138" s="55">
        <f t="shared" ref="I138:I165" si="66">SUM(F138:H138)</f>
        <v>2144438.4907338512</v>
      </c>
      <c r="J138" s="55">
        <f t="shared" ref="J138:J165" si="67">I138/E138</f>
        <v>5442.7372861265258</v>
      </c>
      <c r="K138" s="55">
        <v>0</v>
      </c>
      <c r="L138" s="55">
        <v>0</v>
      </c>
      <c r="M138" s="55"/>
      <c r="N138" s="55"/>
      <c r="O138" s="56"/>
      <c r="P138" s="54">
        <v>393</v>
      </c>
      <c r="Q138" s="55">
        <v>2160103.298173259</v>
      </c>
      <c r="R138" s="55">
        <v>0</v>
      </c>
      <c r="S138" s="55">
        <f t="shared" si="63"/>
        <v>2160103.298173259</v>
      </c>
      <c r="T138" s="55">
        <f t="shared" si="64"/>
        <v>5496.446051331448</v>
      </c>
      <c r="U138" s="55">
        <v>0</v>
      </c>
      <c r="V138" s="55">
        <v>0</v>
      </c>
      <c r="W138" s="55"/>
      <c r="X138" s="57"/>
      <c r="Y138" s="57">
        <f t="shared" ref="Y138:Y165" si="68">S138-I138</f>
        <v>15664.807439407799</v>
      </c>
      <c r="Z138" s="15">
        <f t="shared" ref="Z138:Z165" si="69">S138/I138-1</f>
        <v>7.3048527654655526E-3</v>
      </c>
      <c r="AA138" s="58">
        <f t="shared" ref="AA138:AA165" si="70">P138-E138</f>
        <v>-1</v>
      </c>
      <c r="AB138" s="58">
        <f t="shared" ref="AB138:AB165" si="71">T138-J138</f>
        <v>53.708765204922202</v>
      </c>
      <c r="AC138" s="15">
        <f t="shared" ref="AC138:AC165" si="72">T138/J138-1</f>
        <v>9.8679694391690109E-3</v>
      </c>
      <c r="AD138" s="16">
        <v>9.7084671396863165E-3</v>
      </c>
      <c r="AF138" s="59">
        <f t="shared" si="59"/>
        <v>94788.15487619699</v>
      </c>
      <c r="AG138" s="59">
        <f t="shared" si="60"/>
        <v>0</v>
      </c>
      <c r="AH138" s="59" t="e">
        <f>#REF!-#REF!</f>
        <v>#REF!</v>
      </c>
      <c r="AI138" s="59">
        <f t="shared" si="61"/>
        <v>0</v>
      </c>
      <c r="AJ138" s="59">
        <f t="shared" si="62"/>
        <v>0</v>
      </c>
      <c r="AK138" s="59" t="e">
        <f t="shared" si="65"/>
        <v>#REF!</v>
      </c>
      <c r="AM138" s="17"/>
      <c r="AN138" s="60"/>
    </row>
    <row r="139" spans="1:40" x14ac:dyDescent="0.35">
      <c r="A139" s="50" t="s">
        <v>12</v>
      </c>
      <c r="B139" s="51"/>
      <c r="C139" s="52">
        <v>3371</v>
      </c>
      <c r="D139" s="53" t="s">
        <v>212</v>
      </c>
      <c r="E139" s="54">
        <v>211</v>
      </c>
      <c r="F139" s="55">
        <v>950982.6722856703</v>
      </c>
      <c r="G139" s="55">
        <v>0</v>
      </c>
      <c r="H139" s="55">
        <v>32016.181799999998</v>
      </c>
      <c r="I139" s="55">
        <f t="shared" si="66"/>
        <v>982998.85408567032</v>
      </c>
      <c r="J139" s="55">
        <f t="shared" si="67"/>
        <v>4658.7623416382476</v>
      </c>
      <c r="K139" s="55">
        <v>0</v>
      </c>
      <c r="L139" s="55">
        <v>0</v>
      </c>
      <c r="M139" s="55"/>
      <c r="N139" s="55"/>
      <c r="O139" s="56"/>
      <c r="P139" s="54">
        <v>211</v>
      </c>
      <c r="Q139" s="55">
        <v>996848.37652931421</v>
      </c>
      <c r="R139" s="55">
        <v>0</v>
      </c>
      <c r="S139" s="55">
        <f t="shared" si="63"/>
        <v>996848.37652931421</v>
      </c>
      <c r="T139" s="55">
        <f t="shared" si="64"/>
        <v>4724.3998887645221</v>
      </c>
      <c r="U139" s="55">
        <v>0</v>
      </c>
      <c r="V139" s="55">
        <v>0</v>
      </c>
      <c r="W139" s="55"/>
      <c r="X139" s="57"/>
      <c r="Y139" s="57">
        <f t="shared" si="68"/>
        <v>13849.522443643888</v>
      </c>
      <c r="Z139" s="15">
        <f t="shared" si="69"/>
        <v>1.4089052480662279E-2</v>
      </c>
      <c r="AA139" s="58">
        <f t="shared" si="70"/>
        <v>0</v>
      </c>
      <c r="AB139" s="58">
        <f t="shared" si="71"/>
        <v>65.637547126274512</v>
      </c>
      <c r="AC139" s="15">
        <f t="shared" si="72"/>
        <v>1.4089052480662279E-2</v>
      </c>
      <c r="AD139" s="16">
        <v>1.4089052480632303E-2</v>
      </c>
      <c r="AF139" s="59">
        <f t="shared" si="59"/>
        <v>45865.704243643908</v>
      </c>
      <c r="AG139" s="59">
        <f t="shared" si="60"/>
        <v>0</v>
      </c>
      <c r="AH139" s="59" t="e">
        <f>#REF!-#REF!</f>
        <v>#REF!</v>
      </c>
      <c r="AI139" s="59">
        <f t="shared" si="61"/>
        <v>0</v>
      </c>
      <c r="AJ139" s="59">
        <f t="shared" si="62"/>
        <v>0</v>
      </c>
      <c r="AK139" s="59" t="e">
        <f t="shared" si="65"/>
        <v>#REF!</v>
      </c>
      <c r="AM139" s="17"/>
      <c r="AN139" s="60"/>
    </row>
    <row r="140" spans="1:40" x14ac:dyDescent="0.35">
      <c r="A140" s="50" t="s">
        <v>12</v>
      </c>
      <c r="B140" s="51" t="s">
        <v>213</v>
      </c>
      <c r="C140" s="52">
        <v>3349</v>
      </c>
      <c r="D140" s="53" t="s">
        <v>214</v>
      </c>
      <c r="E140" s="54">
        <v>122</v>
      </c>
      <c r="F140" s="55">
        <v>739103.14609603363</v>
      </c>
      <c r="G140" s="55">
        <v>0</v>
      </c>
      <c r="H140" s="55">
        <v>24439.955600000001</v>
      </c>
      <c r="I140" s="55">
        <f t="shared" si="66"/>
        <v>763543.10169603361</v>
      </c>
      <c r="J140" s="55">
        <f t="shared" si="67"/>
        <v>6258.550013901915</v>
      </c>
      <c r="K140" s="55">
        <v>0</v>
      </c>
      <c r="L140" s="55">
        <v>0</v>
      </c>
      <c r="M140" s="55"/>
      <c r="N140" s="55"/>
      <c r="O140" s="56"/>
      <c r="P140" s="54">
        <v>118</v>
      </c>
      <c r="Q140" s="55">
        <v>753481.81357367756</v>
      </c>
      <c r="R140" s="55">
        <v>0</v>
      </c>
      <c r="S140" s="55">
        <f t="shared" si="63"/>
        <v>753481.81357367756</v>
      </c>
      <c r="T140" s="55">
        <f t="shared" si="64"/>
        <v>6385.4390980820135</v>
      </c>
      <c r="U140" s="55">
        <v>0</v>
      </c>
      <c r="V140" s="55">
        <v>0</v>
      </c>
      <c r="W140" s="55"/>
      <c r="X140" s="57"/>
      <c r="Y140" s="57">
        <f t="shared" si="68"/>
        <v>-10061.288122356054</v>
      </c>
      <c r="Z140" s="15">
        <f t="shared" si="69"/>
        <v>-1.3177105653901178E-2</v>
      </c>
      <c r="AA140" s="58">
        <f t="shared" si="70"/>
        <v>-4</v>
      </c>
      <c r="AB140" s="58">
        <f t="shared" si="71"/>
        <v>126.88908418009851</v>
      </c>
      <c r="AC140" s="15">
        <f t="shared" si="72"/>
        <v>2.0274517883254628E-2</v>
      </c>
      <c r="AD140" s="16">
        <v>1.4306673105736634E-2</v>
      </c>
      <c r="AF140" s="59">
        <f t="shared" si="59"/>
        <v>14378.667477643932</v>
      </c>
      <c r="AG140" s="59">
        <f t="shared" si="60"/>
        <v>0</v>
      </c>
      <c r="AH140" s="59" t="e">
        <f>#REF!-#REF!</f>
        <v>#REF!</v>
      </c>
      <c r="AI140" s="59">
        <f t="shared" si="61"/>
        <v>0</v>
      </c>
      <c r="AJ140" s="59">
        <f t="shared" si="62"/>
        <v>0</v>
      </c>
      <c r="AK140" s="59" t="e">
        <f t="shared" si="65"/>
        <v>#REF!</v>
      </c>
      <c r="AM140" s="17"/>
      <c r="AN140" s="60"/>
    </row>
    <row r="141" spans="1:40" x14ac:dyDescent="0.35">
      <c r="A141" s="50" t="s">
        <v>12</v>
      </c>
      <c r="B141" s="51"/>
      <c r="C141" s="52">
        <v>3350</v>
      </c>
      <c r="D141" s="53" t="s">
        <v>215</v>
      </c>
      <c r="E141" s="54">
        <v>390</v>
      </c>
      <c r="F141" s="55">
        <v>1814686.9300539591</v>
      </c>
      <c r="G141" s="55">
        <v>0</v>
      </c>
      <c r="H141" s="55">
        <v>60497.791499999999</v>
      </c>
      <c r="I141" s="55">
        <f t="shared" si="66"/>
        <v>1875184.7215539592</v>
      </c>
      <c r="J141" s="55">
        <f t="shared" si="67"/>
        <v>4808.1659527024594</v>
      </c>
      <c r="K141" s="55">
        <v>0</v>
      </c>
      <c r="L141" s="55">
        <v>0</v>
      </c>
      <c r="M141" s="55"/>
      <c r="N141" s="55"/>
      <c r="O141" s="56"/>
      <c r="P141" s="54">
        <v>380</v>
      </c>
      <c r="Q141" s="55">
        <v>1856105.6206554447</v>
      </c>
      <c r="R141" s="55">
        <v>0</v>
      </c>
      <c r="S141" s="55">
        <f t="shared" si="63"/>
        <v>1856105.6206554447</v>
      </c>
      <c r="T141" s="55">
        <f t="shared" si="64"/>
        <v>4884.4884754090654</v>
      </c>
      <c r="U141" s="55">
        <v>0</v>
      </c>
      <c r="V141" s="55">
        <v>0</v>
      </c>
      <c r="W141" s="55"/>
      <c r="X141" s="57"/>
      <c r="Y141" s="57">
        <f t="shared" si="68"/>
        <v>-19079.100898514502</v>
      </c>
      <c r="Z141" s="15">
        <f t="shared" si="69"/>
        <v>-1.0174518104383745E-2</v>
      </c>
      <c r="AA141" s="58">
        <f t="shared" si="70"/>
        <v>-10</v>
      </c>
      <c r="AB141" s="58">
        <f t="shared" si="71"/>
        <v>76.322522706605923</v>
      </c>
      <c r="AC141" s="15">
        <f t="shared" si="72"/>
        <v>1.587352089286953E-2</v>
      </c>
      <c r="AD141" s="16">
        <v>1.3987070279311675E-2</v>
      </c>
      <c r="AF141" s="59">
        <f t="shared" si="59"/>
        <v>41418.690601485549</v>
      </c>
      <c r="AG141" s="59">
        <f t="shared" si="60"/>
        <v>0</v>
      </c>
      <c r="AH141" s="59" t="e">
        <f>#REF!-#REF!</f>
        <v>#REF!</v>
      </c>
      <c r="AI141" s="59">
        <f t="shared" si="61"/>
        <v>0</v>
      </c>
      <c r="AJ141" s="59">
        <f t="shared" si="62"/>
        <v>0</v>
      </c>
      <c r="AK141" s="59" t="e">
        <f t="shared" si="65"/>
        <v>#REF!</v>
      </c>
      <c r="AM141" s="17"/>
      <c r="AN141" s="60"/>
    </row>
    <row r="142" spans="1:40" x14ac:dyDescent="0.35">
      <c r="A142" s="50" t="s">
        <v>12</v>
      </c>
      <c r="B142" s="51" t="s">
        <v>216</v>
      </c>
      <c r="C142" s="52">
        <v>2134</v>
      </c>
      <c r="D142" s="61" t="s">
        <v>217</v>
      </c>
      <c r="E142" s="54">
        <v>103</v>
      </c>
      <c r="F142" s="55">
        <v>552766.28392517648</v>
      </c>
      <c r="G142" s="55">
        <v>0</v>
      </c>
      <c r="H142" s="55">
        <v>17913.899300000001</v>
      </c>
      <c r="I142" s="55">
        <f t="shared" si="66"/>
        <v>570680.18322517653</v>
      </c>
      <c r="J142" s="55">
        <f t="shared" si="67"/>
        <v>5540.5843031570539</v>
      </c>
      <c r="K142" s="55">
        <v>35944.053872760967</v>
      </c>
      <c r="L142" s="55">
        <v>0</v>
      </c>
      <c r="M142" s="55"/>
      <c r="N142" s="55"/>
      <c r="O142" s="56"/>
      <c r="P142" s="54">
        <v>101</v>
      </c>
      <c r="Q142" s="55">
        <v>564348.09860224801</v>
      </c>
      <c r="R142" s="55">
        <v>0</v>
      </c>
      <c r="S142" s="55">
        <f t="shared" si="63"/>
        <v>564348.09860224801</v>
      </c>
      <c r="T142" s="55">
        <f t="shared" si="64"/>
        <v>5587.6049366559209</v>
      </c>
      <c r="U142" s="62">
        <v>30032.702251870534</v>
      </c>
      <c r="V142" s="55">
        <v>0</v>
      </c>
      <c r="W142" s="55"/>
      <c r="X142" s="57"/>
      <c r="Y142" s="57">
        <f t="shared" si="68"/>
        <v>-6332.0846229285235</v>
      </c>
      <c r="Z142" s="15">
        <f t="shared" si="69"/>
        <v>-1.1095679872994757E-2</v>
      </c>
      <c r="AA142" s="58">
        <f t="shared" si="70"/>
        <v>-2</v>
      </c>
      <c r="AB142" s="58">
        <f t="shared" si="71"/>
        <v>47.020633498867028</v>
      </c>
      <c r="AC142" s="15">
        <f t="shared" si="72"/>
        <v>8.4865838918963821E-3</v>
      </c>
      <c r="AD142" s="16">
        <v>3.8222576151116794E-3</v>
      </c>
      <c r="AF142" s="59">
        <f t="shared" si="59"/>
        <v>11581.814677071525</v>
      </c>
      <c r="AG142" s="59">
        <f t="shared" si="60"/>
        <v>-5911.351620890433</v>
      </c>
      <c r="AH142" s="59" t="e">
        <f>#REF!-#REF!</f>
        <v>#REF!</v>
      </c>
      <c r="AI142" s="59">
        <f t="shared" si="61"/>
        <v>0</v>
      </c>
      <c r="AJ142" s="59">
        <f t="shared" si="62"/>
        <v>0</v>
      </c>
      <c r="AK142" s="59" t="e">
        <f t="shared" si="65"/>
        <v>#REF!</v>
      </c>
      <c r="AM142" s="17"/>
      <c r="AN142" s="60"/>
    </row>
    <row r="143" spans="1:40" x14ac:dyDescent="0.35">
      <c r="A143" s="50" t="s">
        <v>12</v>
      </c>
      <c r="B143" s="51" t="s">
        <v>218</v>
      </c>
      <c r="C143" s="52">
        <v>2148</v>
      </c>
      <c r="D143" s="53" t="s">
        <v>219</v>
      </c>
      <c r="E143" s="54">
        <v>286</v>
      </c>
      <c r="F143" s="55">
        <v>1327626.0033488641</v>
      </c>
      <c r="G143" s="55">
        <v>0</v>
      </c>
      <c r="H143" s="55">
        <v>43022.963199999998</v>
      </c>
      <c r="I143" s="55">
        <f t="shared" si="66"/>
        <v>1370648.9665488643</v>
      </c>
      <c r="J143" s="55">
        <f t="shared" si="67"/>
        <v>4792.4789040170081</v>
      </c>
      <c r="K143" s="55">
        <v>0</v>
      </c>
      <c r="L143" s="55">
        <v>0</v>
      </c>
      <c r="M143" s="55"/>
      <c r="N143" s="55"/>
      <c r="O143" s="56"/>
      <c r="P143" s="54">
        <v>287</v>
      </c>
      <c r="Q143" s="55">
        <v>1394400.1736982479</v>
      </c>
      <c r="R143" s="55">
        <v>0</v>
      </c>
      <c r="S143" s="55">
        <f t="shared" si="63"/>
        <v>1394400.1736982479</v>
      </c>
      <c r="T143" s="55">
        <f t="shared" si="64"/>
        <v>4858.5371905862294</v>
      </c>
      <c r="U143" s="55">
        <v>0</v>
      </c>
      <c r="V143" s="55">
        <v>0</v>
      </c>
      <c r="W143" s="55"/>
      <c r="X143" s="57"/>
      <c r="Y143" s="57">
        <f t="shared" si="68"/>
        <v>23751.207149383612</v>
      </c>
      <c r="Z143" s="15">
        <f t="shared" si="69"/>
        <v>1.7328439103694304E-2</v>
      </c>
      <c r="AA143" s="58">
        <f t="shared" si="70"/>
        <v>1</v>
      </c>
      <c r="AB143" s="58">
        <f t="shared" si="71"/>
        <v>66.058286569221309</v>
      </c>
      <c r="AC143" s="15">
        <f t="shared" si="72"/>
        <v>1.3783740709604864E-2</v>
      </c>
      <c r="AD143" s="16">
        <v>1.4125456425344574E-2</v>
      </c>
      <c r="AF143" s="59">
        <f t="shared" si="59"/>
        <v>66774.170349383727</v>
      </c>
      <c r="AG143" s="59">
        <f t="shared" si="60"/>
        <v>0</v>
      </c>
      <c r="AH143" s="59" t="e">
        <f>#REF!-#REF!</f>
        <v>#REF!</v>
      </c>
      <c r="AI143" s="59">
        <f t="shared" si="61"/>
        <v>0</v>
      </c>
      <c r="AJ143" s="59">
        <f t="shared" si="62"/>
        <v>0</v>
      </c>
      <c r="AK143" s="59" t="e">
        <f t="shared" si="65"/>
        <v>#REF!</v>
      </c>
      <c r="AM143" s="17"/>
      <c r="AN143" s="60"/>
    </row>
    <row r="144" spans="1:40" x14ac:dyDescent="0.35">
      <c r="A144" s="50" t="s">
        <v>12</v>
      </c>
      <c r="B144" s="51" t="s">
        <v>220</v>
      </c>
      <c r="C144" s="52">
        <v>2081</v>
      </c>
      <c r="D144" s="61" t="s">
        <v>221</v>
      </c>
      <c r="E144" s="54">
        <v>205</v>
      </c>
      <c r="F144" s="55">
        <v>975187.22082206327</v>
      </c>
      <c r="G144" s="55">
        <v>0</v>
      </c>
      <c r="H144" s="55">
        <v>32654.285100000001</v>
      </c>
      <c r="I144" s="55">
        <f t="shared" si="66"/>
        <v>1007841.5059220633</v>
      </c>
      <c r="J144" s="55">
        <f t="shared" si="67"/>
        <v>4916.300028888113</v>
      </c>
      <c r="K144" s="55">
        <v>43790.284341869294</v>
      </c>
      <c r="L144" s="55">
        <v>0</v>
      </c>
      <c r="M144" s="55"/>
      <c r="N144" s="55"/>
      <c r="O144" s="56"/>
      <c r="P144" s="54">
        <v>205</v>
      </c>
      <c r="Q144" s="55">
        <v>1012208.5992116736</v>
      </c>
      <c r="R144" s="55">
        <v>0</v>
      </c>
      <c r="S144" s="55">
        <f t="shared" si="63"/>
        <v>1012208.5992116736</v>
      </c>
      <c r="T144" s="55">
        <f t="shared" si="64"/>
        <v>4937.6029229837741</v>
      </c>
      <c r="U144" s="62">
        <v>34522.314054137329</v>
      </c>
      <c r="V144" s="55">
        <v>0</v>
      </c>
      <c r="W144" s="55"/>
      <c r="X144" s="57"/>
      <c r="Y144" s="57">
        <f t="shared" si="68"/>
        <v>4367.0932896103477</v>
      </c>
      <c r="Z144" s="15">
        <f t="shared" si="69"/>
        <v>4.3331151415668678E-3</v>
      </c>
      <c r="AA144" s="58">
        <f t="shared" si="70"/>
        <v>0</v>
      </c>
      <c r="AB144" s="58">
        <f t="shared" si="71"/>
        <v>21.302894095661031</v>
      </c>
      <c r="AC144" s="15">
        <f t="shared" si="72"/>
        <v>4.3331151415668678E-3</v>
      </c>
      <c r="AD144" s="16">
        <v>4.3331151415668678E-3</v>
      </c>
      <c r="AF144" s="59">
        <f t="shared" si="59"/>
        <v>37021.378389610327</v>
      </c>
      <c r="AG144" s="59">
        <f t="shared" si="60"/>
        <v>-9267.9702877319651</v>
      </c>
      <c r="AH144" s="59" t="e">
        <f>#REF!-#REF!</f>
        <v>#REF!</v>
      </c>
      <c r="AI144" s="59">
        <f t="shared" si="61"/>
        <v>0</v>
      </c>
      <c r="AJ144" s="59">
        <f t="shared" si="62"/>
        <v>0</v>
      </c>
      <c r="AK144" s="59" t="e">
        <f t="shared" si="65"/>
        <v>#REF!</v>
      </c>
      <c r="AM144" s="17"/>
      <c r="AN144" s="60"/>
    </row>
    <row r="145" spans="1:40" x14ac:dyDescent="0.35">
      <c r="A145" s="50" t="s">
        <v>12</v>
      </c>
      <c r="B145" s="51" t="s">
        <v>222</v>
      </c>
      <c r="C145" s="52">
        <v>2057</v>
      </c>
      <c r="D145" s="53" t="s">
        <v>223</v>
      </c>
      <c r="E145" s="54">
        <v>423</v>
      </c>
      <c r="F145" s="55">
        <v>2069987.4101858709</v>
      </c>
      <c r="G145" s="55">
        <v>0</v>
      </c>
      <c r="H145" s="55">
        <v>71602.588799999998</v>
      </c>
      <c r="I145" s="55">
        <f t="shared" si="66"/>
        <v>2141589.9989858707</v>
      </c>
      <c r="J145" s="55">
        <f t="shared" si="67"/>
        <v>5062.8605176970941</v>
      </c>
      <c r="K145" s="55">
        <v>0</v>
      </c>
      <c r="L145" s="55">
        <v>0</v>
      </c>
      <c r="M145" s="55"/>
      <c r="N145" s="55"/>
      <c r="O145" s="56"/>
      <c r="P145" s="54">
        <v>421</v>
      </c>
      <c r="Q145" s="55">
        <v>2162119.2431612215</v>
      </c>
      <c r="R145" s="55">
        <v>0</v>
      </c>
      <c r="S145" s="55">
        <f t="shared" si="63"/>
        <v>2162119.2431612215</v>
      </c>
      <c r="T145" s="55">
        <f t="shared" si="64"/>
        <v>5135.6751619031393</v>
      </c>
      <c r="U145" s="55">
        <v>0</v>
      </c>
      <c r="V145" s="55">
        <v>0</v>
      </c>
      <c r="W145" s="55"/>
      <c r="X145" s="57"/>
      <c r="Y145" s="57">
        <f t="shared" si="68"/>
        <v>20529.244175350759</v>
      </c>
      <c r="Z145" s="15">
        <f t="shared" si="69"/>
        <v>9.5859824639974445E-3</v>
      </c>
      <c r="AA145" s="58">
        <f t="shared" si="70"/>
        <v>-2</v>
      </c>
      <c r="AB145" s="58">
        <f t="shared" si="71"/>
        <v>72.814644206045159</v>
      </c>
      <c r="AC145" s="15">
        <f t="shared" si="72"/>
        <v>1.438211539731804E-2</v>
      </c>
      <c r="AD145" s="16">
        <v>1.4083931173461073E-2</v>
      </c>
      <c r="AF145" s="59">
        <f t="shared" si="59"/>
        <v>92131.832975350553</v>
      </c>
      <c r="AG145" s="59">
        <f t="shared" si="60"/>
        <v>0</v>
      </c>
      <c r="AH145" s="59" t="e">
        <f>#REF!-#REF!</f>
        <v>#REF!</v>
      </c>
      <c r="AI145" s="59">
        <f t="shared" si="61"/>
        <v>0</v>
      </c>
      <c r="AJ145" s="59">
        <f t="shared" si="62"/>
        <v>0</v>
      </c>
      <c r="AK145" s="59" t="e">
        <f t="shared" si="65"/>
        <v>#REF!</v>
      </c>
      <c r="AM145" s="17"/>
      <c r="AN145" s="60"/>
    </row>
    <row r="146" spans="1:40" x14ac:dyDescent="0.35">
      <c r="A146" s="50" t="s">
        <v>12</v>
      </c>
      <c r="B146" s="51" t="s">
        <v>224</v>
      </c>
      <c r="C146" s="52">
        <v>2058</v>
      </c>
      <c r="D146" s="61" t="s">
        <v>225</v>
      </c>
      <c r="E146" s="54">
        <v>419</v>
      </c>
      <c r="F146" s="55">
        <v>1845695</v>
      </c>
      <c r="G146" s="55">
        <v>0</v>
      </c>
      <c r="H146" s="55">
        <v>59580.643100000001</v>
      </c>
      <c r="I146" s="55">
        <f t="shared" si="66"/>
        <v>1905275.6431</v>
      </c>
      <c r="J146" s="55">
        <f t="shared" si="67"/>
        <v>4547.1972389021475</v>
      </c>
      <c r="K146" s="55">
        <v>0</v>
      </c>
      <c r="L146" s="55">
        <v>73149.755679546404</v>
      </c>
      <c r="M146" s="55"/>
      <c r="N146" s="55"/>
      <c r="O146" s="56"/>
      <c r="P146" s="54">
        <v>418</v>
      </c>
      <c r="Q146" s="55">
        <v>1926980</v>
      </c>
      <c r="R146" s="55">
        <v>0</v>
      </c>
      <c r="S146" s="55">
        <f t="shared" si="63"/>
        <v>1926980</v>
      </c>
      <c r="T146" s="55">
        <f t="shared" si="64"/>
        <v>4610</v>
      </c>
      <c r="U146" s="55">
        <v>0</v>
      </c>
      <c r="V146" s="62">
        <v>73362.793748625962</v>
      </c>
      <c r="W146" s="55"/>
      <c r="X146" s="57"/>
      <c r="Y146" s="57">
        <f t="shared" si="68"/>
        <v>21704.356900000013</v>
      </c>
      <c r="Z146" s="15">
        <f t="shared" si="69"/>
        <v>1.1391714883147053E-2</v>
      </c>
      <c r="AA146" s="58">
        <f t="shared" si="70"/>
        <v>-1</v>
      </c>
      <c r="AB146" s="58">
        <f t="shared" si="71"/>
        <v>62.802761097852454</v>
      </c>
      <c r="AC146" s="15">
        <f t="shared" si="72"/>
        <v>1.3811312287173916E-2</v>
      </c>
      <c r="AD146" s="16">
        <v>1.3811312287173694E-2</v>
      </c>
      <c r="AF146" s="59">
        <f t="shared" si="59"/>
        <v>81285</v>
      </c>
      <c r="AG146" s="59">
        <f t="shared" si="60"/>
        <v>0</v>
      </c>
      <c r="AH146" s="59" t="e">
        <f>#REF!-#REF!</f>
        <v>#REF!</v>
      </c>
      <c r="AI146" s="59">
        <f t="shared" si="61"/>
        <v>0</v>
      </c>
      <c r="AJ146" s="59">
        <f t="shared" si="62"/>
        <v>213.03806907955732</v>
      </c>
      <c r="AK146" s="59" t="e">
        <f t="shared" si="65"/>
        <v>#REF!</v>
      </c>
      <c r="AM146" s="17"/>
      <c r="AN146" s="60"/>
    </row>
    <row r="147" spans="1:40" x14ac:dyDescent="0.35">
      <c r="A147" s="50" t="s">
        <v>12</v>
      </c>
      <c r="B147" s="51" t="s">
        <v>153</v>
      </c>
      <c r="C147" s="52">
        <v>2064</v>
      </c>
      <c r="D147" s="61" t="s">
        <v>306</v>
      </c>
      <c r="E147" s="54">
        <v>197</v>
      </c>
      <c r="F147" s="55">
        <v>1131798.9789686487</v>
      </c>
      <c r="G147" s="55">
        <v>0</v>
      </c>
      <c r="H147" s="55">
        <v>40127.494599999998</v>
      </c>
      <c r="I147" s="55">
        <f t="shared" si="66"/>
        <v>1171926.4735686488</v>
      </c>
      <c r="J147" s="55">
        <f t="shared" si="67"/>
        <v>5948.865348064207</v>
      </c>
      <c r="K147" s="55">
        <v>11482.724516751827</v>
      </c>
      <c r="L147" s="55">
        <v>0</v>
      </c>
      <c r="M147" s="55"/>
      <c r="N147" s="55"/>
      <c r="O147" s="56"/>
      <c r="P147" s="54">
        <v>190</v>
      </c>
      <c r="Q147" s="55">
        <v>1140064.0525803729</v>
      </c>
      <c r="R147" s="55">
        <v>0</v>
      </c>
      <c r="S147" s="55">
        <f t="shared" si="63"/>
        <v>1140064.0525803729</v>
      </c>
      <c r="T147" s="55">
        <f t="shared" si="64"/>
        <v>6000.3371188440678</v>
      </c>
      <c r="U147" s="62">
        <v>319.82630905637052</v>
      </c>
      <c r="V147" s="55">
        <v>0</v>
      </c>
      <c r="W147" s="55"/>
      <c r="X147" s="57"/>
      <c r="Y147" s="57">
        <f t="shared" si="68"/>
        <v>-31862.420988275902</v>
      </c>
      <c r="Z147" s="15">
        <f t="shared" si="69"/>
        <v>-2.7188071698091454E-2</v>
      </c>
      <c r="AA147" s="58">
        <f t="shared" si="70"/>
        <v>-7</v>
      </c>
      <c r="AB147" s="58">
        <f t="shared" si="71"/>
        <v>51.47177077986089</v>
      </c>
      <c r="AC147" s="15">
        <f t="shared" si="72"/>
        <v>8.6523677656631381E-3</v>
      </c>
      <c r="AD147" s="16">
        <v>4.4264877062178964E-3</v>
      </c>
      <c r="AF147" s="59">
        <f t="shared" si="59"/>
        <v>8265.0736117241904</v>
      </c>
      <c r="AG147" s="59">
        <f t="shared" si="60"/>
        <v>-11162.898207695456</v>
      </c>
      <c r="AH147" s="59" t="e">
        <f>#REF!-#REF!</f>
        <v>#REF!</v>
      </c>
      <c r="AI147" s="59">
        <f t="shared" si="61"/>
        <v>0</v>
      </c>
      <c r="AJ147" s="59">
        <f t="shared" si="62"/>
        <v>0</v>
      </c>
      <c r="AK147" s="59" t="e">
        <f t="shared" si="65"/>
        <v>#REF!</v>
      </c>
      <c r="AM147" s="17"/>
      <c r="AN147" s="60"/>
    </row>
    <row r="148" spans="1:40" x14ac:dyDescent="0.35">
      <c r="A148" s="50" t="s">
        <v>12</v>
      </c>
      <c r="B148" s="51" t="s">
        <v>159</v>
      </c>
      <c r="C148" s="52">
        <v>2086</v>
      </c>
      <c r="D148" s="53" t="s">
        <v>307</v>
      </c>
      <c r="E148" s="54">
        <v>384</v>
      </c>
      <c r="F148" s="55">
        <v>2000919.1084660091</v>
      </c>
      <c r="G148" s="55">
        <v>0</v>
      </c>
      <c r="H148" s="55">
        <v>62384.096799999999</v>
      </c>
      <c r="I148" s="55">
        <f t="shared" si="66"/>
        <v>2063303.2052660091</v>
      </c>
      <c r="J148" s="55">
        <f t="shared" si="67"/>
        <v>5373.185430380232</v>
      </c>
      <c r="K148" s="55">
        <v>0</v>
      </c>
      <c r="L148" s="55">
        <v>0</v>
      </c>
      <c r="M148" s="55"/>
      <c r="N148" s="55"/>
      <c r="O148" s="56"/>
      <c r="P148" s="54">
        <v>370</v>
      </c>
      <c r="Q148" s="55">
        <v>2021302.0917193536</v>
      </c>
      <c r="R148" s="55">
        <v>0</v>
      </c>
      <c r="S148" s="55">
        <f t="shared" si="63"/>
        <v>2021302.0917193536</v>
      </c>
      <c r="T148" s="55">
        <f t="shared" si="64"/>
        <v>5462.9786262685229</v>
      </c>
      <c r="U148" s="55">
        <v>0</v>
      </c>
      <c r="V148" s="55">
        <v>0</v>
      </c>
      <c r="W148" s="55"/>
      <c r="X148" s="57"/>
      <c r="Y148" s="57">
        <f t="shared" si="68"/>
        <v>-42001.113546655513</v>
      </c>
      <c r="Z148" s="15">
        <f t="shared" si="69"/>
        <v>-2.0356248872904104E-2</v>
      </c>
      <c r="AA148" s="58">
        <f t="shared" si="70"/>
        <v>-14</v>
      </c>
      <c r="AB148" s="58">
        <f t="shared" si="71"/>
        <v>89.793195888290938</v>
      </c>
      <c r="AC148" s="15">
        <f t="shared" si="72"/>
        <v>1.6711352521094236E-2</v>
      </c>
      <c r="AD148" s="16">
        <v>1.424624224973936E-2</v>
      </c>
      <c r="AF148" s="59">
        <f t="shared" si="59"/>
        <v>20382.983253344428</v>
      </c>
      <c r="AG148" s="59">
        <f t="shared" si="60"/>
        <v>0</v>
      </c>
      <c r="AH148" s="59" t="e">
        <f>#REF!-#REF!</f>
        <v>#REF!</v>
      </c>
      <c r="AI148" s="59">
        <f t="shared" si="61"/>
        <v>0</v>
      </c>
      <c r="AJ148" s="59">
        <f t="shared" si="62"/>
        <v>0</v>
      </c>
      <c r="AK148" s="59" t="e">
        <f t="shared" si="65"/>
        <v>#REF!</v>
      </c>
      <c r="AM148" s="17"/>
      <c r="AN148" s="60"/>
    </row>
    <row r="149" spans="1:40" x14ac:dyDescent="0.35">
      <c r="A149" s="50" t="s">
        <v>12</v>
      </c>
      <c r="B149" s="51"/>
      <c r="C149" s="52">
        <v>3368</v>
      </c>
      <c r="D149" s="61" t="s">
        <v>226</v>
      </c>
      <c r="E149" s="54">
        <v>129</v>
      </c>
      <c r="F149" s="55">
        <v>604140.99645195447</v>
      </c>
      <c r="G149" s="55">
        <v>0</v>
      </c>
      <c r="H149" s="55">
        <v>20696.349699999999</v>
      </c>
      <c r="I149" s="55">
        <f t="shared" si="66"/>
        <v>624837.34615195449</v>
      </c>
      <c r="J149" s="55">
        <f t="shared" si="67"/>
        <v>4843.7003577670894</v>
      </c>
      <c r="K149" s="55">
        <v>12091.327137172571</v>
      </c>
      <c r="L149" s="55">
        <v>0</v>
      </c>
      <c r="M149" s="55"/>
      <c r="N149" s="55"/>
      <c r="O149" s="56"/>
      <c r="P149" s="54">
        <v>121</v>
      </c>
      <c r="Q149" s="55">
        <v>596724.04992068547</v>
      </c>
      <c r="R149" s="55">
        <v>0</v>
      </c>
      <c r="S149" s="55">
        <f t="shared" si="63"/>
        <v>596724.04992068547</v>
      </c>
      <c r="T149" s="55">
        <f t="shared" si="64"/>
        <v>4931.6037183527724</v>
      </c>
      <c r="U149" s="62">
        <v>5565.5122483571758</v>
      </c>
      <c r="V149" s="55">
        <v>0</v>
      </c>
      <c r="W149" s="55"/>
      <c r="X149" s="57"/>
      <c r="Y149" s="57">
        <f t="shared" si="68"/>
        <v>-28113.296231269022</v>
      </c>
      <c r="Z149" s="15">
        <f t="shared" si="69"/>
        <v>-4.4992983220999982E-2</v>
      </c>
      <c r="AA149" s="58">
        <f t="shared" si="70"/>
        <v>-8</v>
      </c>
      <c r="AB149" s="58">
        <f t="shared" si="71"/>
        <v>87.903360585683004</v>
      </c>
      <c r="AC149" s="15">
        <f t="shared" si="72"/>
        <v>1.814797656604128E-2</v>
      </c>
      <c r="AD149" s="16">
        <v>3.9243372789103947E-3</v>
      </c>
      <c r="AF149" s="59">
        <f t="shared" si="59"/>
        <v>-7416.9465312690008</v>
      </c>
      <c r="AG149" s="59">
        <f t="shared" si="60"/>
        <v>-6525.8148888153955</v>
      </c>
      <c r="AH149" s="59" t="e">
        <f>#REF!-#REF!</f>
        <v>#REF!</v>
      </c>
      <c r="AI149" s="59">
        <f t="shared" si="61"/>
        <v>0</v>
      </c>
      <c r="AJ149" s="59">
        <f t="shared" si="62"/>
        <v>0</v>
      </c>
      <c r="AK149" s="59" t="e">
        <f t="shared" si="65"/>
        <v>#REF!</v>
      </c>
      <c r="AM149" s="17"/>
      <c r="AN149" s="60"/>
    </row>
    <row r="150" spans="1:40" x14ac:dyDescent="0.35">
      <c r="A150" s="50" t="s">
        <v>12</v>
      </c>
      <c r="B150" s="51"/>
      <c r="C150" s="52">
        <v>2060</v>
      </c>
      <c r="D150" s="53" t="s">
        <v>227</v>
      </c>
      <c r="E150" s="54">
        <v>460</v>
      </c>
      <c r="F150" s="55">
        <v>2285880.4994403473</v>
      </c>
      <c r="G150" s="55">
        <v>0</v>
      </c>
      <c r="H150" s="55">
        <v>75694.251000000004</v>
      </c>
      <c r="I150" s="55">
        <f t="shared" si="66"/>
        <v>2361574.7504403475</v>
      </c>
      <c r="J150" s="55">
        <f t="shared" si="67"/>
        <v>5133.8581531311902</v>
      </c>
      <c r="K150" s="55">
        <v>0</v>
      </c>
      <c r="L150" s="55">
        <v>0</v>
      </c>
      <c r="M150" s="55"/>
      <c r="N150" s="55"/>
      <c r="O150" s="56"/>
      <c r="P150" s="54">
        <v>458</v>
      </c>
      <c r="Q150" s="55">
        <v>2384880.8651012937</v>
      </c>
      <c r="R150" s="55">
        <v>0</v>
      </c>
      <c r="S150" s="55">
        <f t="shared" si="63"/>
        <v>2384880.8651012937</v>
      </c>
      <c r="T150" s="55">
        <f t="shared" si="64"/>
        <v>5207.1634609198554</v>
      </c>
      <c r="U150" s="55">
        <v>0</v>
      </c>
      <c r="V150" s="55">
        <v>0</v>
      </c>
      <c r="W150" s="55"/>
      <c r="X150" s="57"/>
      <c r="Y150" s="57">
        <f t="shared" si="68"/>
        <v>23306.114660946187</v>
      </c>
      <c r="Z150" s="15">
        <f t="shared" si="69"/>
        <v>9.868887129912185E-3</v>
      </c>
      <c r="AA150" s="58">
        <f t="shared" si="70"/>
        <v>-2</v>
      </c>
      <c r="AB150" s="58">
        <f t="shared" si="71"/>
        <v>73.305307788665232</v>
      </c>
      <c r="AC150" s="15">
        <f t="shared" si="72"/>
        <v>1.4278794933972883E-2</v>
      </c>
      <c r="AD150" s="16">
        <v>1.403023225929978E-2</v>
      </c>
      <c r="AF150" s="59">
        <f t="shared" si="59"/>
        <v>99000.365660946351</v>
      </c>
      <c r="AG150" s="59">
        <f t="shared" si="60"/>
        <v>0</v>
      </c>
      <c r="AH150" s="59" t="e">
        <f>#REF!-#REF!</f>
        <v>#REF!</v>
      </c>
      <c r="AI150" s="59">
        <f t="shared" si="61"/>
        <v>0</v>
      </c>
      <c r="AJ150" s="59">
        <f t="shared" si="62"/>
        <v>0</v>
      </c>
      <c r="AK150" s="59" t="e">
        <f t="shared" si="65"/>
        <v>#REF!</v>
      </c>
      <c r="AM150" s="17"/>
      <c r="AN150" s="60"/>
    </row>
    <row r="151" spans="1:40" x14ac:dyDescent="0.35">
      <c r="A151" s="50" t="s">
        <v>12</v>
      </c>
      <c r="B151" s="51"/>
      <c r="C151" s="52">
        <v>2061</v>
      </c>
      <c r="D151" s="53" t="s">
        <v>228</v>
      </c>
      <c r="E151" s="54">
        <v>483</v>
      </c>
      <c r="F151" s="55">
        <v>2238593.2782598184</v>
      </c>
      <c r="G151" s="55">
        <v>0</v>
      </c>
      <c r="H151" s="55">
        <v>76767.424700000003</v>
      </c>
      <c r="I151" s="55">
        <f t="shared" si="66"/>
        <v>2315360.7029598183</v>
      </c>
      <c r="J151" s="55">
        <f t="shared" si="67"/>
        <v>4793.7074595441372</v>
      </c>
      <c r="K151" s="55">
        <v>0</v>
      </c>
      <c r="L151" s="55">
        <v>0</v>
      </c>
      <c r="M151" s="55"/>
      <c r="N151" s="55"/>
      <c r="O151" s="56"/>
      <c r="P151" s="54">
        <v>468</v>
      </c>
      <c r="Q151" s="55">
        <v>2279231.7075895779</v>
      </c>
      <c r="R151" s="55">
        <v>0</v>
      </c>
      <c r="S151" s="55">
        <f t="shared" si="63"/>
        <v>2279231.7075895779</v>
      </c>
      <c r="T151" s="55">
        <f t="shared" si="64"/>
        <v>4870.1532213452519</v>
      </c>
      <c r="U151" s="55">
        <v>0</v>
      </c>
      <c r="V151" s="55">
        <v>0</v>
      </c>
      <c r="W151" s="55"/>
      <c r="X151" s="57"/>
      <c r="Y151" s="57">
        <f t="shared" si="68"/>
        <v>-36128.995370240416</v>
      </c>
      <c r="Z151" s="15">
        <f t="shared" si="69"/>
        <v>-1.5604046196368127E-2</v>
      </c>
      <c r="AA151" s="58">
        <f t="shared" si="70"/>
        <v>-15</v>
      </c>
      <c r="AB151" s="58">
        <f t="shared" si="71"/>
        <v>76.445761801114713</v>
      </c>
      <c r="AC151" s="15">
        <f t="shared" si="72"/>
        <v>1.5947106169132974E-2</v>
      </c>
      <c r="AD151" s="16">
        <v>1.4086305556083589E-2</v>
      </c>
      <c r="AF151" s="59">
        <f t="shared" si="59"/>
        <v>40638.429329759441</v>
      </c>
      <c r="AG151" s="59">
        <f t="shared" si="60"/>
        <v>0</v>
      </c>
      <c r="AH151" s="59" t="e">
        <f>#REF!-#REF!</f>
        <v>#REF!</v>
      </c>
      <c r="AI151" s="59">
        <f t="shared" si="61"/>
        <v>0</v>
      </c>
      <c r="AJ151" s="59">
        <f t="shared" si="62"/>
        <v>0</v>
      </c>
      <c r="AK151" s="59" t="e">
        <f t="shared" si="65"/>
        <v>#REF!</v>
      </c>
      <c r="AM151" s="17"/>
      <c r="AN151" s="60"/>
    </row>
    <row r="152" spans="1:40" x14ac:dyDescent="0.35">
      <c r="A152" s="50" t="s">
        <v>12</v>
      </c>
      <c r="B152" s="51" t="s">
        <v>229</v>
      </c>
      <c r="C152" s="52">
        <v>2200</v>
      </c>
      <c r="D152" s="53" t="s">
        <v>230</v>
      </c>
      <c r="E152" s="54">
        <v>195</v>
      </c>
      <c r="F152" s="55">
        <v>1031794.1787528709</v>
      </c>
      <c r="G152" s="55">
        <v>0</v>
      </c>
      <c r="H152" s="55">
        <v>37081.001499999998</v>
      </c>
      <c r="I152" s="55">
        <f t="shared" si="66"/>
        <v>1068875.1802528708</v>
      </c>
      <c r="J152" s="55">
        <f t="shared" si="67"/>
        <v>5481.4111807839527</v>
      </c>
      <c r="K152" s="55">
        <v>0</v>
      </c>
      <c r="L152" s="55">
        <v>0</v>
      </c>
      <c r="M152" s="55"/>
      <c r="N152" s="55"/>
      <c r="O152" s="56"/>
      <c r="P152" s="54">
        <v>201</v>
      </c>
      <c r="Q152" s="55">
        <v>1113127.5063441794</v>
      </c>
      <c r="R152" s="55">
        <v>0</v>
      </c>
      <c r="S152" s="55">
        <f t="shared" si="63"/>
        <v>1113127.5063441794</v>
      </c>
      <c r="T152" s="55">
        <f t="shared" si="64"/>
        <v>5537.9477927571115</v>
      </c>
      <c r="U152" s="55">
        <v>0</v>
      </c>
      <c r="V152" s="55">
        <v>0</v>
      </c>
      <c r="W152" s="55"/>
      <c r="X152" s="57"/>
      <c r="Y152" s="57">
        <f t="shared" si="68"/>
        <v>44252.326091308612</v>
      </c>
      <c r="Z152" s="15">
        <f t="shared" si="69"/>
        <v>4.1400836046019407E-2</v>
      </c>
      <c r="AA152" s="58">
        <f t="shared" si="70"/>
        <v>6</v>
      </c>
      <c r="AB152" s="58">
        <f t="shared" si="71"/>
        <v>56.53661197315887</v>
      </c>
      <c r="AC152" s="15">
        <f t="shared" si="72"/>
        <v>1.0314243925242828E-2</v>
      </c>
      <c r="AD152" s="16">
        <v>1.4068304644806018E-2</v>
      </c>
      <c r="AF152" s="59">
        <f t="shared" si="59"/>
        <v>81333.327591308509</v>
      </c>
      <c r="AG152" s="59">
        <f t="shared" si="60"/>
        <v>0</v>
      </c>
      <c r="AH152" s="59" t="e">
        <f>#REF!-#REF!</f>
        <v>#REF!</v>
      </c>
      <c r="AI152" s="59">
        <f t="shared" si="61"/>
        <v>0</v>
      </c>
      <c r="AJ152" s="59">
        <f t="shared" si="62"/>
        <v>0</v>
      </c>
      <c r="AK152" s="59" t="e">
        <f t="shared" si="65"/>
        <v>#REF!</v>
      </c>
      <c r="AM152" s="17"/>
      <c r="AN152" s="60"/>
    </row>
    <row r="153" spans="1:40" x14ac:dyDescent="0.35">
      <c r="A153" s="50" t="s">
        <v>12</v>
      </c>
      <c r="B153" s="51" t="s">
        <v>231</v>
      </c>
      <c r="C153" s="52">
        <v>3362</v>
      </c>
      <c r="D153" s="53" t="s">
        <v>232</v>
      </c>
      <c r="E153" s="54">
        <v>207</v>
      </c>
      <c r="F153" s="55">
        <v>999761.47147620353</v>
      </c>
      <c r="G153" s="55">
        <v>0</v>
      </c>
      <c r="H153" s="55">
        <v>36012.828600000001</v>
      </c>
      <c r="I153" s="55">
        <f t="shared" si="66"/>
        <v>1035774.3000762035</v>
      </c>
      <c r="J153" s="55">
        <f t="shared" si="67"/>
        <v>5003.7405800782781</v>
      </c>
      <c r="K153" s="55">
        <v>0</v>
      </c>
      <c r="L153" s="55">
        <v>0</v>
      </c>
      <c r="M153" s="55"/>
      <c r="N153" s="55"/>
      <c r="O153" s="56"/>
      <c r="P153" s="54">
        <v>177</v>
      </c>
      <c r="Q153" s="55">
        <v>917731.83094573882</v>
      </c>
      <c r="R153" s="55">
        <v>0</v>
      </c>
      <c r="S153" s="55">
        <f t="shared" si="63"/>
        <v>917731.83094573882</v>
      </c>
      <c r="T153" s="55">
        <f t="shared" si="64"/>
        <v>5184.9255985634964</v>
      </c>
      <c r="U153" s="55">
        <v>0</v>
      </c>
      <c r="V153" s="55">
        <v>0</v>
      </c>
      <c r="W153" s="55"/>
      <c r="X153" s="57"/>
      <c r="Y153" s="57">
        <f t="shared" si="68"/>
        <v>-118042.46913046471</v>
      </c>
      <c r="Z153" s="15">
        <f t="shared" si="69"/>
        <v>-0.11396543544455595</v>
      </c>
      <c r="AA153" s="58">
        <f t="shared" si="70"/>
        <v>-30</v>
      </c>
      <c r="AB153" s="58">
        <f t="shared" si="71"/>
        <v>181.18501848521828</v>
      </c>
      <c r="AC153" s="15">
        <f t="shared" si="72"/>
        <v>3.6209914480095584E-2</v>
      </c>
      <c r="AD153" s="16">
        <v>1.4213294600986526E-2</v>
      </c>
      <c r="AF153" s="59">
        <f t="shared" si="59"/>
        <v>-82029.640530464705</v>
      </c>
      <c r="AG153" s="59">
        <f t="shared" si="60"/>
        <v>0</v>
      </c>
      <c r="AH153" s="59" t="e">
        <f>#REF!-#REF!</f>
        <v>#REF!</v>
      </c>
      <c r="AI153" s="59">
        <f t="shared" si="61"/>
        <v>0</v>
      </c>
      <c r="AJ153" s="59">
        <f t="shared" si="62"/>
        <v>0</v>
      </c>
      <c r="AK153" s="59" t="e">
        <f t="shared" si="65"/>
        <v>#REF!</v>
      </c>
      <c r="AM153" s="17"/>
      <c r="AN153" s="60"/>
    </row>
    <row r="154" spans="1:40" x14ac:dyDescent="0.35">
      <c r="A154" s="50" t="s">
        <v>12</v>
      </c>
      <c r="B154" s="51"/>
      <c r="C154" s="52">
        <v>2135</v>
      </c>
      <c r="D154" s="53" t="s">
        <v>233</v>
      </c>
      <c r="E154" s="54">
        <v>286</v>
      </c>
      <c r="F154" s="55">
        <v>1472643.0966240705</v>
      </c>
      <c r="G154" s="55">
        <v>0</v>
      </c>
      <c r="H154" s="55">
        <v>45831.417800000003</v>
      </c>
      <c r="I154" s="55">
        <f t="shared" si="66"/>
        <v>1518474.5144240705</v>
      </c>
      <c r="J154" s="55">
        <f t="shared" si="67"/>
        <v>5309.3514490352118</v>
      </c>
      <c r="K154" s="55">
        <v>0</v>
      </c>
      <c r="L154" s="55">
        <v>0</v>
      </c>
      <c r="M154" s="55"/>
      <c r="N154" s="55"/>
      <c r="O154" s="56"/>
      <c r="P154" s="54">
        <v>290</v>
      </c>
      <c r="Q154" s="55">
        <v>1559824.0430399573</v>
      </c>
      <c r="R154" s="55">
        <v>0</v>
      </c>
      <c r="S154" s="55">
        <f t="shared" si="63"/>
        <v>1559824.0430399573</v>
      </c>
      <c r="T154" s="55">
        <f t="shared" si="64"/>
        <v>5378.7035966895082</v>
      </c>
      <c r="U154" s="55">
        <v>0</v>
      </c>
      <c r="V154" s="55">
        <v>0</v>
      </c>
      <c r="W154" s="55"/>
      <c r="X154" s="57"/>
      <c r="Y154" s="57">
        <f t="shared" si="68"/>
        <v>41349.528615886811</v>
      </c>
      <c r="Z154" s="15">
        <f t="shared" si="69"/>
        <v>2.7230966488476005E-2</v>
      </c>
      <c r="AA154" s="58">
        <f t="shared" si="70"/>
        <v>4</v>
      </c>
      <c r="AB154" s="58">
        <f t="shared" si="71"/>
        <v>69.352147654296459</v>
      </c>
      <c r="AC154" s="15">
        <f t="shared" si="72"/>
        <v>1.3062263502428006E-2</v>
      </c>
      <c r="AD154" s="16">
        <v>1.4283297000549533E-2</v>
      </c>
      <c r="AF154" s="59">
        <f t="shared" si="59"/>
        <v>87180.946415886749</v>
      </c>
      <c r="AG154" s="59">
        <f t="shared" si="60"/>
        <v>0</v>
      </c>
      <c r="AH154" s="59" t="e">
        <f>#REF!-#REF!</f>
        <v>#REF!</v>
      </c>
      <c r="AI154" s="59">
        <f t="shared" si="61"/>
        <v>0</v>
      </c>
      <c r="AJ154" s="59">
        <f t="shared" si="62"/>
        <v>0</v>
      </c>
      <c r="AK154" s="59" t="e">
        <f t="shared" si="65"/>
        <v>#REF!</v>
      </c>
      <c r="AM154" s="17"/>
      <c r="AN154" s="60"/>
    </row>
    <row r="155" spans="1:40" x14ac:dyDescent="0.35">
      <c r="A155" s="50" t="s">
        <v>12</v>
      </c>
      <c r="B155" s="51" t="s">
        <v>234</v>
      </c>
      <c r="C155" s="52">
        <v>2071</v>
      </c>
      <c r="D155" s="53" t="s">
        <v>235</v>
      </c>
      <c r="E155" s="54">
        <v>424</v>
      </c>
      <c r="F155" s="55">
        <v>1964685.222599949</v>
      </c>
      <c r="G155" s="55">
        <v>0</v>
      </c>
      <c r="H155" s="55">
        <v>66624.783100000001</v>
      </c>
      <c r="I155" s="55">
        <f t="shared" si="66"/>
        <v>2031310.0056999489</v>
      </c>
      <c r="J155" s="55">
        <f t="shared" si="67"/>
        <v>4790.8254851413885</v>
      </c>
      <c r="K155" s="55">
        <v>0</v>
      </c>
      <c r="L155" s="55">
        <v>0</v>
      </c>
      <c r="M155" s="55"/>
      <c r="N155" s="55"/>
      <c r="O155" s="56"/>
      <c r="P155" s="54">
        <v>424</v>
      </c>
      <c r="Q155" s="55">
        <v>2060188.7869850474</v>
      </c>
      <c r="R155" s="55">
        <v>0</v>
      </c>
      <c r="S155" s="55">
        <f t="shared" si="63"/>
        <v>2060188.7869850474</v>
      </c>
      <c r="T155" s="55">
        <f t="shared" si="64"/>
        <v>4858.9358183609611</v>
      </c>
      <c r="U155" s="55">
        <v>0</v>
      </c>
      <c r="V155" s="55">
        <v>0</v>
      </c>
      <c r="W155" s="55"/>
      <c r="X155" s="57"/>
      <c r="Y155" s="57">
        <f t="shared" si="68"/>
        <v>28878.781285098521</v>
      </c>
      <c r="Z155" s="15">
        <f t="shared" si="69"/>
        <v>1.421682618805753E-2</v>
      </c>
      <c r="AA155" s="58">
        <f t="shared" si="70"/>
        <v>0</v>
      </c>
      <c r="AB155" s="58">
        <f t="shared" si="71"/>
        <v>68.110333219572567</v>
      </c>
      <c r="AC155" s="15">
        <f t="shared" si="72"/>
        <v>1.4216826188057752E-2</v>
      </c>
      <c r="AD155" s="16">
        <v>1.4216826188002241E-2</v>
      </c>
      <c r="AF155" s="59">
        <f t="shared" si="59"/>
        <v>95503.564385098405</v>
      </c>
      <c r="AG155" s="59">
        <f t="shared" si="60"/>
        <v>0</v>
      </c>
      <c r="AH155" s="59" t="e">
        <f>#REF!-#REF!</f>
        <v>#REF!</v>
      </c>
      <c r="AI155" s="59">
        <f t="shared" si="61"/>
        <v>0</v>
      </c>
      <c r="AJ155" s="59">
        <f t="shared" si="62"/>
        <v>0</v>
      </c>
      <c r="AK155" s="59" t="e">
        <f t="shared" si="65"/>
        <v>#REF!</v>
      </c>
      <c r="AM155" s="17"/>
      <c r="AN155" s="60"/>
    </row>
    <row r="156" spans="1:40" x14ac:dyDescent="0.35">
      <c r="A156" s="50" t="s">
        <v>12</v>
      </c>
      <c r="B156" s="51"/>
      <c r="C156" s="52">
        <v>2193</v>
      </c>
      <c r="D156" s="53" t="s">
        <v>236</v>
      </c>
      <c r="E156" s="54">
        <v>387</v>
      </c>
      <c r="F156" s="55">
        <v>2021533.6641274421</v>
      </c>
      <c r="G156" s="55">
        <v>0</v>
      </c>
      <c r="H156" s="55">
        <v>64301.407099999997</v>
      </c>
      <c r="I156" s="55">
        <f t="shared" si="66"/>
        <v>2085835.071227442</v>
      </c>
      <c r="J156" s="55">
        <f t="shared" si="67"/>
        <v>5389.7547060140623</v>
      </c>
      <c r="K156" s="55">
        <v>0</v>
      </c>
      <c r="L156" s="55">
        <v>0</v>
      </c>
      <c r="M156" s="55"/>
      <c r="N156" s="55"/>
      <c r="O156" s="56"/>
      <c r="P156" s="54">
        <v>381</v>
      </c>
      <c r="Q156" s="55">
        <v>2084519.5358554937</v>
      </c>
      <c r="R156" s="55">
        <v>0</v>
      </c>
      <c r="S156" s="55">
        <f t="shared" si="63"/>
        <v>2084519.5358554937</v>
      </c>
      <c r="T156" s="55">
        <f t="shared" si="64"/>
        <v>5471.1798841351538</v>
      </c>
      <c r="U156" s="55">
        <v>0</v>
      </c>
      <c r="V156" s="55">
        <v>0</v>
      </c>
      <c r="W156" s="55"/>
      <c r="X156" s="57"/>
      <c r="Y156" s="57">
        <f t="shared" si="68"/>
        <v>-1315.5353719482664</v>
      </c>
      <c r="Z156" s="15">
        <f t="shared" si="69"/>
        <v>-6.3069961287687271E-4</v>
      </c>
      <c r="AA156" s="58">
        <f t="shared" si="70"/>
        <v>-6</v>
      </c>
      <c r="AB156" s="58">
        <f t="shared" si="71"/>
        <v>81.425178121091449</v>
      </c>
      <c r="AC156" s="15">
        <f t="shared" si="72"/>
        <v>1.5107399605817751E-2</v>
      </c>
      <c r="AD156" s="16">
        <v>1.409250860441591E-2</v>
      </c>
      <c r="AF156" s="59">
        <f t="shared" si="59"/>
        <v>62985.871728051687</v>
      </c>
      <c r="AG156" s="59">
        <f t="shared" si="60"/>
        <v>0</v>
      </c>
      <c r="AH156" s="59" t="e">
        <f>#REF!-#REF!</f>
        <v>#REF!</v>
      </c>
      <c r="AI156" s="59">
        <f t="shared" si="61"/>
        <v>0</v>
      </c>
      <c r="AJ156" s="59">
        <f t="shared" si="62"/>
        <v>0</v>
      </c>
      <c r="AK156" s="59" t="e">
        <f t="shared" si="65"/>
        <v>#REF!</v>
      </c>
      <c r="AM156" s="17"/>
      <c r="AN156" s="60"/>
    </row>
    <row r="157" spans="1:40" x14ac:dyDescent="0.35">
      <c r="A157" s="50" t="s">
        <v>12</v>
      </c>
      <c r="B157" s="51"/>
      <c r="C157" s="52">
        <v>2028</v>
      </c>
      <c r="D157" s="53" t="s">
        <v>237</v>
      </c>
      <c r="E157" s="54">
        <v>486</v>
      </c>
      <c r="F157" s="55">
        <v>2555078.7306034849</v>
      </c>
      <c r="G157" s="55">
        <v>0</v>
      </c>
      <c r="H157" s="55">
        <v>88046.250199999995</v>
      </c>
      <c r="I157" s="55">
        <f t="shared" si="66"/>
        <v>2643124.980803485</v>
      </c>
      <c r="J157" s="55">
        <f t="shared" si="67"/>
        <v>5438.5287670853604</v>
      </c>
      <c r="K157" s="55">
        <v>0</v>
      </c>
      <c r="L157" s="55">
        <v>0</v>
      </c>
      <c r="M157" s="55"/>
      <c r="N157" s="55"/>
      <c r="O157" s="56"/>
      <c r="P157" s="54">
        <v>453</v>
      </c>
      <c r="Q157" s="55">
        <v>2508234.5436763167</v>
      </c>
      <c r="R157" s="55">
        <v>0</v>
      </c>
      <c r="S157" s="55">
        <f t="shared" si="63"/>
        <v>2508234.5436763167</v>
      </c>
      <c r="T157" s="55">
        <f t="shared" si="64"/>
        <v>5536.9415975194634</v>
      </c>
      <c r="U157" s="55">
        <v>0</v>
      </c>
      <c r="V157" s="55">
        <v>0</v>
      </c>
      <c r="W157" s="55"/>
      <c r="X157" s="57"/>
      <c r="Y157" s="57">
        <f t="shared" si="68"/>
        <v>-134890.43712716829</v>
      </c>
      <c r="Z157" s="15">
        <f t="shared" si="69"/>
        <v>-5.1034452818860987E-2</v>
      </c>
      <c r="AA157" s="58">
        <f t="shared" si="70"/>
        <v>-33</v>
      </c>
      <c r="AB157" s="58">
        <f t="shared" si="71"/>
        <v>98.412830434102943</v>
      </c>
      <c r="AC157" s="15">
        <f t="shared" si="72"/>
        <v>1.8095487704268276E-2</v>
      </c>
      <c r="AD157" s="16">
        <v>1.4390633423095878E-2</v>
      </c>
      <c r="AF157" s="59">
        <f t="shared" si="59"/>
        <v>-46844.186927168164</v>
      </c>
      <c r="AG157" s="59">
        <f t="shared" si="60"/>
        <v>0</v>
      </c>
      <c r="AH157" s="59" t="e">
        <f>#REF!-#REF!</f>
        <v>#REF!</v>
      </c>
      <c r="AI157" s="59">
        <f t="shared" si="61"/>
        <v>0</v>
      </c>
      <c r="AJ157" s="59">
        <f t="shared" si="62"/>
        <v>0</v>
      </c>
      <c r="AK157" s="59" t="e">
        <f t="shared" si="65"/>
        <v>#REF!</v>
      </c>
      <c r="AM157" s="17"/>
      <c r="AN157" s="60"/>
    </row>
    <row r="158" spans="1:40" x14ac:dyDescent="0.35">
      <c r="A158" s="50" t="s">
        <v>12</v>
      </c>
      <c r="B158" s="51"/>
      <c r="C158" s="52">
        <v>2012</v>
      </c>
      <c r="D158" s="53" t="s">
        <v>238</v>
      </c>
      <c r="E158" s="54">
        <v>458</v>
      </c>
      <c r="F158" s="55">
        <v>2459564.4436162552</v>
      </c>
      <c r="G158" s="55">
        <v>0</v>
      </c>
      <c r="H158" s="55">
        <v>77432.532399999996</v>
      </c>
      <c r="I158" s="55">
        <f t="shared" si="66"/>
        <v>2536996.9760162551</v>
      </c>
      <c r="J158" s="55">
        <f t="shared" si="67"/>
        <v>5539.294707459072</v>
      </c>
      <c r="K158" s="55">
        <v>0</v>
      </c>
      <c r="L158" s="55">
        <v>0</v>
      </c>
      <c r="M158" s="55"/>
      <c r="N158" s="55"/>
      <c r="O158" s="56"/>
      <c r="P158" s="54">
        <v>433</v>
      </c>
      <c r="Q158" s="55">
        <v>2440275.28682887</v>
      </c>
      <c r="R158" s="55">
        <v>0</v>
      </c>
      <c r="S158" s="55">
        <f t="shared" si="63"/>
        <v>2440275.28682887</v>
      </c>
      <c r="T158" s="55">
        <f t="shared" si="64"/>
        <v>5635.739692445427</v>
      </c>
      <c r="U158" s="55">
        <v>0</v>
      </c>
      <c r="V158" s="55">
        <v>0</v>
      </c>
      <c r="W158" s="55"/>
      <c r="X158" s="57"/>
      <c r="Y158" s="57">
        <f t="shared" si="68"/>
        <v>-96721.689187385142</v>
      </c>
      <c r="Z158" s="15">
        <f t="shared" si="69"/>
        <v>-3.8124479493571672E-2</v>
      </c>
      <c r="AA158" s="58">
        <f t="shared" si="70"/>
        <v>-25</v>
      </c>
      <c r="AB158" s="58">
        <f t="shared" si="71"/>
        <v>96.444984986354939</v>
      </c>
      <c r="AC158" s="15">
        <f t="shared" si="72"/>
        <v>1.7411058641903399E-2</v>
      </c>
      <c r="AD158" s="16">
        <v>1.4351877064438634E-2</v>
      </c>
      <c r="AF158" s="59">
        <f t="shared" si="59"/>
        <v>-19289.156787385233</v>
      </c>
      <c r="AG158" s="59">
        <f t="shared" si="60"/>
        <v>0</v>
      </c>
      <c r="AH158" s="59" t="e">
        <f>#REF!-#REF!</f>
        <v>#REF!</v>
      </c>
      <c r="AI158" s="59">
        <f t="shared" si="61"/>
        <v>0</v>
      </c>
      <c r="AJ158" s="59">
        <f t="shared" si="62"/>
        <v>0</v>
      </c>
      <c r="AK158" s="59" t="e">
        <f t="shared" si="65"/>
        <v>#REF!</v>
      </c>
      <c r="AM158" s="17"/>
      <c r="AN158" s="60"/>
    </row>
    <row r="159" spans="1:40" x14ac:dyDescent="0.35">
      <c r="A159" s="50" t="s">
        <v>12</v>
      </c>
      <c r="B159" s="51" t="s">
        <v>239</v>
      </c>
      <c r="C159" s="52">
        <v>2074</v>
      </c>
      <c r="D159" s="53" t="s">
        <v>240</v>
      </c>
      <c r="E159" s="54">
        <v>624</v>
      </c>
      <c r="F159" s="55">
        <v>2914421.4860534701</v>
      </c>
      <c r="G159" s="55">
        <v>29900.510338486001</v>
      </c>
      <c r="H159" s="55">
        <v>100102.20140000001</v>
      </c>
      <c r="I159" s="55">
        <f t="shared" si="66"/>
        <v>3044424.1977919564</v>
      </c>
      <c r="J159" s="55">
        <f t="shared" si="67"/>
        <v>4878.8849323589047</v>
      </c>
      <c r="K159" s="55">
        <v>0</v>
      </c>
      <c r="L159" s="55">
        <v>0</v>
      </c>
      <c r="M159" s="55"/>
      <c r="N159" s="55"/>
      <c r="O159" s="56"/>
      <c r="P159" s="54">
        <v>627</v>
      </c>
      <c r="Q159" s="55">
        <v>3070865.2774954848</v>
      </c>
      <c r="R159" s="55">
        <v>53709.129000000001</v>
      </c>
      <c r="S159" s="55">
        <f t="shared" si="63"/>
        <v>3124574.406495485</v>
      </c>
      <c r="T159" s="55">
        <f t="shared" si="64"/>
        <v>4983.3722591634532</v>
      </c>
      <c r="U159" s="55">
        <v>0</v>
      </c>
      <c r="V159" s="55">
        <v>0</v>
      </c>
      <c r="W159" s="55"/>
      <c r="X159" s="57"/>
      <c r="Y159" s="57">
        <f t="shared" si="68"/>
        <v>80150.208703528624</v>
      </c>
      <c r="Z159" s="15">
        <f t="shared" si="69"/>
        <v>2.6326885971297731E-2</v>
      </c>
      <c r="AA159" s="58">
        <f t="shared" si="70"/>
        <v>3</v>
      </c>
      <c r="AB159" s="58">
        <f t="shared" si="71"/>
        <v>104.4873268045485</v>
      </c>
      <c r="AC159" s="15">
        <f t="shared" si="72"/>
        <v>2.1416231014497411E-2</v>
      </c>
      <c r="AD159" s="16">
        <v>2.1711903674203281E-2</v>
      </c>
      <c r="AF159" s="59">
        <f t="shared" si="59"/>
        <v>156443.79144201474</v>
      </c>
      <c r="AG159" s="59">
        <f t="shared" si="60"/>
        <v>0</v>
      </c>
      <c r="AH159" s="59" t="e">
        <f>#REF!-#REF!</f>
        <v>#REF!</v>
      </c>
      <c r="AI159" s="59">
        <f t="shared" si="61"/>
        <v>0</v>
      </c>
      <c r="AJ159" s="59">
        <f t="shared" si="62"/>
        <v>0</v>
      </c>
      <c r="AK159" s="59" t="e">
        <f t="shared" si="65"/>
        <v>#REF!</v>
      </c>
      <c r="AM159" s="17"/>
      <c r="AN159" s="60"/>
    </row>
    <row r="160" spans="1:40" x14ac:dyDescent="0.35">
      <c r="A160" s="50" t="s">
        <v>12</v>
      </c>
      <c r="B160" s="51"/>
      <c r="C160" s="52">
        <v>2117</v>
      </c>
      <c r="D160" s="61" t="s">
        <v>241</v>
      </c>
      <c r="E160" s="54">
        <v>281</v>
      </c>
      <c r="F160" s="55">
        <v>1251024.2114958784</v>
      </c>
      <c r="G160" s="55">
        <v>0</v>
      </c>
      <c r="H160" s="55">
        <v>41803.765899999999</v>
      </c>
      <c r="I160" s="55">
        <f t="shared" si="66"/>
        <v>1292827.9773958784</v>
      </c>
      <c r="J160" s="55">
        <f t="shared" si="67"/>
        <v>4600.8113074586417</v>
      </c>
      <c r="K160" s="55">
        <v>13219.211495878408</v>
      </c>
      <c r="L160" s="55">
        <v>27290.213618394133</v>
      </c>
      <c r="M160" s="55"/>
      <c r="N160" s="55"/>
      <c r="O160" s="56"/>
      <c r="P160" s="54">
        <v>261</v>
      </c>
      <c r="Q160" s="55">
        <v>1215758.9955664978</v>
      </c>
      <c r="R160" s="55">
        <v>0</v>
      </c>
      <c r="S160" s="55">
        <f t="shared" si="63"/>
        <v>1215758.9955664978</v>
      </c>
      <c r="T160" s="55">
        <f t="shared" si="64"/>
        <v>4658.0804427835164</v>
      </c>
      <c r="U160" s="62">
        <v>12548.99556649779</v>
      </c>
      <c r="V160" s="62">
        <v>14142.916833033145</v>
      </c>
      <c r="W160" s="55"/>
      <c r="X160" s="57"/>
      <c r="Y160" s="57">
        <f t="shared" si="68"/>
        <v>-77068.981829380617</v>
      </c>
      <c r="Z160" s="15">
        <f t="shared" si="69"/>
        <v>-5.9612711959265763E-2</v>
      </c>
      <c r="AA160" s="58">
        <f t="shared" si="70"/>
        <v>-20</v>
      </c>
      <c r="AB160" s="58">
        <f t="shared" si="71"/>
        <v>57.269135324874696</v>
      </c>
      <c r="AC160" s="15">
        <f t="shared" si="72"/>
        <v>1.2447616626231284E-2</v>
      </c>
      <c r="AD160" s="16">
        <v>4.4801209041331891E-3</v>
      </c>
      <c r="AF160" s="59">
        <f t="shared" si="59"/>
        <v>-35265.215929380618</v>
      </c>
      <c r="AG160" s="59">
        <f t="shared" si="60"/>
        <v>-670.21592938061804</v>
      </c>
      <c r="AH160" s="59" t="e">
        <f>#REF!-#REF!</f>
        <v>#REF!</v>
      </c>
      <c r="AI160" s="59">
        <f t="shared" si="61"/>
        <v>0</v>
      </c>
      <c r="AJ160" s="59">
        <f t="shared" si="62"/>
        <v>-13147.296785360988</v>
      </c>
      <c r="AK160" s="59" t="e">
        <f t="shared" si="65"/>
        <v>#REF!</v>
      </c>
      <c r="AM160" s="17"/>
      <c r="AN160" s="60"/>
    </row>
    <row r="161" spans="1:40" x14ac:dyDescent="0.35">
      <c r="A161" s="50" t="s">
        <v>12</v>
      </c>
      <c r="B161" s="51"/>
      <c r="C161" s="52">
        <v>3035</v>
      </c>
      <c r="D161" s="61" t="s">
        <v>242</v>
      </c>
      <c r="E161" s="54">
        <v>105</v>
      </c>
      <c r="F161" s="55">
        <v>567287.13513993181</v>
      </c>
      <c r="G161" s="55">
        <v>0</v>
      </c>
      <c r="H161" s="55">
        <v>18880.055700000001</v>
      </c>
      <c r="I161" s="55">
        <f t="shared" si="66"/>
        <v>586167.19083993183</v>
      </c>
      <c r="J161" s="55">
        <f t="shared" si="67"/>
        <v>5582.5446746660173</v>
      </c>
      <c r="K161" s="55">
        <v>27187.811724198866</v>
      </c>
      <c r="L161" s="55">
        <v>0</v>
      </c>
      <c r="M161" s="55"/>
      <c r="N161" s="55"/>
      <c r="O161" s="56"/>
      <c r="P161" s="54">
        <v>105</v>
      </c>
      <c r="Q161" s="55">
        <v>588425.91255413147</v>
      </c>
      <c r="R161" s="55">
        <v>0</v>
      </c>
      <c r="S161" s="55">
        <f t="shared" si="63"/>
        <v>588425.91255413147</v>
      </c>
      <c r="T161" s="55">
        <f t="shared" si="64"/>
        <v>5604.0563100393474</v>
      </c>
      <c r="U161" s="62">
        <v>21555.909347936162</v>
      </c>
      <c r="V161" s="55">
        <v>0</v>
      </c>
      <c r="W161" s="55"/>
      <c r="X161" s="57"/>
      <c r="Y161" s="57">
        <f t="shared" si="68"/>
        <v>2258.7217141996371</v>
      </c>
      <c r="Z161" s="15">
        <f t="shared" si="69"/>
        <v>3.8533745141262621E-3</v>
      </c>
      <c r="AA161" s="58">
        <f t="shared" si="70"/>
        <v>0</v>
      </c>
      <c r="AB161" s="58">
        <f t="shared" si="71"/>
        <v>21.511635373330137</v>
      </c>
      <c r="AC161" s="15">
        <f t="shared" si="72"/>
        <v>3.8533745141264841E-3</v>
      </c>
      <c r="AD161" s="16">
        <v>3.8533745141264841E-3</v>
      </c>
      <c r="AF161" s="59">
        <f t="shared" si="59"/>
        <v>21138.777414199663</v>
      </c>
      <c r="AG161" s="59">
        <f t="shared" si="60"/>
        <v>-5631.9023762627039</v>
      </c>
      <c r="AH161" s="59" t="e">
        <f>#REF!-#REF!</f>
        <v>#REF!</v>
      </c>
      <c r="AI161" s="59">
        <f t="shared" si="61"/>
        <v>0</v>
      </c>
      <c r="AJ161" s="59">
        <f t="shared" si="62"/>
        <v>0</v>
      </c>
      <c r="AK161" s="59" t="e">
        <f t="shared" si="65"/>
        <v>#REF!</v>
      </c>
      <c r="AM161" s="17"/>
      <c r="AN161" s="60"/>
    </row>
    <row r="162" spans="1:40" x14ac:dyDescent="0.35">
      <c r="A162" s="50" t="s">
        <v>12</v>
      </c>
      <c r="B162" s="51"/>
      <c r="C162" s="52">
        <v>2078</v>
      </c>
      <c r="D162" s="53" t="s">
        <v>243</v>
      </c>
      <c r="E162" s="54">
        <v>381</v>
      </c>
      <c r="F162" s="55">
        <v>1986873.6973421911</v>
      </c>
      <c r="G162" s="55">
        <v>0</v>
      </c>
      <c r="H162" s="55">
        <v>69412.234299999996</v>
      </c>
      <c r="I162" s="55">
        <f t="shared" si="66"/>
        <v>2056285.931642191</v>
      </c>
      <c r="J162" s="55">
        <f t="shared" si="67"/>
        <v>5397.0759360687425</v>
      </c>
      <c r="K162" s="55">
        <v>0</v>
      </c>
      <c r="L162" s="55">
        <v>0</v>
      </c>
      <c r="M162" s="55"/>
      <c r="N162" s="55"/>
      <c r="O162" s="56"/>
      <c r="P162" s="54">
        <v>379</v>
      </c>
      <c r="Q162" s="55">
        <v>2074904.7071755023</v>
      </c>
      <c r="R162" s="55">
        <v>0</v>
      </c>
      <c r="S162" s="55">
        <f t="shared" si="63"/>
        <v>2074904.7071755023</v>
      </c>
      <c r="T162" s="55">
        <f t="shared" si="64"/>
        <v>5474.6826046847027</v>
      </c>
      <c r="U162" s="55">
        <v>0</v>
      </c>
      <c r="V162" s="55">
        <v>0</v>
      </c>
      <c r="W162" s="55"/>
      <c r="X162" s="57"/>
      <c r="Y162" s="57">
        <f t="shared" si="68"/>
        <v>18618.775533311302</v>
      </c>
      <c r="Z162" s="15">
        <f t="shared" si="69"/>
        <v>9.054565440926865E-3</v>
      </c>
      <c r="AA162" s="58">
        <f t="shared" si="70"/>
        <v>-2</v>
      </c>
      <c r="AB162" s="58">
        <f t="shared" si="71"/>
        <v>77.606668615960189</v>
      </c>
      <c r="AC162" s="15">
        <f t="shared" si="72"/>
        <v>1.4379391643781325E-2</v>
      </c>
      <c r="AD162" s="16">
        <v>1.4034422402083635E-2</v>
      </c>
      <c r="AF162" s="59">
        <f t="shared" si="59"/>
        <v>88031.009833311196</v>
      </c>
      <c r="AG162" s="59">
        <f t="shared" si="60"/>
        <v>0</v>
      </c>
      <c r="AH162" s="59" t="e">
        <f>#REF!-#REF!</f>
        <v>#REF!</v>
      </c>
      <c r="AI162" s="59">
        <f t="shared" si="61"/>
        <v>0</v>
      </c>
      <c r="AJ162" s="59">
        <f t="shared" si="62"/>
        <v>0</v>
      </c>
      <c r="AK162" s="59" t="e">
        <f t="shared" si="65"/>
        <v>#REF!</v>
      </c>
      <c r="AM162" s="17"/>
      <c r="AN162" s="60"/>
    </row>
    <row r="163" spans="1:40" x14ac:dyDescent="0.35">
      <c r="A163" s="50" t="s">
        <v>12</v>
      </c>
      <c r="B163" s="51"/>
      <c r="C163" s="52">
        <v>2030</v>
      </c>
      <c r="D163" s="53" t="s">
        <v>310</v>
      </c>
      <c r="E163" s="54">
        <v>208</v>
      </c>
      <c r="F163" s="55">
        <v>1150424.1305314745</v>
      </c>
      <c r="G163" s="55">
        <v>0</v>
      </c>
      <c r="H163" s="55">
        <v>42164.8243</v>
      </c>
      <c r="I163" s="55">
        <f t="shared" si="66"/>
        <v>1192588.9548314745</v>
      </c>
      <c r="J163" s="55">
        <f t="shared" si="67"/>
        <v>5733.600744382089</v>
      </c>
      <c r="K163" s="55">
        <v>0</v>
      </c>
      <c r="L163" s="55">
        <v>0</v>
      </c>
      <c r="M163" s="55"/>
      <c r="N163" s="55"/>
      <c r="O163" s="56"/>
      <c r="P163" s="54">
        <v>201</v>
      </c>
      <c r="Q163" s="55">
        <v>1173155.1639517564</v>
      </c>
      <c r="R163" s="55">
        <v>0</v>
      </c>
      <c r="S163" s="55">
        <f t="shared" si="63"/>
        <v>1173155.1639517564</v>
      </c>
      <c r="T163" s="55">
        <f t="shared" si="64"/>
        <v>5836.5928554813754</v>
      </c>
      <c r="U163" s="55">
        <v>0</v>
      </c>
      <c r="V163" s="55">
        <v>0</v>
      </c>
      <c r="W163" s="55"/>
      <c r="X163" s="57"/>
      <c r="Y163" s="57">
        <f t="shared" si="68"/>
        <v>-19433.790879718028</v>
      </c>
      <c r="Z163" s="15">
        <f t="shared" si="69"/>
        <v>-1.6295464418806582E-2</v>
      </c>
      <c r="AA163" s="58">
        <f t="shared" si="70"/>
        <v>-7</v>
      </c>
      <c r="AB163" s="58">
        <f t="shared" si="71"/>
        <v>102.99211109928638</v>
      </c>
      <c r="AC163" s="15">
        <f t="shared" si="72"/>
        <v>1.7962902491981181E-2</v>
      </c>
      <c r="AD163" s="16">
        <v>1.4037499110108875E-2</v>
      </c>
      <c r="AF163" s="59">
        <f t="shared" si="59"/>
        <v>22731.03342028195</v>
      </c>
      <c r="AG163" s="59">
        <f t="shared" si="60"/>
        <v>0</v>
      </c>
      <c r="AH163" s="59" t="e">
        <f>#REF!-#REF!</f>
        <v>#REF!</v>
      </c>
      <c r="AI163" s="59">
        <f t="shared" si="61"/>
        <v>0</v>
      </c>
      <c r="AJ163" s="59">
        <f t="shared" si="62"/>
        <v>0</v>
      </c>
      <c r="AK163" s="59" t="e">
        <f t="shared" si="65"/>
        <v>#REF!</v>
      </c>
      <c r="AM163" s="17"/>
      <c r="AN163" s="60"/>
    </row>
    <row r="164" spans="1:40" x14ac:dyDescent="0.35">
      <c r="A164" s="50" t="s">
        <v>12</v>
      </c>
      <c r="B164" s="51" t="s">
        <v>244</v>
      </c>
      <c r="C164" s="52">
        <v>2100</v>
      </c>
      <c r="D164" s="53" t="s">
        <v>245</v>
      </c>
      <c r="E164" s="54">
        <v>213</v>
      </c>
      <c r="F164" s="55">
        <v>1051081.4725465002</v>
      </c>
      <c r="G164" s="55">
        <v>0</v>
      </c>
      <c r="H164" s="55">
        <v>35582.758999999998</v>
      </c>
      <c r="I164" s="55">
        <f t="shared" si="66"/>
        <v>1086664.2315465002</v>
      </c>
      <c r="J164" s="55">
        <f t="shared" si="67"/>
        <v>5101.7100072605645</v>
      </c>
      <c r="K164" s="55">
        <v>9081.1726120575331</v>
      </c>
      <c r="L164" s="55">
        <v>0</v>
      </c>
      <c r="M164" s="55"/>
      <c r="N164" s="55"/>
      <c r="O164" s="56"/>
      <c r="P164" s="54">
        <v>211</v>
      </c>
      <c r="Q164" s="55">
        <v>1083913.5242125958</v>
      </c>
      <c r="R164" s="55">
        <v>0</v>
      </c>
      <c r="S164" s="55">
        <f t="shared" si="63"/>
        <v>1083913.5242125958</v>
      </c>
      <c r="T164" s="55">
        <f t="shared" si="64"/>
        <v>5137.0309204388423</v>
      </c>
      <c r="U164" s="55">
        <v>0</v>
      </c>
      <c r="V164" s="55">
        <v>0</v>
      </c>
      <c r="W164" s="55"/>
      <c r="X164" s="57"/>
      <c r="Y164" s="57">
        <f t="shared" si="68"/>
        <v>-2750.7073339044582</v>
      </c>
      <c r="Z164" s="15">
        <f t="shared" si="69"/>
        <v>-2.5313314398779374E-3</v>
      </c>
      <c r="AA164" s="58">
        <f t="shared" si="70"/>
        <v>-2</v>
      </c>
      <c r="AB164" s="58">
        <f t="shared" si="71"/>
        <v>35.320913178277806</v>
      </c>
      <c r="AC164" s="15">
        <f t="shared" si="72"/>
        <v>6.9233478829666684E-3</v>
      </c>
      <c r="AD164" s="16">
        <v>5.7508143799178679E-3</v>
      </c>
      <c r="AF164" s="59">
        <f t="shared" si="59"/>
        <v>32832.05166609562</v>
      </c>
      <c r="AG164" s="59">
        <f t="shared" si="60"/>
        <v>-9081.1726120575331</v>
      </c>
      <c r="AH164" s="59" t="e">
        <f>#REF!-#REF!</f>
        <v>#REF!</v>
      </c>
      <c r="AI164" s="59">
        <f t="shared" si="61"/>
        <v>0</v>
      </c>
      <c r="AJ164" s="59">
        <f t="shared" si="62"/>
        <v>0</v>
      </c>
      <c r="AK164" s="59" t="e">
        <f t="shared" si="65"/>
        <v>#REF!</v>
      </c>
      <c r="AM164" s="17"/>
      <c r="AN164" s="60"/>
    </row>
    <row r="165" spans="1:40" x14ac:dyDescent="0.35">
      <c r="A165" s="50" t="s">
        <v>12</v>
      </c>
      <c r="B165" s="51" t="s">
        <v>246</v>
      </c>
      <c r="C165" s="52">
        <v>3036</v>
      </c>
      <c r="D165" s="53" t="s">
        <v>311</v>
      </c>
      <c r="E165" s="54">
        <v>348</v>
      </c>
      <c r="F165" s="55">
        <v>1571060.8922430719</v>
      </c>
      <c r="G165" s="55">
        <v>0</v>
      </c>
      <c r="H165" s="55">
        <v>53002.578399999999</v>
      </c>
      <c r="I165" s="55">
        <f t="shared" si="66"/>
        <v>1624063.4706430719</v>
      </c>
      <c r="J165" s="55">
        <f t="shared" si="67"/>
        <v>4666.8490535720457</v>
      </c>
      <c r="K165" s="55">
        <v>0</v>
      </c>
      <c r="L165" s="55">
        <v>0</v>
      </c>
      <c r="M165" s="55"/>
      <c r="N165" s="55"/>
      <c r="O165" s="56"/>
      <c r="P165" s="54">
        <v>334</v>
      </c>
      <c r="Q165" s="55">
        <v>1586099.363204672</v>
      </c>
      <c r="R165" s="55">
        <v>0</v>
      </c>
      <c r="S165" s="55">
        <f t="shared" si="63"/>
        <v>1586099.363204672</v>
      </c>
      <c r="T165" s="55">
        <f t="shared" si="64"/>
        <v>4748.8004886367426</v>
      </c>
      <c r="U165" s="55">
        <v>0</v>
      </c>
      <c r="V165" s="55">
        <v>0</v>
      </c>
      <c r="W165" s="55"/>
      <c r="X165" s="57"/>
      <c r="Y165" s="57">
        <f t="shared" si="68"/>
        <v>-37964.107438399922</v>
      </c>
      <c r="Z165" s="15">
        <f t="shared" si="69"/>
        <v>-2.3375999845232309E-2</v>
      </c>
      <c r="AA165" s="58">
        <f t="shared" si="70"/>
        <v>-14</v>
      </c>
      <c r="AB165" s="58">
        <f t="shared" si="71"/>
        <v>81.951435064696852</v>
      </c>
      <c r="AC165" s="15">
        <f t="shared" si="72"/>
        <v>1.7560335490596213E-2</v>
      </c>
      <c r="AD165" s="16">
        <v>1.40909571463399E-2</v>
      </c>
      <c r="AF165" s="59">
        <f t="shared" si="59"/>
        <v>15038.470961600076</v>
      </c>
      <c r="AG165" s="59">
        <f t="shared" si="60"/>
        <v>0</v>
      </c>
      <c r="AH165" s="59" t="e">
        <f>#REF!-#REF!</f>
        <v>#REF!</v>
      </c>
      <c r="AI165" s="59">
        <f t="shared" si="61"/>
        <v>0</v>
      </c>
      <c r="AJ165" s="59">
        <f t="shared" si="62"/>
        <v>0</v>
      </c>
      <c r="AK165" s="59" t="e">
        <f t="shared" si="65"/>
        <v>#REF!</v>
      </c>
      <c r="AM165" s="17"/>
      <c r="AN165" s="60"/>
    </row>
    <row r="166" spans="1:40" x14ac:dyDescent="0.35">
      <c r="A166" s="50" t="s">
        <v>247</v>
      </c>
      <c r="B166" s="51"/>
      <c r="C166" s="52">
        <v>4064</v>
      </c>
      <c r="D166" s="53" t="s">
        <v>248</v>
      </c>
      <c r="E166" s="54">
        <v>1361</v>
      </c>
      <c r="F166" s="55">
        <v>7902607.9175573736</v>
      </c>
      <c r="G166" s="55">
        <v>0</v>
      </c>
      <c r="H166" s="55">
        <v>278653.09970000002</v>
      </c>
      <c r="I166" s="55">
        <f t="shared" ref="I166:I196" si="73">SUM(F166:H166)</f>
        <v>8181261.0172573738</v>
      </c>
      <c r="J166" s="55">
        <f t="shared" ref="J166:J196" si="74">I166/E166</f>
        <v>6011.2130912985849</v>
      </c>
      <c r="K166" s="55">
        <v>0</v>
      </c>
      <c r="L166" s="55">
        <v>0</v>
      </c>
      <c r="M166" s="55"/>
      <c r="N166" s="55"/>
      <c r="O166" s="56"/>
      <c r="P166" s="54">
        <v>1363</v>
      </c>
      <c r="Q166" s="55">
        <v>8311616.2305722358</v>
      </c>
      <c r="R166" s="55">
        <v>0</v>
      </c>
      <c r="S166" s="55">
        <f t="shared" si="63"/>
        <v>8311616.2305722358</v>
      </c>
      <c r="T166" s="55">
        <f t="shared" si="64"/>
        <v>6098.0309835452945</v>
      </c>
      <c r="U166" s="55">
        <v>0</v>
      </c>
      <c r="V166" s="55">
        <v>0</v>
      </c>
      <c r="W166" s="55"/>
      <c r="X166" s="57"/>
      <c r="Y166" s="57">
        <f t="shared" ref="Y166:Y196" si="75">S166-I166</f>
        <v>130355.21331486199</v>
      </c>
      <c r="Z166" s="15">
        <f t="shared" ref="Z166:Z196" si="76">S166/I166-1</f>
        <v>1.5933388879769694E-2</v>
      </c>
      <c r="AA166" s="58">
        <f t="shared" ref="AA166:AA196" si="77">P166-E166</f>
        <v>2</v>
      </c>
      <c r="AB166" s="58">
        <f t="shared" ref="AB166:AB196" si="78">T166-J166</f>
        <v>86.817892246709562</v>
      </c>
      <c r="AC166" s="15">
        <f t="shared" ref="AC166:AC196" si="79">T166/J166-1</f>
        <v>1.444265756813401E-2</v>
      </c>
      <c r="AD166" s="16">
        <v>1.4060527372014464E-2</v>
      </c>
      <c r="AF166" s="59">
        <f t="shared" ref="AF166:AF196" si="80">Q166-F166</f>
        <v>409008.31301486213</v>
      </c>
      <c r="AG166" s="59">
        <f t="shared" ref="AG166:AG196" si="81">U166-K166</f>
        <v>0</v>
      </c>
      <c r="AH166" s="59" t="e">
        <f>#REF!-#REF!</f>
        <v>#REF!</v>
      </c>
      <c r="AI166" s="59">
        <f t="shared" ref="AI166:AI196" si="82">W166-M166</f>
        <v>0</v>
      </c>
      <c r="AJ166" s="59">
        <f t="shared" ref="AJ166:AJ196" si="83">V166-L166</f>
        <v>0</v>
      </c>
      <c r="AK166" s="59" t="e">
        <f t="shared" si="65"/>
        <v>#REF!</v>
      </c>
      <c r="AM166" s="17"/>
      <c r="AN166" s="60"/>
    </row>
    <row r="167" spans="1:40" x14ac:dyDescent="0.35">
      <c r="A167" s="50" t="s">
        <v>247</v>
      </c>
      <c r="B167" s="51"/>
      <c r="C167" s="52">
        <v>4032</v>
      </c>
      <c r="D167" s="53" t="s">
        <v>249</v>
      </c>
      <c r="E167" s="54">
        <v>1415</v>
      </c>
      <c r="F167" s="55">
        <v>9246837.7071775775</v>
      </c>
      <c r="G167" s="55">
        <v>0</v>
      </c>
      <c r="H167" s="55">
        <v>335730.33760000003</v>
      </c>
      <c r="I167" s="55">
        <f t="shared" si="73"/>
        <v>9582568.0447775777</v>
      </c>
      <c r="J167" s="55">
        <f t="shared" si="74"/>
        <v>6772.1328938357437</v>
      </c>
      <c r="K167" s="55">
        <v>0</v>
      </c>
      <c r="L167" s="55">
        <v>0</v>
      </c>
      <c r="M167" s="55"/>
      <c r="N167" s="55"/>
      <c r="O167" s="56"/>
      <c r="P167" s="54">
        <v>1441</v>
      </c>
      <c r="Q167" s="55">
        <v>9882944.5575479995</v>
      </c>
      <c r="R167" s="55">
        <v>0</v>
      </c>
      <c r="S167" s="55">
        <f t="shared" si="63"/>
        <v>9882944.5575479995</v>
      </c>
      <c r="T167" s="55">
        <f t="shared" si="64"/>
        <v>6858.3931697071475</v>
      </c>
      <c r="U167" s="55">
        <v>0</v>
      </c>
      <c r="V167" s="55">
        <v>0</v>
      </c>
      <c r="W167" s="55"/>
      <c r="X167" s="57"/>
      <c r="Y167" s="57">
        <f t="shared" si="75"/>
        <v>300376.5127704218</v>
      </c>
      <c r="Z167" s="15">
        <f t="shared" si="76"/>
        <v>3.1346139298653375E-2</v>
      </c>
      <c r="AA167" s="58">
        <f t="shared" si="77"/>
        <v>26</v>
      </c>
      <c r="AB167" s="58">
        <f t="shared" si="78"/>
        <v>86.260275871403792</v>
      </c>
      <c r="AC167" s="15">
        <f t="shared" si="79"/>
        <v>1.2737534425811603E-2</v>
      </c>
      <c r="AD167" s="16">
        <v>1.4259971897900181E-2</v>
      </c>
      <c r="AF167" s="59">
        <f t="shared" si="80"/>
        <v>636106.85037042201</v>
      </c>
      <c r="AG167" s="59">
        <f t="shared" si="81"/>
        <v>0</v>
      </c>
      <c r="AH167" s="59" t="e">
        <f>#REF!-#REF!</f>
        <v>#REF!</v>
      </c>
      <c r="AI167" s="59">
        <f t="shared" si="82"/>
        <v>0</v>
      </c>
      <c r="AJ167" s="59">
        <f t="shared" si="83"/>
        <v>0</v>
      </c>
      <c r="AK167" s="59" t="e">
        <f t="shared" si="65"/>
        <v>#REF!</v>
      </c>
      <c r="AM167" s="17"/>
      <c r="AN167" s="60"/>
    </row>
    <row r="168" spans="1:40" x14ac:dyDescent="0.35">
      <c r="A168" s="50" t="s">
        <v>247</v>
      </c>
      <c r="B168" s="51"/>
      <c r="C168" s="52">
        <v>4040</v>
      </c>
      <c r="D168" s="53" t="s">
        <v>250</v>
      </c>
      <c r="E168" s="54">
        <v>1299</v>
      </c>
      <c r="F168" s="55">
        <v>8634416.1799473967</v>
      </c>
      <c r="G168" s="55">
        <v>0</v>
      </c>
      <c r="H168" s="55">
        <v>308972.00670000003</v>
      </c>
      <c r="I168" s="55">
        <f t="shared" si="73"/>
        <v>8943388.1866473965</v>
      </c>
      <c r="J168" s="55">
        <f t="shared" si="74"/>
        <v>6884.8253938779035</v>
      </c>
      <c r="K168" s="55">
        <v>0</v>
      </c>
      <c r="L168" s="55">
        <v>0</v>
      </c>
      <c r="M168" s="55"/>
      <c r="N168" s="55"/>
      <c r="O168" s="56"/>
      <c r="P168" s="54">
        <v>1296</v>
      </c>
      <c r="Q168" s="55">
        <v>9052036.0203289036</v>
      </c>
      <c r="R168" s="55">
        <v>0</v>
      </c>
      <c r="S168" s="55">
        <f t="shared" si="63"/>
        <v>9052036.0203289036</v>
      </c>
      <c r="T168" s="55">
        <f t="shared" si="64"/>
        <v>6984.5956946982278</v>
      </c>
      <c r="U168" s="55">
        <v>0</v>
      </c>
      <c r="V168" s="55">
        <v>0</v>
      </c>
      <c r="W168" s="55"/>
      <c r="X168" s="57"/>
      <c r="Y168" s="57">
        <f t="shared" si="75"/>
        <v>108647.83368150704</v>
      </c>
      <c r="Z168" s="15">
        <f t="shared" si="76"/>
        <v>1.2148397387437448E-2</v>
      </c>
      <c r="AA168" s="58">
        <f t="shared" si="77"/>
        <v>-3</v>
      </c>
      <c r="AB168" s="58">
        <f t="shared" si="78"/>
        <v>99.770300820324337</v>
      </c>
      <c r="AC168" s="15">
        <f t="shared" si="79"/>
        <v>1.449133349250098E-2</v>
      </c>
      <c r="AD168" s="16">
        <v>1.4227599140841818E-2</v>
      </c>
      <c r="AF168" s="59">
        <f t="shared" si="80"/>
        <v>417619.84038150683</v>
      </c>
      <c r="AG168" s="59">
        <f t="shared" si="81"/>
        <v>0</v>
      </c>
      <c r="AH168" s="59" t="e">
        <f>#REF!-#REF!</f>
        <v>#REF!</v>
      </c>
      <c r="AI168" s="59">
        <f t="shared" si="82"/>
        <v>0</v>
      </c>
      <c r="AJ168" s="59">
        <f t="shared" si="83"/>
        <v>0</v>
      </c>
      <c r="AK168" s="59" t="e">
        <f t="shared" si="65"/>
        <v>#REF!</v>
      </c>
      <c r="AM168" s="17"/>
      <c r="AN168" s="60"/>
    </row>
    <row r="169" spans="1:40" x14ac:dyDescent="0.35">
      <c r="A169" s="50" t="s">
        <v>247</v>
      </c>
      <c r="B169" s="51"/>
      <c r="C169" s="52">
        <v>4025</v>
      </c>
      <c r="D169" s="61" t="s">
        <v>251</v>
      </c>
      <c r="E169" s="54">
        <v>719</v>
      </c>
      <c r="F169" s="55">
        <v>5146303.326472844</v>
      </c>
      <c r="G169" s="55">
        <v>0</v>
      </c>
      <c r="H169" s="55">
        <v>177590.74280000001</v>
      </c>
      <c r="I169" s="55">
        <f t="shared" si="73"/>
        <v>5323894.0692728441</v>
      </c>
      <c r="J169" s="55">
        <f t="shared" si="74"/>
        <v>7404.5814593502701</v>
      </c>
      <c r="K169" s="55">
        <v>227737.10914848</v>
      </c>
      <c r="L169" s="55">
        <v>0</v>
      </c>
      <c r="M169" s="55"/>
      <c r="N169" s="55"/>
      <c r="O169" s="56"/>
      <c r="P169" s="54">
        <v>725</v>
      </c>
      <c r="Q169" s="55">
        <v>5393363.6944533056</v>
      </c>
      <c r="R169" s="55">
        <v>0</v>
      </c>
      <c r="S169" s="55">
        <f t="shared" si="63"/>
        <v>5393363.6944533056</v>
      </c>
      <c r="T169" s="55">
        <f t="shared" si="64"/>
        <v>7439.1223371769729</v>
      </c>
      <c r="U169" s="62">
        <v>177067.02326731011</v>
      </c>
      <c r="V169" s="55">
        <v>0</v>
      </c>
      <c r="W169" s="55"/>
      <c r="X169" s="57"/>
      <c r="Y169" s="57">
        <f t="shared" si="75"/>
        <v>69469.625180461444</v>
      </c>
      <c r="Z169" s="15">
        <f t="shared" si="76"/>
        <v>1.3048649029553161E-2</v>
      </c>
      <c r="AA169" s="58">
        <f t="shared" si="77"/>
        <v>6</v>
      </c>
      <c r="AB169" s="58">
        <f t="shared" si="78"/>
        <v>34.540877826702854</v>
      </c>
      <c r="AC169" s="15">
        <f t="shared" si="79"/>
        <v>4.6647981410328221E-3</v>
      </c>
      <c r="AD169" s="16">
        <v>4.8737551440254379E-3</v>
      </c>
      <c r="AF169" s="59">
        <f t="shared" si="80"/>
        <v>247060.36798046157</v>
      </c>
      <c r="AG169" s="59">
        <f t="shared" si="81"/>
        <v>-50670.085881169885</v>
      </c>
      <c r="AH169" s="59" t="e">
        <f>#REF!-#REF!</f>
        <v>#REF!</v>
      </c>
      <c r="AI169" s="59">
        <f t="shared" si="82"/>
        <v>0</v>
      </c>
      <c r="AJ169" s="59">
        <f t="shared" si="83"/>
        <v>0</v>
      </c>
      <c r="AK169" s="59" t="e">
        <f t="shared" si="65"/>
        <v>#REF!</v>
      </c>
      <c r="AM169" s="17"/>
      <c r="AN169" s="60"/>
    </row>
    <row r="170" spans="1:40" x14ac:dyDescent="0.35">
      <c r="A170" s="50" t="s">
        <v>247</v>
      </c>
      <c r="B170" s="51"/>
      <c r="C170" s="52">
        <v>4041</v>
      </c>
      <c r="D170" s="53" t="s">
        <v>252</v>
      </c>
      <c r="E170" s="54">
        <v>882</v>
      </c>
      <c r="F170" s="55">
        <v>5919973.5282143289</v>
      </c>
      <c r="G170" s="55">
        <v>0</v>
      </c>
      <c r="H170" s="55">
        <v>209759.94940000001</v>
      </c>
      <c r="I170" s="55">
        <f t="shared" si="73"/>
        <v>6129733.4776143292</v>
      </c>
      <c r="J170" s="55">
        <f t="shared" si="74"/>
        <v>6949.8111991092164</v>
      </c>
      <c r="K170" s="55">
        <v>0</v>
      </c>
      <c r="L170" s="55">
        <v>0</v>
      </c>
      <c r="M170" s="55"/>
      <c r="N170" s="55"/>
      <c r="O170" s="56"/>
      <c r="P170" s="54">
        <v>895</v>
      </c>
      <c r="Q170" s="55">
        <v>6299828.2077568769</v>
      </c>
      <c r="R170" s="55">
        <v>0</v>
      </c>
      <c r="S170" s="55">
        <f t="shared" si="63"/>
        <v>6299828.2077568769</v>
      </c>
      <c r="T170" s="55">
        <f t="shared" si="64"/>
        <v>7038.9141986110353</v>
      </c>
      <c r="U170" s="55">
        <v>0</v>
      </c>
      <c r="V170" s="55">
        <v>0</v>
      </c>
      <c r="W170" s="55"/>
      <c r="X170" s="57"/>
      <c r="Y170" s="57">
        <f t="shared" si="75"/>
        <v>170094.73014254775</v>
      </c>
      <c r="Z170" s="15">
        <f t="shared" si="76"/>
        <v>2.7749123312413193E-2</v>
      </c>
      <c r="AA170" s="58">
        <f t="shared" si="77"/>
        <v>13</v>
      </c>
      <c r="AB170" s="58">
        <f t="shared" si="78"/>
        <v>89.102999501818886</v>
      </c>
      <c r="AC170" s="15">
        <f t="shared" si="79"/>
        <v>1.2820923755920033E-2</v>
      </c>
      <c r="AD170" s="16">
        <v>1.421051669805351E-2</v>
      </c>
      <c r="AF170" s="59">
        <f t="shared" si="80"/>
        <v>379854.67954254802</v>
      </c>
      <c r="AG170" s="59">
        <f t="shared" si="81"/>
        <v>0</v>
      </c>
      <c r="AH170" s="59" t="e">
        <f>#REF!-#REF!</f>
        <v>#REF!</v>
      </c>
      <c r="AI170" s="59">
        <f t="shared" si="82"/>
        <v>0</v>
      </c>
      <c r="AJ170" s="59">
        <f t="shared" si="83"/>
        <v>0</v>
      </c>
      <c r="AK170" s="59" t="e">
        <f t="shared" si="65"/>
        <v>#REF!</v>
      </c>
      <c r="AM170" s="17"/>
      <c r="AN170" s="60"/>
    </row>
    <row r="171" spans="1:40" x14ac:dyDescent="0.35">
      <c r="A171" s="50" t="s">
        <v>247</v>
      </c>
      <c r="B171" s="51" t="s">
        <v>253</v>
      </c>
      <c r="C171" s="52">
        <v>5400</v>
      </c>
      <c r="D171" s="53" t="s">
        <v>254</v>
      </c>
      <c r="E171" s="54">
        <v>1579</v>
      </c>
      <c r="F171" s="55">
        <v>9431111.9235626049</v>
      </c>
      <c r="G171" s="55">
        <v>34280.297709018698</v>
      </c>
      <c r="H171" s="55">
        <v>336200.41360000003</v>
      </c>
      <c r="I171" s="55">
        <f t="shared" si="73"/>
        <v>9801592.6348716225</v>
      </c>
      <c r="J171" s="55">
        <f t="shared" si="74"/>
        <v>6207.4684198047007</v>
      </c>
      <c r="K171" s="55">
        <v>0</v>
      </c>
      <c r="L171" s="55">
        <v>0</v>
      </c>
      <c r="M171" s="55"/>
      <c r="N171" s="55"/>
      <c r="O171" s="56"/>
      <c r="P171" s="54">
        <v>1611</v>
      </c>
      <c r="Q171" s="55">
        <v>10093352.651338859</v>
      </c>
      <c r="R171" s="55">
        <v>0</v>
      </c>
      <c r="S171" s="55">
        <f t="shared" si="63"/>
        <v>10093352.651338859</v>
      </c>
      <c r="T171" s="55">
        <f t="shared" si="64"/>
        <v>6265.2716643940776</v>
      </c>
      <c r="U171" s="55">
        <v>0</v>
      </c>
      <c r="V171" s="55">
        <v>0</v>
      </c>
      <c r="W171" s="55"/>
      <c r="X171" s="57"/>
      <c r="Y171" s="57">
        <f t="shared" si="75"/>
        <v>291760.01646723598</v>
      </c>
      <c r="Z171" s="15">
        <f t="shared" si="76"/>
        <v>2.9766592770773537E-2</v>
      </c>
      <c r="AA171" s="58">
        <f t="shared" si="77"/>
        <v>32</v>
      </c>
      <c r="AB171" s="58">
        <f t="shared" si="78"/>
        <v>57.803244589376845</v>
      </c>
      <c r="AC171" s="15">
        <f t="shared" si="79"/>
        <v>9.311887017412479E-3</v>
      </c>
      <c r="AD171" s="16">
        <v>1.0586817131801984E-2</v>
      </c>
      <c r="AF171" s="59">
        <f t="shared" si="80"/>
        <v>662240.7277762536</v>
      </c>
      <c r="AG171" s="59">
        <f t="shared" si="81"/>
        <v>0</v>
      </c>
      <c r="AH171" s="59" t="e">
        <f>#REF!-#REF!</f>
        <v>#REF!</v>
      </c>
      <c r="AI171" s="59">
        <f t="shared" si="82"/>
        <v>0</v>
      </c>
      <c r="AJ171" s="59">
        <f t="shared" si="83"/>
        <v>0</v>
      </c>
      <c r="AK171" s="59" t="e">
        <f t="shared" si="65"/>
        <v>#REF!</v>
      </c>
      <c r="AL171" s="21" t="s">
        <v>288</v>
      </c>
      <c r="AM171" s="17"/>
      <c r="AN171" s="60"/>
    </row>
    <row r="172" spans="1:40" x14ac:dyDescent="0.35">
      <c r="A172" s="50" t="s">
        <v>247</v>
      </c>
      <c r="B172" s="51"/>
      <c r="C172" s="52">
        <v>4021</v>
      </c>
      <c r="D172" s="53" t="s">
        <v>255</v>
      </c>
      <c r="E172" s="54">
        <v>997</v>
      </c>
      <c r="F172" s="55">
        <v>7108533.0911810556</v>
      </c>
      <c r="G172" s="55">
        <v>0</v>
      </c>
      <c r="H172" s="55">
        <v>256777.55910000001</v>
      </c>
      <c r="I172" s="55">
        <f t="shared" si="73"/>
        <v>7365310.6502810558</v>
      </c>
      <c r="J172" s="55">
        <f t="shared" si="74"/>
        <v>7387.4730694895243</v>
      </c>
      <c r="K172" s="55">
        <v>0</v>
      </c>
      <c r="L172" s="55">
        <v>0</v>
      </c>
      <c r="M172" s="55"/>
      <c r="N172" s="55"/>
      <c r="O172" s="56"/>
      <c r="P172" s="54">
        <v>1020</v>
      </c>
      <c r="Q172" s="55">
        <v>7642946.9556045868</v>
      </c>
      <c r="R172" s="55">
        <v>0</v>
      </c>
      <c r="S172" s="55">
        <f t="shared" si="63"/>
        <v>7642946.9556045868</v>
      </c>
      <c r="T172" s="55">
        <f t="shared" si="64"/>
        <v>7493.0852505927323</v>
      </c>
      <c r="U172" s="55">
        <v>0</v>
      </c>
      <c r="V172" s="55">
        <v>0</v>
      </c>
      <c r="W172" s="55"/>
      <c r="X172" s="57"/>
      <c r="Y172" s="57">
        <f t="shared" si="75"/>
        <v>277636.30532353092</v>
      </c>
      <c r="Z172" s="15">
        <f t="shared" si="76"/>
        <v>3.7695124958909476E-2</v>
      </c>
      <c r="AA172" s="58">
        <f t="shared" si="77"/>
        <v>23</v>
      </c>
      <c r="AB172" s="58">
        <f t="shared" si="78"/>
        <v>105.61218110320806</v>
      </c>
      <c r="AC172" s="15">
        <f t="shared" si="79"/>
        <v>1.429611723924773E-2</v>
      </c>
      <c r="AD172" s="16">
        <v>1.4354438657749213E-2</v>
      </c>
      <c r="AF172" s="59">
        <f t="shared" si="80"/>
        <v>534413.86442353111</v>
      </c>
      <c r="AG172" s="59">
        <f t="shared" si="81"/>
        <v>0</v>
      </c>
      <c r="AH172" s="59" t="e">
        <f>#REF!-#REF!</f>
        <v>#REF!</v>
      </c>
      <c r="AI172" s="59">
        <f t="shared" si="82"/>
        <v>0</v>
      </c>
      <c r="AJ172" s="59">
        <f t="shared" si="83"/>
        <v>0</v>
      </c>
      <c r="AK172" s="59" t="e">
        <f t="shared" si="65"/>
        <v>#REF!</v>
      </c>
      <c r="AM172" s="17"/>
      <c r="AN172" s="60"/>
    </row>
    <row r="173" spans="1:40" x14ac:dyDescent="0.35">
      <c r="A173" s="50" t="s">
        <v>247</v>
      </c>
      <c r="B173" s="51"/>
      <c r="C173" s="52">
        <v>9998</v>
      </c>
      <c r="D173" s="53" t="s">
        <v>256</v>
      </c>
      <c r="E173" s="54">
        <v>659.58333333333326</v>
      </c>
      <c r="F173" s="55">
        <v>4286293.7838597177</v>
      </c>
      <c r="G173" s="55">
        <v>0</v>
      </c>
      <c r="H173" s="55">
        <v>155504.9639</v>
      </c>
      <c r="I173" s="55">
        <f t="shared" si="73"/>
        <v>4441798.7477597175</v>
      </c>
      <c r="J173" s="55">
        <f t="shared" si="74"/>
        <v>6734.2495228195348</v>
      </c>
      <c r="K173" s="55">
        <v>0</v>
      </c>
      <c r="L173" s="55">
        <v>0</v>
      </c>
      <c r="M173" s="55"/>
      <c r="N173" s="55"/>
      <c r="O173" s="56"/>
      <c r="P173" s="54">
        <v>720</v>
      </c>
      <c r="Q173" s="55">
        <v>4931313.2011543754</v>
      </c>
      <c r="R173" s="55">
        <v>0</v>
      </c>
      <c r="S173" s="55">
        <f t="shared" si="63"/>
        <v>4931313.2011543754</v>
      </c>
      <c r="T173" s="55">
        <f t="shared" si="64"/>
        <v>6849.0461127144099</v>
      </c>
      <c r="U173" s="55">
        <v>0</v>
      </c>
      <c r="V173" s="55">
        <v>0</v>
      </c>
      <c r="W173" s="55"/>
      <c r="X173" s="57"/>
      <c r="Y173" s="57">
        <f t="shared" si="75"/>
        <v>489514.45339465793</v>
      </c>
      <c r="Z173" s="15">
        <f t="shared" si="76"/>
        <v>0.11020635584661531</v>
      </c>
      <c r="AA173" s="58">
        <f t="shared" si="77"/>
        <v>60.416666666666742</v>
      </c>
      <c r="AB173" s="58">
        <f t="shared" si="78"/>
        <v>114.79658989487507</v>
      </c>
      <c r="AC173" s="15">
        <f t="shared" si="79"/>
        <v>1.7046678996059939E-2</v>
      </c>
      <c r="AD173" s="16">
        <v>1.3842042588107617E-2</v>
      </c>
      <c r="AF173" s="59">
        <f t="shared" si="80"/>
        <v>645019.41729465779</v>
      </c>
      <c r="AG173" s="59">
        <f t="shared" si="81"/>
        <v>0</v>
      </c>
      <c r="AH173" s="59" t="e">
        <f>#REF!-#REF!</f>
        <v>#REF!</v>
      </c>
      <c r="AI173" s="59">
        <f t="shared" si="82"/>
        <v>0</v>
      </c>
      <c r="AJ173" s="59">
        <f t="shared" si="83"/>
        <v>0</v>
      </c>
      <c r="AK173" s="59" t="e">
        <f t="shared" si="65"/>
        <v>#REF!</v>
      </c>
      <c r="AM173" s="17"/>
      <c r="AN173" s="60"/>
    </row>
    <row r="174" spans="1:40" x14ac:dyDescent="0.35">
      <c r="A174" s="50" t="s">
        <v>247</v>
      </c>
      <c r="B174" s="51"/>
      <c r="C174" s="52">
        <v>4029</v>
      </c>
      <c r="D174" s="53" t="s">
        <v>312</v>
      </c>
      <c r="E174" s="54">
        <v>1460</v>
      </c>
      <c r="F174" s="55">
        <v>9920988.5973483138</v>
      </c>
      <c r="G174" s="55">
        <v>0</v>
      </c>
      <c r="H174" s="55">
        <v>364428.98239999998</v>
      </c>
      <c r="I174" s="55">
        <f t="shared" si="73"/>
        <v>10285417.579748314</v>
      </c>
      <c r="J174" s="55">
        <f t="shared" si="74"/>
        <v>7044.8065614714478</v>
      </c>
      <c r="K174" s="55">
        <v>0</v>
      </c>
      <c r="L174" s="55">
        <v>0</v>
      </c>
      <c r="M174" s="55"/>
      <c r="N174" s="55"/>
      <c r="O174" s="56"/>
      <c r="P174" s="54">
        <v>1464</v>
      </c>
      <c r="Q174" s="55">
        <v>10448772.822805246</v>
      </c>
      <c r="R174" s="55">
        <v>0</v>
      </c>
      <c r="S174" s="55">
        <f t="shared" si="63"/>
        <v>10448772.822805246</v>
      </c>
      <c r="T174" s="55">
        <f t="shared" si="64"/>
        <v>7137.1399062877363</v>
      </c>
      <c r="U174" s="55">
        <v>0</v>
      </c>
      <c r="V174" s="55">
        <v>0</v>
      </c>
      <c r="W174" s="55"/>
      <c r="X174" s="57"/>
      <c r="Y174" s="57">
        <f t="shared" si="75"/>
        <v>163355.24305693246</v>
      </c>
      <c r="Z174" s="15">
        <f t="shared" si="76"/>
        <v>1.5882217886668437E-2</v>
      </c>
      <c r="AA174" s="58">
        <f t="shared" si="77"/>
        <v>4</v>
      </c>
      <c r="AB174" s="58">
        <f t="shared" si="78"/>
        <v>92.333344816288445</v>
      </c>
      <c r="AC174" s="15">
        <f t="shared" si="79"/>
        <v>1.3106583411568229E-2</v>
      </c>
      <c r="AD174" s="16">
        <v>1.4295228312955155E-2</v>
      </c>
      <c r="AF174" s="59">
        <f t="shared" si="80"/>
        <v>527784.22545693256</v>
      </c>
      <c r="AG174" s="59">
        <f t="shared" si="81"/>
        <v>0</v>
      </c>
      <c r="AH174" s="59" t="e">
        <f>#REF!-#REF!</f>
        <v>#REF!</v>
      </c>
      <c r="AI174" s="59">
        <f t="shared" si="82"/>
        <v>0</v>
      </c>
      <c r="AJ174" s="59">
        <f t="shared" si="83"/>
        <v>0</v>
      </c>
      <c r="AK174" s="59" t="e">
        <f t="shared" si="65"/>
        <v>#REF!</v>
      </c>
      <c r="AM174" s="17"/>
      <c r="AN174" s="60"/>
    </row>
    <row r="175" spans="1:40" x14ac:dyDescent="0.35">
      <c r="A175" s="50" t="s">
        <v>247</v>
      </c>
      <c r="B175" s="51" t="s">
        <v>257</v>
      </c>
      <c r="C175" s="52">
        <v>4100</v>
      </c>
      <c r="D175" s="53" t="s">
        <v>258</v>
      </c>
      <c r="E175" s="54">
        <v>1629</v>
      </c>
      <c r="F175" s="55">
        <v>10942729.112517465</v>
      </c>
      <c r="G175" s="55">
        <v>0</v>
      </c>
      <c r="H175" s="55">
        <v>390909.26819999999</v>
      </c>
      <c r="I175" s="55">
        <f t="shared" si="73"/>
        <v>11333638.380717466</v>
      </c>
      <c r="J175" s="55">
        <f t="shared" si="74"/>
        <v>6957.4207370886834</v>
      </c>
      <c r="K175" s="55">
        <v>0</v>
      </c>
      <c r="L175" s="55">
        <v>0</v>
      </c>
      <c r="M175" s="55"/>
      <c r="N175" s="55"/>
      <c r="O175" s="56"/>
      <c r="P175" s="54">
        <v>1640</v>
      </c>
      <c r="Q175" s="55">
        <v>11579028.299468547</v>
      </c>
      <c r="R175" s="55">
        <v>0</v>
      </c>
      <c r="S175" s="55">
        <f t="shared" si="63"/>
        <v>11579028.299468547</v>
      </c>
      <c r="T175" s="55">
        <f t="shared" si="64"/>
        <v>7060.3831094320412</v>
      </c>
      <c r="U175" s="55">
        <v>0</v>
      </c>
      <c r="V175" s="55">
        <v>0</v>
      </c>
      <c r="W175" s="55"/>
      <c r="X175" s="57"/>
      <c r="Y175" s="57">
        <f t="shared" si="75"/>
        <v>245389.91875108145</v>
      </c>
      <c r="Z175" s="15">
        <f t="shared" si="76"/>
        <v>2.1651468884747338E-2</v>
      </c>
      <c r="AA175" s="58">
        <f t="shared" si="77"/>
        <v>11</v>
      </c>
      <c r="AB175" s="58">
        <f t="shared" si="78"/>
        <v>102.96237234335786</v>
      </c>
      <c r="AC175" s="15">
        <f t="shared" si="79"/>
        <v>1.4798928544666801E-2</v>
      </c>
      <c r="AD175" s="16">
        <v>1.4225864854989334E-2</v>
      </c>
      <c r="AF175" s="59">
        <f t="shared" si="80"/>
        <v>636299.1869510822</v>
      </c>
      <c r="AG175" s="59">
        <f t="shared" si="81"/>
        <v>0</v>
      </c>
      <c r="AH175" s="59" t="e">
        <f>#REF!-#REF!</f>
        <v>#REF!</v>
      </c>
      <c r="AI175" s="59">
        <f t="shared" si="82"/>
        <v>0</v>
      </c>
      <c r="AJ175" s="59">
        <f t="shared" si="83"/>
        <v>0</v>
      </c>
      <c r="AK175" s="59" t="e">
        <f t="shared" si="65"/>
        <v>#REF!</v>
      </c>
      <c r="AM175" s="17"/>
      <c r="AN175" s="60"/>
    </row>
    <row r="176" spans="1:40" x14ac:dyDescent="0.35">
      <c r="A176" s="50" t="s">
        <v>247</v>
      </c>
      <c r="B176" s="51"/>
      <c r="C176" s="52">
        <v>6909</v>
      </c>
      <c r="D176" s="61" t="s">
        <v>319</v>
      </c>
      <c r="E176" s="54">
        <v>707</v>
      </c>
      <c r="F176" s="55">
        <v>4871968.913812425</v>
      </c>
      <c r="G176" s="55">
        <v>0</v>
      </c>
      <c r="H176" s="55">
        <v>165514.78839999999</v>
      </c>
      <c r="I176" s="55">
        <f t="shared" si="73"/>
        <v>5037483.7022124249</v>
      </c>
      <c r="J176" s="55">
        <f t="shared" si="74"/>
        <v>7125.1537513612802</v>
      </c>
      <c r="K176" s="55">
        <v>106444.11092801858</v>
      </c>
      <c r="L176" s="55">
        <v>0</v>
      </c>
      <c r="M176" s="55"/>
      <c r="N176" s="55"/>
      <c r="O176" s="56"/>
      <c r="P176" s="54">
        <v>759</v>
      </c>
      <c r="Q176" s="55">
        <v>5424423.278394578</v>
      </c>
      <c r="R176" s="55">
        <v>0</v>
      </c>
      <c r="S176" s="55">
        <f t="shared" si="63"/>
        <v>5424423.278394578</v>
      </c>
      <c r="T176" s="55">
        <f t="shared" si="64"/>
        <v>7146.8027383327772</v>
      </c>
      <c r="U176" s="62">
        <v>67073.653517751023</v>
      </c>
      <c r="V176" s="55">
        <v>0</v>
      </c>
      <c r="W176" s="55"/>
      <c r="X176" s="57"/>
      <c r="Y176" s="57">
        <f t="shared" si="75"/>
        <v>386939.57618215308</v>
      </c>
      <c r="Z176" s="15">
        <f t="shared" si="76"/>
        <v>7.6812075046954975E-2</v>
      </c>
      <c r="AA176" s="58">
        <f t="shared" si="77"/>
        <v>52</v>
      </c>
      <c r="AB176" s="58">
        <f t="shared" si="78"/>
        <v>21.648986971496925</v>
      </c>
      <c r="AC176" s="15">
        <f t="shared" si="79"/>
        <v>3.038388745977727E-3</v>
      </c>
      <c r="AD176" s="16">
        <v>4.8665773867009321E-3</v>
      </c>
      <c r="AF176" s="59">
        <f t="shared" si="80"/>
        <v>552454.36458215304</v>
      </c>
      <c r="AG176" s="59">
        <f t="shared" si="81"/>
        <v>-39370.457410267554</v>
      </c>
      <c r="AH176" s="59" t="e">
        <f>#REF!-#REF!</f>
        <v>#REF!</v>
      </c>
      <c r="AI176" s="59">
        <f t="shared" si="82"/>
        <v>0</v>
      </c>
      <c r="AJ176" s="59">
        <f t="shared" si="83"/>
        <v>0</v>
      </c>
      <c r="AK176" s="59" t="e">
        <f t="shared" si="65"/>
        <v>#REF!</v>
      </c>
      <c r="AM176" s="17"/>
      <c r="AN176" s="60"/>
    </row>
    <row r="177" spans="1:40" x14ac:dyDescent="0.35">
      <c r="A177" s="50" t="s">
        <v>247</v>
      </c>
      <c r="B177" s="51"/>
      <c r="C177" s="52">
        <v>4101</v>
      </c>
      <c r="D177" s="53" t="s">
        <v>313</v>
      </c>
      <c r="E177" s="54">
        <v>1507</v>
      </c>
      <c r="F177" s="55">
        <v>10545667.646279052</v>
      </c>
      <c r="G177" s="55">
        <v>0</v>
      </c>
      <c r="H177" s="55">
        <v>387314.68640000001</v>
      </c>
      <c r="I177" s="55">
        <f t="shared" si="73"/>
        <v>10932982.332679052</v>
      </c>
      <c r="J177" s="55">
        <f t="shared" si="74"/>
        <v>7254.7991590438305</v>
      </c>
      <c r="K177" s="55">
        <v>0</v>
      </c>
      <c r="L177" s="55">
        <v>0</v>
      </c>
      <c r="M177" s="55"/>
      <c r="N177" s="55"/>
      <c r="O177" s="56"/>
      <c r="P177" s="54">
        <v>1524</v>
      </c>
      <c r="Q177" s="55">
        <v>11205994.336967899</v>
      </c>
      <c r="R177" s="55">
        <v>0</v>
      </c>
      <c r="S177" s="55">
        <f t="shared" si="63"/>
        <v>11205994.336967899</v>
      </c>
      <c r="T177" s="55">
        <f t="shared" si="64"/>
        <v>7353.0146568030832</v>
      </c>
      <c r="U177" s="55">
        <v>0</v>
      </c>
      <c r="V177" s="55">
        <v>0</v>
      </c>
      <c r="W177" s="55"/>
      <c r="X177" s="57"/>
      <c r="Y177" s="57">
        <f t="shared" si="75"/>
        <v>273012.00428884663</v>
      </c>
      <c r="Z177" s="15">
        <f t="shared" si="76"/>
        <v>2.4971411823542899E-2</v>
      </c>
      <c r="AA177" s="58">
        <f t="shared" si="77"/>
        <v>17</v>
      </c>
      <c r="AB177" s="58">
        <f t="shared" si="78"/>
        <v>98.215497759252685</v>
      </c>
      <c r="AC177" s="15">
        <f t="shared" si="79"/>
        <v>1.3538003686403455E-2</v>
      </c>
      <c r="AD177" s="16">
        <v>1.4295664888553272E-2</v>
      </c>
      <c r="AF177" s="59">
        <f t="shared" si="80"/>
        <v>660326.69068884663</v>
      </c>
      <c r="AG177" s="59">
        <f t="shared" si="81"/>
        <v>0</v>
      </c>
      <c r="AH177" s="59" t="e">
        <f>#REF!-#REF!</f>
        <v>#REF!</v>
      </c>
      <c r="AI177" s="59">
        <f t="shared" si="82"/>
        <v>0</v>
      </c>
      <c r="AJ177" s="59">
        <f t="shared" si="83"/>
        <v>0</v>
      </c>
      <c r="AK177" s="59" t="e">
        <f t="shared" si="65"/>
        <v>#REF!</v>
      </c>
      <c r="AM177" s="17"/>
      <c r="AN177" s="60"/>
    </row>
    <row r="178" spans="1:40" x14ac:dyDescent="0.35">
      <c r="A178" s="50" t="s">
        <v>247</v>
      </c>
      <c r="B178" s="51"/>
      <c r="C178" s="52">
        <v>6905</v>
      </c>
      <c r="D178" s="53" t="s">
        <v>259</v>
      </c>
      <c r="E178" s="54">
        <v>904</v>
      </c>
      <c r="F178" s="55">
        <v>5754869.7409823304</v>
      </c>
      <c r="G178" s="55">
        <v>0</v>
      </c>
      <c r="H178" s="55">
        <v>202916.84179999999</v>
      </c>
      <c r="I178" s="55">
        <f t="shared" si="73"/>
        <v>5957786.58278233</v>
      </c>
      <c r="J178" s="55">
        <f t="shared" si="74"/>
        <v>6590.4718836087723</v>
      </c>
      <c r="K178" s="55">
        <v>0</v>
      </c>
      <c r="L178" s="55">
        <v>0</v>
      </c>
      <c r="M178" s="55"/>
      <c r="N178" s="55"/>
      <c r="O178" s="56"/>
      <c r="P178" s="54">
        <v>913</v>
      </c>
      <c r="Q178" s="55">
        <v>6109073.3961668033</v>
      </c>
      <c r="R178" s="55">
        <v>0</v>
      </c>
      <c r="S178" s="55">
        <f t="shared" si="63"/>
        <v>6109073.3961668033</v>
      </c>
      <c r="T178" s="55">
        <f t="shared" si="64"/>
        <v>6691.208539065502</v>
      </c>
      <c r="U178" s="55">
        <v>0</v>
      </c>
      <c r="V178" s="55">
        <v>0</v>
      </c>
      <c r="W178" s="55"/>
      <c r="X178" s="57"/>
      <c r="Y178" s="57">
        <f t="shared" si="75"/>
        <v>151286.81338447332</v>
      </c>
      <c r="Z178" s="15">
        <f t="shared" si="76"/>
        <v>2.5393123986965804E-2</v>
      </c>
      <c r="AA178" s="58">
        <f t="shared" si="77"/>
        <v>9</v>
      </c>
      <c r="AB178" s="58">
        <f t="shared" si="78"/>
        <v>100.73665545672975</v>
      </c>
      <c r="AC178" s="15">
        <f t="shared" si="79"/>
        <v>1.5285196149197322E-2</v>
      </c>
      <c r="AD178" s="16">
        <v>1.417298459847971E-2</v>
      </c>
      <c r="AF178" s="59">
        <f t="shared" si="80"/>
        <v>354203.65518447291</v>
      </c>
      <c r="AG178" s="59">
        <f t="shared" si="81"/>
        <v>0</v>
      </c>
      <c r="AH178" s="59" t="e">
        <f>#REF!-#REF!</f>
        <v>#REF!</v>
      </c>
      <c r="AI178" s="59">
        <f t="shared" si="82"/>
        <v>0</v>
      </c>
      <c r="AJ178" s="59">
        <f t="shared" si="83"/>
        <v>0</v>
      </c>
      <c r="AK178" s="59" t="e">
        <f t="shared" si="65"/>
        <v>#REF!</v>
      </c>
      <c r="AM178" s="17"/>
      <c r="AN178" s="60"/>
    </row>
    <row r="179" spans="1:40" x14ac:dyDescent="0.35">
      <c r="A179" s="50" t="s">
        <v>247</v>
      </c>
      <c r="B179" s="51"/>
      <c r="C179" s="52">
        <v>4006</v>
      </c>
      <c r="D179" s="53" t="s">
        <v>260</v>
      </c>
      <c r="E179" s="54">
        <v>865</v>
      </c>
      <c r="F179" s="55">
        <v>5768961.0019402383</v>
      </c>
      <c r="G179" s="55">
        <v>0</v>
      </c>
      <c r="H179" s="55">
        <v>208441.736</v>
      </c>
      <c r="I179" s="55">
        <f t="shared" si="73"/>
        <v>5977402.7379402379</v>
      </c>
      <c r="J179" s="55">
        <f t="shared" si="74"/>
        <v>6910.2921825898702</v>
      </c>
      <c r="K179" s="55">
        <v>23497.757313648239</v>
      </c>
      <c r="L179" s="55">
        <v>0</v>
      </c>
      <c r="M179" s="55"/>
      <c r="N179" s="55"/>
      <c r="O179" s="56"/>
      <c r="P179" s="54">
        <v>846</v>
      </c>
      <c r="Q179" s="55">
        <v>5916511.6109178327</v>
      </c>
      <c r="R179" s="55">
        <v>0</v>
      </c>
      <c r="S179" s="55">
        <f t="shared" si="63"/>
        <v>5916511.6109178327</v>
      </c>
      <c r="T179" s="55">
        <f t="shared" si="64"/>
        <v>6993.5125424560674</v>
      </c>
      <c r="U179" s="55">
        <v>0</v>
      </c>
      <c r="V179" s="55">
        <v>0</v>
      </c>
      <c r="W179" s="55"/>
      <c r="X179" s="57"/>
      <c r="Y179" s="57">
        <f t="shared" si="75"/>
        <v>-60891.127022405155</v>
      </c>
      <c r="Z179" s="15">
        <f t="shared" si="76"/>
        <v>-1.0186887130076094E-2</v>
      </c>
      <c r="AA179" s="58">
        <f t="shared" si="77"/>
        <v>-19</v>
      </c>
      <c r="AB179" s="58">
        <f t="shared" si="78"/>
        <v>83.220359866197214</v>
      </c>
      <c r="AC179" s="15">
        <f t="shared" si="79"/>
        <v>1.204295819442569E-2</v>
      </c>
      <c r="AD179" s="16">
        <v>1.0248149378252247E-2</v>
      </c>
      <c r="AF179" s="59">
        <f t="shared" si="80"/>
        <v>147550.60897759441</v>
      </c>
      <c r="AG179" s="59">
        <f t="shared" si="81"/>
        <v>-23497.757313648239</v>
      </c>
      <c r="AH179" s="59" t="e">
        <f>#REF!-#REF!</f>
        <v>#REF!</v>
      </c>
      <c r="AI179" s="59">
        <f t="shared" si="82"/>
        <v>0</v>
      </c>
      <c r="AJ179" s="59">
        <f t="shared" si="83"/>
        <v>0</v>
      </c>
      <c r="AK179" s="59" t="e">
        <f t="shared" si="65"/>
        <v>#REF!</v>
      </c>
      <c r="AM179" s="17"/>
      <c r="AN179" s="60"/>
    </row>
    <row r="180" spans="1:40" x14ac:dyDescent="0.35">
      <c r="A180" s="50" t="s">
        <v>247</v>
      </c>
      <c r="B180" s="51"/>
      <c r="C180" s="52">
        <v>4004</v>
      </c>
      <c r="D180" s="53" t="s">
        <v>261</v>
      </c>
      <c r="E180" s="54">
        <v>839</v>
      </c>
      <c r="F180" s="55">
        <v>5392398.3948897189</v>
      </c>
      <c r="G180" s="55">
        <v>0</v>
      </c>
      <c r="H180" s="55">
        <v>192427.1441</v>
      </c>
      <c r="I180" s="55">
        <f t="shared" si="73"/>
        <v>5584825.538989719</v>
      </c>
      <c r="J180" s="55">
        <f t="shared" si="74"/>
        <v>6656.526268164147</v>
      </c>
      <c r="K180" s="55">
        <v>0</v>
      </c>
      <c r="L180" s="55">
        <v>0</v>
      </c>
      <c r="M180" s="55"/>
      <c r="N180" s="55"/>
      <c r="O180" s="56"/>
      <c r="P180" s="54">
        <v>830</v>
      </c>
      <c r="Q180" s="55">
        <v>5608320.3939869143</v>
      </c>
      <c r="R180" s="55">
        <v>0</v>
      </c>
      <c r="S180" s="55">
        <f t="shared" si="63"/>
        <v>5608320.3939869143</v>
      </c>
      <c r="T180" s="55">
        <f t="shared" si="64"/>
        <v>6757.0125228758006</v>
      </c>
      <c r="U180" s="55">
        <v>0</v>
      </c>
      <c r="V180" s="55">
        <v>0</v>
      </c>
      <c r="W180" s="55"/>
      <c r="X180" s="57"/>
      <c r="Y180" s="57">
        <f t="shared" si="75"/>
        <v>23494.854997195303</v>
      </c>
      <c r="Z180" s="15">
        <f t="shared" si="76"/>
        <v>4.2069093892314058E-3</v>
      </c>
      <c r="AA180" s="58">
        <f t="shared" si="77"/>
        <v>-9</v>
      </c>
      <c r="AB180" s="58">
        <f t="shared" si="78"/>
        <v>100.4862547116536</v>
      </c>
      <c r="AC180" s="15">
        <f t="shared" si="79"/>
        <v>1.5095899972970006E-2</v>
      </c>
      <c r="AD180" s="16">
        <v>1.418537625209515E-2</v>
      </c>
      <c r="AF180" s="59">
        <f t="shared" si="80"/>
        <v>215921.99909719545</v>
      </c>
      <c r="AG180" s="59">
        <f t="shared" si="81"/>
        <v>0</v>
      </c>
      <c r="AH180" s="59" t="e">
        <f>#REF!-#REF!</f>
        <v>#REF!</v>
      </c>
      <c r="AI180" s="59">
        <f t="shared" si="82"/>
        <v>0</v>
      </c>
      <c r="AJ180" s="59">
        <f t="shared" si="83"/>
        <v>0</v>
      </c>
      <c r="AK180" s="59" t="e">
        <f t="shared" si="65"/>
        <v>#REF!</v>
      </c>
      <c r="AM180" s="17"/>
      <c r="AN180" s="60"/>
    </row>
    <row r="181" spans="1:40" x14ac:dyDescent="0.35">
      <c r="A181" s="50" t="s">
        <v>247</v>
      </c>
      <c r="B181" s="51"/>
      <c r="C181" s="52">
        <v>4024</v>
      </c>
      <c r="D181" s="53" t="s">
        <v>262</v>
      </c>
      <c r="E181" s="54">
        <v>644</v>
      </c>
      <c r="F181" s="55">
        <v>4152408.4896922801</v>
      </c>
      <c r="G181" s="55">
        <v>0</v>
      </c>
      <c r="H181" s="55">
        <v>150902.4234</v>
      </c>
      <c r="I181" s="55">
        <f t="shared" si="73"/>
        <v>4303310.9130922798</v>
      </c>
      <c r="J181" s="55">
        <f t="shared" si="74"/>
        <v>6682.1598029383231</v>
      </c>
      <c r="K181" s="55">
        <v>0</v>
      </c>
      <c r="L181" s="55">
        <v>0</v>
      </c>
      <c r="M181" s="55"/>
      <c r="N181" s="55"/>
      <c r="O181" s="56"/>
      <c r="P181" s="54">
        <v>658</v>
      </c>
      <c r="Q181" s="55">
        <v>4464578.7663419563</v>
      </c>
      <c r="R181" s="55">
        <v>0</v>
      </c>
      <c r="S181" s="55">
        <f t="shared" si="63"/>
        <v>4464578.7663419563</v>
      </c>
      <c r="T181" s="55">
        <f t="shared" si="64"/>
        <v>6785.074112981697</v>
      </c>
      <c r="U181" s="55">
        <v>0</v>
      </c>
      <c r="V181" s="55">
        <v>0</v>
      </c>
      <c r="W181" s="55"/>
      <c r="X181" s="57"/>
      <c r="Y181" s="57">
        <f t="shared" si="75"/>
        <v>161267.85324967653</v>
      </c>
      <c r="Z181" s="15">
        <f t="shared" si="76"/>
        <v>3.7475296697489169E-2</v>
      </c>
      <c r="AA181" s="58">
        <f t="shared" si="77"/>
        <v>14</v>
      </c>
      <c r="AB181" s="58">
        <f t="shared" si="78"/>
        <v>102.91431004337392</v>
      </c>
      <c r="AC181" s="15">
        <f t="shared" si="79"/>
        <v>1.54013542145639E-2</v>
      </c>
      <c r="AD181" s="16">
        <v>1.4195308768171433E-2</v>
      </c>
      <c r="AF181" s="59">
        <f t="shared" si="80"/>
        <v>312170.27664967626</v>
      </c>
      <c r="AG181" s="59">
        <f t="shared" si="81"/>
        <v>0</v>
      </c>
      <c r="AH181" s="59" t="e">
        <f>#REF!-#REF!</f>
        <v>#REF!</v>
      </c>
      <c r="AI181" s="59">
        <f t="shared" si="82"/>
        <v>0</v>
      </c>
      <c r="AJ181" s="59">
        <f t="shared" si="83"/>
        <v>0</v>
      </c>
      <c r="AK181" s="59" t="e">
        <f t="shared" si="65"/>
        <v>#REF!</v>
      </c>
      <c r="AM181" s="17"/>
      <c r="AN181" s="60"/>
    </row>
    <row r="182" spans="1:40" x14ac:dyDescent="0.35">
      <c r="A182" s="50" t="s">
        <v>247</v>
      </c>
      <c r="B182" s="51"/>
      <c r="C182" s="52">
        <v>4010</v>
      </c>
      <c r="D182" s="53" t="s">
        <v>263</v>
      </c>
      <c r="E182" s="54">
        <v>638</v>
      </c>
      <c r="F182" s="55">
        <v>4132635.0063158991</v>
      </c>
      <c r="G182" s="55">
        <v>0</v>
      </c>
      <c r="H182" s="55">
        <v>147721.9086</v>
      </c>
      <c r="I182" s="55">
        <f t="shared" si="73"/>
        <v>4280356.9149158988</v>
      </c>
      <c r="J182" s="55">
        <f t="shared" si="74"/>
        <v>6709.0233776111263</v>
      </c>
      <c r="K182" s="55">
        <v>0</v>
      </c>
      <c r="L182" s="55">
        <v>0</v>
      </c>
      <c r="M182" s="55"/>
      <c r="N182" s="55"/>
      <c r="O182" s="56"/>
      <c r="P182" s="54">
        <v>651</v>
      </c>
      <c r="Q182" s="55">
        <v>4431406.9426466208</v>
      </c>
      <c r="R182" s="55">
        <v>0</v>
      </c>
      <c r="S182" s="55">
        <f t="shared" si="63"/>
        <v>4431406.9426466208</v>
      </c>
      <c r="T182" s="55">
        <f t="shared" si="64"/>
        <v>6807.076716815086</v>
      </c>
      <c r="U182" s="55">
        <v>0</v>
      </c>
      <c r="V182" s="55">
        <v>0</v>
      </c>
      <c r="W182" s="55"/>
      <c r="X182" s="57"/>
      <c r="Y182" s="57">
        <f t="shared" si="75"/>
        <v>151050.02773072198</v>
      </c>
      <c r="Z182" s="15">
        <f t="shared" si="76"/>
        <v>3.5289119747083042E-2</v>
      </c>
      <c r="AA182" s="58">
        <f t="shared" si="77"/>
        <v>13</v>
      </c>
      <c r="AB182" s="58">
        <f t="shared" si="78"/>
        <v>98.053339203959695</v>
      </c>
      <c r="AC182" s="15">
        <f t="shared" si="79"/>
        <v>1.4615143469491665E-2</v>
      </c>
      <c r="AD182" s="16">
        <v>1.41840130658486E-2</v>
      </c>
      <c r="AF182" s="59">
        <f t="shared" si="80"/>
        <v>298771.93633072171</v>
      </c>
      <c r="AG182" s="59">
        <f t="shared" si="81"/>
        <v>0</v>
      </c>
      <c r="AH182" s="59" t="e">
        <f>#REF!-#REF!</f>
        <v>#REF!</v>
      </c>
      <c r="AI182" s="59">
        <f t="shared" si="82"/>
        <v>0</v>
      </c>
      <c r="AJ182" s="59">
        <f t="shared" si="83"/>
        <v>0</v>
      </c>
      <c r="AK182" s="59" t="e">
        <f t="shared" si="65"/>
        <v>#REF!</v>
      </c>
      <c r="AM182" s="17"/>
      <c r="AN182" s="60"/>
    </row>
    <row r="183" spans="1:40" x14ac:dyDescent="0.35">
      <c r="A183" s="50" t="s">
        <v>247</v>
      </c>
      <c r="B183" s="51"/>
      <c r="C183" s="52">
        <v>9997</v>
      </c>
      <c r="D183" s="53" t="s">
        <v>264</v>
      </c>
      <c r="E183" s="54">
        <v>552</v>
      </c>
      <c r="F183" s="55">
        <v>3617560.8823481714</v>
      </c>
      <c r="G183" s="55">
        <v>0</v>
      </c>
      <c r="H183" s="55">
        <v>123987.77680000001</v>
      </c>
      <c r="I183" s="55">
        <f t="shared" si="73"/>
        <v>3741548.6591481715</v>
      </c>
      <c r="J183" s="55">
        <f t="shared" si="74"/>
        <v>6778.167860775673</v>
      </c>
      <c r="K183" s="55">
        <v>0</v>
      </c>
      <c r="L183" s="55">
        <v>0</v>
      </c>
      <c r="M183" s="55"/>
      <c r="N183" s="55"/>
      <c r="O183" s="56"/>
      <c r="P183" s="54">
        <v>602</v>
      </c>
      <c r="Q183" s="55">
        <v>4147440.9547393164</v>
      </c>
      <c r="R183" s="55">
        <v>0</v>
      </c>
      <c r="S183" s="55">
        <f t="shared" si="63"/>
        <v>4147440.9547393164</v>
      </c>
      <c r="T183" s="55">
        <f t="shared" si="64"/>
        <v>6889.4368018925525</v>
      </c>
      <c r="U183" s="55">
        <v>0</v>
      </c>
      <c r="V183" s="55">
        <v>0</v>
      </c>
      <c r="W183" s="55"/>
      <c r="X183" s="57"/>
      <c r="Y183" s="57">
        <f t="shared" si="75"/>
        <v>405892.29559114482</v>
      </c>
      <c r="Z183" s="15">
        <f t="shared" si="76"/>
        <v>0.10848243135866453</v>
      </c>
      <c r="AA183" s="58">
        <f t="shared" si="77"/>
        <v>50</v>
      </c>
      <c r="AB183" s="58">
        <f t="shared" si="78"/>
        <v>111.26894111687943</v>
      </c>
      <c r="AC183" s="15">
        <f t="shared" si="79"/>
        <v>1.6415784235851882E-2</v>
      </c>
      <c r="AD183" s="16">
        <v>1.3893989502826276E-2</v>
      </c>
      <c r="AF183" s="59">
        <f t="shared" si="80"/>
        <v>529880.07239114493</v>
      </c>
      <c r="AG183" s="59">
        <f t="shared" si="81"/>
        <v>0</v>
      </c>
      <c r="AH183" s="59" t="e">
        <f>#REF!-#REF!</f>
        <v>#REF!</v>
      </c>
      <c r="AI183" s="59">
        <f t="shared" si="82"/>
        <v>0</v>
      </c>
      <c r="AJ183" s="59">
        <f t="shared" si="83"/>
        <v>0</v>
      </c>
      <c r="AK183" s="59" t="e">
        <f t="shared" si="65"/>
        <v>#REF!</v>
      </c>
      <c r="AM183" s="17"/>
      <c r="AN183" s="60"/>
    </row>
    <row r="184" spans="1:40" x14ac:dyDescent="0.35">
      <c r="A184" s="50" t="s">
        <v>247</v>
      </c>
      <c r="B184" s="51"/>
      <c r="C184" s="52">
        <v>4613</v>
      </c>
      <c r="D184" s="61" t="s">
        <v>265</v>
      </c>
      <c r="E184" s="54">
        <v>615</v>
      </c>
      <c r="F184" s="55">
        <v>4056382.6527131079</v>
      </c>
      <c r="G184" s="55">
        <v>0</v>
      </c>
      <c r="H184" s="55">
        <v>140538.74600000001</v>
      </c>
      <c r="I184" s="55">
        <f t="shared" si="73"/>
        <v>4196921.3987131082</v>
      </c>
      <c r="J184" s="55">
        <f t="shared" si="74"/>
        <v>6824.2624369318828</v>
      </c>
      <c r="K184" s="55">
        <v>91877.709167149849</v>
      </c>
      <c r="L184" s="55">
        <v>0</v>
      </c>
      <c r="M184" s="55"/>
      <c r="N184" s="55"/>
      <c r="O184" s="56"/>
      <c r="P184" s="54">
        <v>621</v>
      </c>
      <c r="Q184" s="55">
        <v>4257066.1943297638</v>
      </c>
      <c r="R184" s="55">
        <v>0</v>
      </c>
      <c r="S184" s="55">
        <f t="shared" si="63"/>
        <v>4257066.1943297638</v>
      </c>
      <c r="T184" s="55">
        <f t="shared" si="64"/>
        <v>6855.1790568917295</v>
      </c>
      <c r="U184" s="62">
        <v>59833.736455360427</v>
      </c>
      <c r="V184" s="55">
        <v>0</v>
      </c>
      <c r="W184" s="55"/>
      <c r="X184" s="57"/>
      <c r="Y184" s="57">
        <f t="shared" si="75"/>
        <v>60144.795616655611</v>
      </c>
      <c r="Z184" s="15">
        <f t="shared" si="76"/>
        <v>1.4330693835509445E-2</v>
      </c>
      <c r="AA184" s="58">
        <f t="shared" si="77"/>
        <v>6</v>
      </c>
      <c r="AB184" s="58">
        <f t="shared" si="78"/>
        <v>30.916619959846685</v>
      </c>
      <c r="AC184" s="15">
        <f t="shared" si="79"/>
        <v>4.530397276712339E-3</v>
      </c>
      <c r="AD184" s="16">
        <v>4.8398554139694738E-3</v>
      </c>
      <c r="AF184" s="59">
        <f t="shared" si="80"/>
        <v>200683.54161665589</v>
      </c>
      <c r="AG184" s="59">
        <f t="shared" si="81"/>
        <v>-32043.972711789422</v>
      </c>
      <c r="AH184" s="59" t="e">
        <f>#REF!-#REF!</f>
        <v>#REF!</v>
      </c>
      <c r="AI184" s="59">
        <f t="shared" si="82"/>
        <v>0</v>
      </c>
      <c r="AJ184" s="59">
        <f t="shared" si="83"/>
        <v>0</v>
      </c>
      <c r="AK184" s="59" t="e">
        <f t="shared" si="65"/>
        <v>#REF!</v>
      </c>
      <c r="AM184" s="17"/>
      <c r="AN184" s="60"/>
    </row>
    <row r="185" spans="1:40" x14ac:dyDescent="0.35">
      <c r="A185" s="50" t="s">
        <v>247</v>
      </c>
      <c r="B185" s="51" t="s">
        <v>266</v>
      </c>
      <c r="C185" s="52">
        <v>5401</v>
      </c>
      <c r="D185" s="53" t="s">
        <v>267</v>
      </c>
      <c r="E185" s="54">
        <v>1388</v>
      </c>
      <c r="F185" s="55">
        <v>9465014.915965436</v>
      </c>
      <c r="G185" s="55">
        <v>0</v>
      </c>
      <c r="H185" s="55">
        <v>351346.8651</v>
      </c>
      <c r="I185" s="55">
        <f t="shared" si="73"/>
        <v>9816361.7810654361</v>
      </c>
      <c r="J185" s="55">
        <f t="shared" si="74"/>
        <v>7072.3067586926772</v>
      </c>
      <c r="K185" s="55">
        <v>0</v>
      </c>
      <c r="L185" s="55">
        <v>0</v>
      </c>
      <c r="M185" s="55"/>
      <c r="N185" s="55"/>
      <c r="O185" s="56"/>
      <c r="P185" s="54">
        <v>1404</v>
      </c>
      <c r="Q185" s="55">
        <v>10062693.982009621</v>
      </c>
      <c r="R185" s="55">
        <v>0</v>
      </c>
      <c r="S185" s="55">
        <f t="shared" si="63"/>
        <v>10062693.982009621</v>
      </c>
      <c r="T185" s="55">
        <f t="shared" si="64"/>
        <v>7167.1609558473083</v>
      </c>
      <c r="U185" s="55">
        <v>0</v>
      </c>
      <c r="V185" s="55">
        <v>0</v>
      </c>
      <c r="W185" s="55"/>
      <c r="X185" s="57"/>
      <c r="Y185" s="57">
        <f t="shared" si="75"/>
        <v>246332.20094418526</v>
      </c>
      <c r="Z185" s="15">
        <f t="shared" si="76"/>
        <v>2.5094042623747814E-2</v>
      </c>
      <c r="AA185" s="58">
        <f t="shared" si="77"/>
        <v>16</v>
      </c>
      <c r="AB185" s="58">
        <f t="shared" si="78"/>
        <v>94.854197154631038</v>
      </c>
      <c r="AC185" s="15">
        <f t="shared" si="79"/>
        <v>1.3412059232024154E-2</v>
      </c>
      <c r="AD185" s="16">
        <v>1.4306914144162075E-2</v>
      </c>
      <c r="AF185" s="59">
        <f t="shared" si="80"/>
        <v>597679.06604418531</v>
      </c>
      <c r="AG185" s="59">
        <f t="shared" si="81"/>
        <v>0</v>
      </c>
      <c r="AH185" s="59" t="e">
        <f>#REF!-#REF!</f>
        <v>#REF!</v>
      </c>
      <c r="AI185" s="59">
        <f t="shared" si="82"/>
        <v>0</v>
      </c>
      <c r="AJ185" s="59">
        <f t="shared" si="83"/>
        <v>0</v>
      </c>
      <c r="AK185" s="59" t="e">
        <f t="shared" si="65"/>
        <v>#REF!</v>
      </c>
      <c r="AM185" s="17"/>
      <c r="AN185" s="60"/>
    </row>
    <row r="186" spans="1:40" x14ac:dyDescent="0.35">
      <c r="A186" s="50" t="s">
        <v>247</v>
      </c>
      <c r="B186" s="51"/>
      <c r="C186" s="52">
        <v>4502</v>
      </c>
      <c r="D186" s="61" t="s">
        <v>268</v>
      </c>
      <c r="E186" s="54">
        <v>1569</v>
      </c>
      <c r="F186" s="55">
        <v>8966835</v>
      </c>
      <c r="G186" s="55">
        <v>111804.53788326986</v>
      </c>
      <c r="H186" s="55">
        <v>295665.85320000001</v>
      </c>
      <c r="I186" s="55">
        <f t="shared" si="73"/>
        <v>9374305.3910832703</v>
      </c>
      <c r="J186" s="55">
        <f t="shared" si="74"/>
        <v>5974.7006954004273</v>
      </c>
      <c r="K186" s="55">
        <v>0</v>
      </c>
      <c r="L186" s="55">
        <v>368613.8713099868</v>
      </c>
      <c r="M186" s="55"/>
      <c r="N186" s="55"/>
      <c r="O186" s="56"/>
      <c r="P186" s="54">
        <v>1611</v>
      </c>
      <c r="Q186" s="55">
        <v>9669080.6114108898</v>
      </c>
      <c r="R186" s="55">
        <v>0</v>
      </c>
      <c r="S186" s="55">
        <f t="shared" si="63"/>
        <v>9669080.6114108898</v>
      </c>
      <c r="T186" s="55">
        <f t="shared" si="64"/>
        <v>6001.9122355126565</v>
      </c>
      <c r="U186" s="62">
        <v>11135.611410889775</v>
      </c>
      <c r="V186" s="62">
        <v>401338.53040705685</v>
      </c>
      <c r="W186" s="55"/>
      <c r="X186" s="57"/>
      <c r="Y186" s="57">
        <f t="shared" si="75"/>
        <v>294775.22032761946</v>
      </c>
      <c r="Z186" s="15">
        <f t="shared" si="76"/>
        <v>3.1445019980681055E-2</v>
      </c>
      <c r="AA186" s="58">
        <f t="shared" si="77"/>
        <v>42</v>
      </c>
      <c r="AB186" s="58">
        <f t="shared" si="78"/>
        <v>27.211540112229159</v>
      </c>
      <c r="AC186" s="15">
        <f t="shared" si="79"/>
        <v>4.5544608005514409E-3</v>
      </c>
      <c r="AD186" s="16">
        <v>4.9283025022164306E-3</v>
      </c>
      <c r="AF186" s="59">
        <f t="shared" si="80"/>
        <v>702245.61141088977</v>
      </c>
      <c r="AG186" s="59">
        <f t="shared" si="81"/>
        <v>11135.611410889775</v>
      </c>
      <c r="AH186" s="59" t="e">
        <f>#REF!-#REF!</f>
        <v>#REF!</v>
      </c>
      <c r="AI186" s="59">
        <f t="shared" si="82"/>
        <v>0</v>
      </c>
      <c r="AJ186" s="59">
        <f t="shared" si="83"/>
        <v>32724.659097070049</v>
      </c>
      <c r="AK186" s="59" t="e">
        <f t="shared" si="65"/>
        <v>#REF!</v>
      </c>
      <c r="AM186" s="17"/>
      <c r="AN186" s="60"/>
    </row>
    <row r="187" spans="1:40" x14ac:dyDescent="0.35">
      <c r="A187" s="50" t="s">
        <v>247</v>
      </c>
      <c r="B187" s="51"/>
      <c r="C187" s="52">
        <v>4616</v>
      </c>
      <c r="D187" s="53" t="s">
        <v>269</v>
      </c>
      <c r="E187" s="54">
        <v>1448</v>
      </c>
      <c r="F187" s="55">
        <v>8990110.6061090156</v>
      </c>
      <c r="G187" s="55">
        <v>0</v>
      </c>
      <c r="H187" s="55">
        <v>320139.81420000002</v>
      </c>
      <c r="I187" s="55">
        <f t="shared" si="73"/>
        <v>9310250.4203090165</v>
      </c>
      <c r="J187" s="55">
        <f t="shared" si="74"/>
        <v>6429.7309532520831</v>
      </c>
      <c r="K187" s="55">
        <v>0</v>
      </c>
      <c r="L187" s="55">
        <v>0</v>
      </c>
      <c r="M187" s="55"/>
      <c r="N187" s="55"/>
      <c r="O187" s="56"/>
      <c r="P187" s="54">
        <v>1482</v>
      </c>
      <c r="Q187" s="55">
        <v>9669417.980968399</v>
      </c>
      <c r="R187" s="55">
        <v>0</v>
      </c>
      <c r="S187" s="55">
        <f t="shared" si="63"/>
        <v>9669417.980968399</v>
      </c>
      <c r="T187" s="55">
        <f t="shared" si="64"/>
        <v>6524.5735364159236</v>
      </c>
      <c r="U187" s="55">
        <v>0</v>
      </c>
      <c r="V187" s="55">
        <v>0</v>
      </c>
      <c r="W187" s="55"/>
      <c r="X187" s="57"/>
      <c r="Y187" s="57">
        <f t="shared" si="75"/>
        <v>359167.56065938249</v>
      </c>
      <c r="Z187" s="15">
        <f t="shared" si="76"/>
        <v>3.8577647694191919E-2</v>
      </c>
      <c r="AA187" s="58">
        <f t="shared" si="77"/>
        <v>34</v>
      </c>
      <c r="AB187" s="58">
        <f t="shared" si="78"/>
        <v>94.842583163840573</v>
      </c>
      <c r="AC187" s="15">
        <f t="shared" si="79"/>
        <v>1.4750630135755616E-2</v>
      </c>
      <c r="AD187" s="16">
        <v>1.4205780331255635E-2</v>
      </c>
      <c r="AF187" s="59">
        <f t="shared" si="80"/>
        <v>679307.37485938333</v>
      </c>
      <c r="AG187" s="59">
        <f t="shared" si="81"/>
        <v>0</v>
      </c>
      <c r="AH187" s="59" t="e">
        <f>#REF!-#REF!</f>
        <v>#REF!</v>
      </c>
      <c r="AI187" s="59">
        <f t="shared" si="82"/>
        <v>0</v>
      </c>
      <c r="AJ187" s="59">
        <f t="shared" si="83"/>
        <v>0</v>
      </c>
      <c r="AK187" s="59" t="e">
        <f t="shared" si="65"/>
        <v>#REF!</v>
      </c>
      <c r="AM187" s="17"/>
      <c r="AN187" s="60"/>
    </row>
    <row r="188" spans="1:40" x14ac:dyDescent="0.35">
      <c r="A188" s="50" t="s">
        <v>247</v>
      </c>
      <c r="B188" s="51"/>
      <c r="C188" s="52">
        <v>4027</v>
      </c>
      <c r="D188" s="53" t="s">
        <v>270</v>
      </c>
      <c r="E188" s="54">
        <v>880</v>
      </c>
      <c r="F188" s="55">
        <v>6322745.5655949879</v>
      </c>
      <c r="G188" s="55">
        <v>0</v>
      </c>
      <c r="H188" s="55">
        <v>223882.23509999999</v>
      </c>
      <c r="I188" s="55">
        <f t="shared" si="73"/>
        <v>6546627.8006949881</v>
      </c>
      <c r="J188" s="55">
        <f t="shared" si="74"/>
        <v>7439.3497735170322</v>
      </c>
      <c r="K188" s="55">
        <v>0</v>
      </c>
      <c r="L188" s="55">
        <v>0</v>
      </c>
      <c r="M188" s="55"/>
      <c r="N188" s="55"/>
      <c r="O188" s="56"/>
      <c r="P188" s="54">
        <v>888</v>
      </c>
      <c r="Q188" s="55">
        <v>6698274.2034764364</v>
      </c>
      <c r="R188" s="55">
        <v>0</v>
      </c>
      <c r="S188" s="55">
        <f t="shared" si="63"/>
        <v>6698274.2034764364</v>
      </c>
      <c r="T188" s="55">
        <f t="shared" si="64"/>
        <v>7543.1015804914823</v>
      </c>
      <c r="U188" s="55">
        <v>0</v>
      </c>
      <c r="V188" s="55">
        <v>0</v>
      </c>
      <c r="W188" s="55"/>
      <c r="X188" s="57"/>
      <c r="Y188" s="57">
        <f t="shared" si="75"/>
        <v>151646.40278144833</v>
      </c>
      <c r="Z188" s="15">
        <f t="shared" si="76"/>
        <v>2.3164048331165255E-2</v>
      </c>
      <c r="AA188" s="58">
        <f t="shared" si="77"/>
        <v>8</v>
      </c>
      <c r="AB188" s="58">
        <f t="shared" si="78"/>
        <v>103.75180697445012</v>
      </c>
      <c r="AC188" s="15">
        <f t="shared" si="79"/>
        <v>1.3946354202055478E-2</v>
      </c>
      <c r="AD188" s="16">
        <v>1.4243913012077503E-2</v>
      </c>
      <c r="AF188" s="59">
        <f t="shared" si="80"/>
        <v>375528.63788144849</v>
      </c>
      <c r="AG188" s="59">
        <f t="shared" si="81"/>
        <v>0</v>
      </c>
      <c r="AH188" s="59" t="e">
        <f>#REF!-#REF!</f>
        <v>#REF!</v>
      </c>
      <c r="AI188" s="59">
        <f t="shared" si="82"/>
        <v>0</v>
      </c>
      <c r="AJ188" s="59">
        <f t="shared" si="83"/>
        <v>0</v>
      </c>
      <c r="AK188" s="59" t="e">
        <f t="shared" si="65"/>
        <v>#REF!</v>
      </c>
      <c r="AM188" s="17"/>
      <c r="AN188" s="60"/>
    </row>
    <row r="189" spans="1:40" x14ac:dyDescent="0.35">
      <c r="A189" s="50" t="s">
        <v>247</v>
      </c>
      <c r="B189" s="51"/>
      <c r="C189" s="52">
        <v>4019</v>
      </c>
      <c r="D189" s="53" t="s">
        <v>271</v>
      </c>
      <c r="E189" s="54">
        <v>800</v>
      </c>
      <c r="F189" s="55">
        <v>5569945.9755923953</v>
      </c>
      <c r="G189" s="55">
        <v>0</v>
      </c>
      <c r="H189" s="55">
        <v>199744.3284</v>
      </c>
      <c r="I189" s="55">
        <f t="shared" si="73"/>
        <v>5769690.3039923953</v>
      </c>
      <c r="J189" s="55">
        <f t="shared" si="74"/>
        <v>7212.1128799904945</v>
      </c>
      <c r="K189" s="55">
        <v>0</v>
      </c>
      <c r="L189" s="55">
        <v>0</v>
      </c>
      <c r="M189" s="55"/>
      <c r="N189" s="55"/>
      <c r="O189" s="56"/>
      <c r="P189" s="54">
        <v>822</v>
      </c>
      <c r="Q189" s="55">
        <v>6012974.3634273848</v>
      </c>
      <c r="R189" s="55">
        <v>0</v>
      </c>
      <c r="S189" s="55">
        <f t="shared" si="63"/>
        <v>6012974.3634273848</v>
      </c>
      <c r="T189" s="55">
        <f t="shared" si="64"/>
        <v>7315.0539701063071</v>
      </c>
      <c r="U189" s="55">
        <v>0</v>
      </c>
      <c r="V189" s="55">
        <v>0</v>
      </c>
      <c r="W189" s="55"/>
      <c r="X189" s="57"/>
      <c r="Y189" s="57">
        <f t="shared" si="75"/>
        <v>243284.05943498947</v>
      </c>
      <c r="Z189" s="15">
        <f t="shared" si="76"/>
        <v>4.2165878343010332E-2</v>
      </c>
      <c r="AA189" s="58">
        <f t="shared" si="77"/>
        <v>22</v>
      </c>
      <c r="AB189" s="58">
        <f t="shared" si="78"/>
        <v>102.94109011581259</v>
      </c>
      <c r="AC189" s="15">
        <f t="shared" si="79"/>
        <v>1.4273360917771427E-2</v>
      </c>
      <c r="AD189" s="16">
        <v>1.4309641469982814E-2</v>
      </c>
      <c r="AF189" s="59">
        <f t="shared" si="80"/>
        <v>443028.38783498947</v>
      </c>
      <c r="AG189" s="59">
        <f t="shared" si="81"/>
        <v>0</v>
      </c>
      <c r="AH189" s="59" t="e">
        <f>#REF!-#REF!</f>
        <v>#REF!</v>
      </c>
      <c r="AI189" s="59">
        <f t="shared" si="82"/>
        <v>0</v>
      </c>
      <c r="AJ189" s="59">
        <f t="shared" si="83"/>
        <v>0</v>
      </c>
      <c r="AK189" s="59" t="e">
        <f t="shared" si="65"/>
        <v>#REF!</v>
      </c>
      <c r="AM189" s="17"/>
      <c r="AN189" s="60"/>
    </row>
    <row r="190" spans="1:40" x14ac:dyDescent="0.35">
      <c r="A190" s="50" t="s">
        <v>247</v>
      </c>
      <c r="B190" s="51"/>
      <c r="C190" s="52">
        <v>4013</v>
      </c>
      <c r="D190" s="53" t="s">
        <v>272</v>
      </c>
      <c r="E190" s="54">
        <v>376</v>
      </c>
      <c r="F190" s="55">
        <v>2747664.1103508766</v>
      </c>
      <c r="G190" s="55">
        <v>0</v>
      </c>
      <c r="H190" s="55">
        <v>97441.770799999998</v>
      </c>
      <c r="I190" s="55">
        <f t="shared" si="73"/>
        <v>2845105.8811508766</v>
      </c>
      <c r="J190" s="55">
        <f t="shared" si="74"/>
        <v>7566.7709605076507</v>
      </c>
      <c r="K190" s="55">
        <v>0</v>
      </c>
      <c r="L190" s="55">
        <v>0</v>
      </c>
      <c r="M190" s="55"/>
      <c r="N190" s="55"/>
      <c r="O190" s="56"/>
      <c r="P190" s="54">
        <v>377</v>
      </c>
      <c r="Q190" s="55">
        <v>2894138.0262748888</v>
      </c>
      <c r="R190" s="55">
        <v>0</v>
      </c>
      <c r="S190" s="55">
        <f t="shared" si="63"/>
        <v>2894138.0262748888</v>
      </c>
      <c r="T190" s="55">
        <f t="shared" si="64"/>
        <v>7676.7586903843203</v>
      </c>
      <c r="U190" s="55">
        <v>0</v>
      </c>
      <c r="V190" s="55">
        <v>0</v>
      </c>
      <c r="W190" s="55"/>
      <c r="X190" s="57"/>
      <c r="Y190" s="57">
        <f t="shared" si="75"/>
        <v>49032.145124012139</v>
      </c>
      <c r="Z190" s="15">
        <f>S190/I190-1</f>
        <v>1.7233856022320637E-2</v>
      </c>
      <c r="AA190" s="58">
        <f t="shared" si="77"/>
        <v>1</v>
      </c>
      <c r="AB190" s="58">
        <f t="shared" si="78"/>
        <v>109.98772987666962</v>
      </c>
      <c r="AC190" s="15">
        <f t="shared" si="79"/>
        <v>1.4535622982473795E-2</v>
      </c>
      <c r="AD190" s="16">
        <v>1.4302246700771182E-2</v>
      </c>
      <c r="AF190" s="59">
        <f t="shared" si="80"/>
        <v>146473.9159240122</v>
      </c>
      <c r="AG190" s="59">
        <f t="shared" si="81"/>
        <v>0</v>
      </c>
      <c r="AH190" s="59" t="e">
        <f>#REF!-#REF!</f>
        <v>#REF!</v>
      </c>
      <c r="AI190" s="59">
        <f t="shared" si="82"/>
        <v>0</v>
      </c>
      <c r="AJ190" s="59">
        <f t="shared" si="83"/>
        <v>0</v>
      </c>
      <c r="AK190" s="59" t="e">
        <f t="shared" si="65"/>
        <v>#REF!</v>
      </c>
      <c r="AM190" s="17"/>
      <c r="AN190" s="60"/>
    </row>
    <row r="191" spans="1:40" x14ac:dyDescent="0.35">
      <c r="A191" s="50" t="s">
        <v>247</v>
      </c>
      <c r="B191" s="51" t="s">
        <v>273</v>
      </c>
      <c r="C191" s="52">
        <v>4112</v>
      </c>
      <c r="D191" s="53" t="s">
        <v>274</v>
      </c>
      <c r="E191" s="54">
        <v>1044</v>
      </c>
      <c r="F191" s="55">
        <v>6271347.5202363776</v>
      </c>
      <c r="G191" s="55">
        <v>0</v>
      </c>
      <c r="H191" s="55">
        <v>225916.5643</v>
      </c>
      <c r="I191" s="55">
        <f t="shared" si="73"/>
        <v>6497264.0845363773</v>
      </c>
      <c r="J191" s="55">
        <f t="shared" si="74"/>
        <v>6223.433031165112</v>
      </c>
      <c r="K191" s="55">
        <v>0</v>
      </c>
      <c r="L191" s="55">
        <v>0</v>
      </c>
      <c r="M191" s="55"/>
      <c r="N191" s="55"/>
      <c r="O191" s="56"/>
      <c r="P191" s="54">
        <v>1056</v>
      </c>
      <c r="Q191" s="55">
        <v>6659117.7582074767</v>
      </c>
      <c r="R191" s="55">
        <v>0</v>
      </c>
      <c r="S191" s="55">
        <f t="shared" si="63"/>
        <v>6659117.7582074767</v>
      </c>
      <c r="T191" s="55">
        <f t="shared" si="64"/>
        <v>6305.9827255752616</v>
      </c>
      <c r="U191" s="55">
        <v>0</v>
      </c>
      <c r="V191" s="55">
        <v>0</v>
      </c>
      <c r="W191" s="55"/>
      <c r="X191" s="57"/>
      <c r="Y191" s="57">
        <f t="shared" si="75"/>
        <v>161853.67367109936</v>
      </c>
      <c r="Z191" s="15">
        <f t="shared" si="76"/>
        <v>2.4911050492208542E-2</v>
      </c>
      <c r="AA191" s="58">
        <f t="shared" si="77"/>
        <v>12</v>
      </c>
      <c r="AB191" s="58">
        <f t="shared" si="78"/>
        <v>82.549694410149641</v>
      </c>
      <c r="AC191" s="15">
        <f t="shared" si="79"/>
        <v>1.3264334009342571E-2</v>
      </c>
      <c r="AD191" s="16">
        <v>1.4153347009036699E-2</v>
      </c>
      <c r="AF191" s="59">
        <f t="shared" si="80"/>
        <v>387770.23797109909</v>
      </c>
      <c r="AG191" s="59">
        <f t="shared" si="81"/>
        <v>0</v>
      </c>
      <c r="AH191" s="59" t="e">
        <f>#REF!-#REF!</f>
        <v>#REF!</v>
      </c>
      <c r="AI191" s="59">
        <f t="shared" si="82"/>
        <v>0</v>
      </c>
      <c r="AJ191" s="59">
        <f t="shared" si="83"/>
        <v>0</v>
      </c>
      <c r="AK191" s="59" t="e">
        <f t="shared" si="65"/>
        <v>#REF!</v>
      </c>
      <c r="AM191" s="17"/>
      <c r="AN191" s="60"/>
    </row>
    <row r="192" spans="1:40" x14ac:dyDescent="0.35">
      <c r="A192" s="50" t="s">
        <v>247</v>
      </c>
      <c r="B192" s="51" t="s">
        <v>275</v>
      </c>
      <c r="C192" s="52">
        <v>4023</v>
      </c>
      <c r="D192" s="53" t="s">
        <v>276</v>
      </c>
      <c r="E192" s="54">
        <v>1473</v>
      </c>
      <c r="F192" s="55">
        <v>9271917.9589388948</v>
      </c>
      <c r="G192" s="55">
        <v>152933.69152148438</v>
      </c>
      <c r="H192" s="55">
        <v>325696.71360000002</v>
      </c>
      <c r="I192" s="55">
        <f t="shared" si="73"/>
        <v>9750548.3640603796</v>
      </c>
      <c r="J192" s="55">
        <f t="shared" si="74"/>
        <v>6619.5168798780578</v>
      </c>
      <c r="K192" s="55">
        <v>0</v>
      </c>
      <c r="L192" s="55">
        <v>0</v>
      </c>
      <c r="M192" s="55"/>
      <c r="N192" s="55"/>
      <c r="O192" s="56"/>
      <c r="P192" s="54">
        <v>1478</v>
      </c>
      <c r="Q192" s="55">
        <v>9772733.4393814579</v>
      </c>
      <c r="R192" s="55">
        <v>80613.702000000005</v>
      </c>
      <c r="S192" s="55">
        <f t="shared" si="63"/>
        <v>9853347.1413814574</v>
      </c>
      <c r="T192" s="55">
        <f t="shared" si="64"/>
        <v>6666.67600905376</v>
      </c>
      <c r="U192" s="55">
        <v>0</v>
      </c>
      <c r="V192" s="55">
        <v>0</v>
      </c>
      <c r="W192" s="55"/>
      <c r="X192" s="57"/>
      <c r="Y192" s="57">
        <f t="shared" si="75"/>
        <v>102798.77732107788</v>
      </c>
      <c r="Z192" s="15">
        <f t="shared" si="76"/>
        <v>1.0542871383519836E-2</v>
      </c>
      <c r="AA192" s="58">
        <f t="shared" si="77"/>
        <v>5</v>
      </c>
      <c r="AB192" s="58">
        <f t="shared" si="78"/>
        <v>47.159129175702219</v>
      </c>
      <c r="AC192" s="15">
        <f t="shared" si="79"/>
        <v>7.1242554451451667E-3</v>
      </c>
      <c r="AD192" s="16">
        <v>6.544689231389178E-3</v>
      </c>
      <c r="AF192" s="59">
        <f t="shared" si="80"/>
        <v>500815.48044256307</v>
      </c>
      <c r="AG192" s="59">
        <f t="shared" si="81"/>
        <v>0</v>
      </c>
      <c r="AH192" s="59" t="e">
        <f>#REF!-#REF!</f>
        <v>#REF!</v>
      </c>
      <c r="AI192" s="59">
        <f t="shared" si="82"/>
        <v>0</v>
      </c>
      <c r="AJ192" s="59">
        <f t="shared" si="83"/>
        <v>0</v>
      </c>
      <c r="AK192" s="59" t="e">
        <f t="shared" si="65"/>
        <v>#REF!</v>
      </c>
      <c r="AM192" s="17"/>
      <c r="AN192" s="60"/>
    </row>
    <row r="193" spans="1:40" x14ac:dyDescent="0.35">
      <c r="A193" s="50" t="s">
        <v>247</v>
      </c>
      <c r="B193" s="51" t="s">
        <v>277</v>
      </c>
      <c r="C193" s="52">
        <v>4610</v>
      </c>
      <c r="D193" s="53" t="s">
        <v>278</v>
      </c>
      <c r="E193" s="54">
        <v>729</v>
      </c>
      <c r="F193" s="55">
        <v>4927499.68330405</v>
      </c>
      <c r="G193" s="55">
        <v>0</v>
      </c>
      <c r="H193" s="55">
        <v>171737.79560000001</v>
      </c>
      <c r="I193" s="55">
        <f t="shared" si="73"/>
        <v>5099237.4789040498</v>
      </c>
      <c r="J193" s="55">
        <f t="shared" si="74"/>
        <v>6994.8387913635797</v>
      </c>
      <c r="K193" s="55">
        <v>0</v>
      </c>
      <c r="L193" s="55">
        <v>0</v>
      </c>
      <c r="M193" s="55"/>
      <c r="N193" s="55"/>
      <c r="O193" s="56"/>
      <c r="P193" s="54">
        <v>714</v>
      </c>
      <c r="Q193" s="55">
        <v>5079660.5718495315</v>
      </c>
      <c r="R193" s="55">
        <v>0</v>
      </c>
      <c r="S193" s="55">
        <f t="shared" si="63"/>
        <v>5079660.5718495315</v>
      </c>
      <c r="T193" s="55">
        <f t="shared" si="64"/>
        <v>7114.3705488088681</v>
      </c>
      <c r="U193" s="55">
        <v>0</v>
      </c>
      <c r="V193" s="55">
        <v>0</v>
      </c>
      <c r="W193" s="55"/>
      <c r="X193" s="57"/>
      <c r="Y193" s="57">
        <f t="shared" si="75"/>
        <v>-19576.907054518349</v>
      </c>
      <c r="Z193" s="15">
        <f t="shared" si="76"/>
        <v>-3.8391832377898671E-3</v>
      </c>
      <c r="AA193" s="58">
        <f t="shared" si="77"/>
        <v>-15</v>
      </c>
      <c r="AB193" s="58">
        <f t="shared" si="78"/>
        <v>119.53175744528835</v>
      </c>
      <c r="AC193" s="15">
        <f t="shared" si="79"/>
        <v>1.7088565013517076E-2</v>
      </c>
      <c r="AD193" s="16">
        <v>1.4230291554597985E-2</v>
      </c>
      <c r="AF193" s="59">
        <f t="shared" si="80"/>
        <v>152160.88854548149</v>
      </c>
      <c r="AG193" s="59">
        <f t="shared" si="81"/>
        <v>0</v>
      </c>
      <c r="AH193" s="59" t="e">
        <f>#REF!-#REF!</f>
        <v>#REF!</v>
      </c>
      <c r="AI193" s="59">
        <f t="shared" si="82"/>
        <v>0</v>
      </c>
      <c r="AJ193" s="59">
        <f t="shared" si="83"/>
        <v>0</v>
      </c>
      <c r="AK193" s="59" t="e">
        <f t="shared" si="65"/>
        <v>#REF!</v>
      </c>
      <c r="AM193" s="17"/>
      <c r="AN193" s="60"/>
    </row>
    <row r="194" spans="1:40" x14ac:dyDescent="0.35">
      <c r="A194" s="50" t="s">
        <v>247</v>
      </c>
      <c r="B194" s="51" t="s">
        <v>279</v>
      </c>
      <c r="C194" s="52">
        <v>4074</v>
      </c>
      <c r="D194" s="53" t="s">
        <v>280</v>
      </c>
      <c r="E194" s="54">
        <v>1269</v>
      </c>
      <c r="F194" s="55">
        <v>7919111.5299519431</v>
      </c>
      <c r="G194" s="55">
        <v>0</v>
      </c>
      <c r="H194" s="55">
        <v>282643.74560000002</v>
      </c>
      <c r="I194" s="55">
        <f t="shared" si="73"/>
        <v>8201755.2755519431</v>
      </c>
      <c r="J194" s="55">
        <f t="shared" si="74"/>
        <v>6463.1641257304518</v>
      </c>
      <c r="K194" s="55">
        <v>0</v>
      </c>
      <c r="L194" s="55">
        <v>0</v>
      </c>
      <c r="M194" s="55"/>
      <c r="N194" s="55"/>
      <c r="O194" s="56"/>
      <c r="P194" s="54">
        <v>1266</v>
      </c>
      <c r="Q194" s="55">
        <v>8301248.8969757827</v>
      </c>
      <c r="R194" s="55">
        <v>0</v>
      </c>
      <c r="S194" s="55">
        <f t="shared" si="63"/>
        <v>8301248.8969757827</v>
      </c>
      <c r="T194" s="55">
        <f t="shared" si="64"/>
        <v>6557.068639001408</v>
      </c>
      <c r="U194" s="55">
        <v>0</v>
      </c>
      <c r="V194" s="55">
        <v>0</v>
      </c>
      <c r="W194" s="55"/>
      <c r="X194" s="57"/>
      <c r="Y194" s="57">
        <f t="shared" si="75"/>
        <v>99493.621423839591</v>
      </c>
      <c r="Z194" s="15">
        <f t="shared" si="76"/>
        <v>1.2130771777647764E-2</v>
      </c>
      <c r="AA194" s="58">
        <f t="shared" si="77"/>
        <v>-3</v>
      </c>
      <c r="AB194" s="58">
        <f t="shared" si="78"/>
        <v>93.904513270956159</v>
      </c>
      <c r="AC194" s="15">
        <f t="shared" si="79"/>
        <v>1.452918592877972E-2</v>
      </c>
      <c r="AD194" s="16">
        <v>1.4162959141365006E-2</v>
      </c>
      <c r="AF194" s="59">
        <f t="shared" si="80"/>
        <v>382137.36702383962</v>
      </c>
      <c r="AG194" s="59">
        <f t="shared" si="81"/>
        <v>0</v>
      </c>
      <c r="AH194" s="59" t="e">
        <f>#REF!-#REF!</f>
        <v>#REF!</v>
      </c>
      <c r="AI194" s="59">
        <f t="shared" si="82"/>
        <v>0</v>
      </c>
      <c r="AJ194" s="59">
        <f t="shared" si="83"/>
        <v>0</v>
      </c>
      <c r="AK194" s="59" t="e">
        <f t="shared" si="65"/>
        <v>#REF!</v>
      </c>
      <c r="AM194" s="17"/>
      <c r="AN194" s="60"/>
    </row>
    <row r="195" spans="1:40" x14ac:dyDescent="0.35">
      <c r="A195" s="50" t="s">
        <v>247</v>
      </c>
      <c r="B195" s="51"/>
      <c r="C195" s="52">
        <v>4028</v>
      </c>
      <c r="D195" s="53" t="s">
        <v>281</v>
      </c>
      <c r="E195" s="54">
        <v>806</v>
      </c>
      <c r="F195" s="55">
        <v>5717243.5480536027</v>
      </c>
      <c r="G195" s="55">
        <v>0</v>
      </c>
      <c r="H195" s="55">
        <v>208485.7432</v>
      </c>
      <c r="I195" s="55">
        <f t="shared" si="73"/>
        <v>5925729.2912536031</v>
      </c>
      <c r="J195" s="55">
        <f t="shared" si="74"/>
        <v>7352.0214531682423</v>
      </c>
      <c r="K195" s="55">
        <v>0</v>
      </c>
      <c r="L195" s="55">
        <v>0</v>
      </c>
      <c r="M195" s="55"/>
      <c r="N195" s="55"/>
      <c r="O195" s="56"/>
      <c r="P195" s="54">
        <v>803</v>
      </c>
      <c r="Q195" s="55">
        <v>5974200.8066275315</v>
      </c>
      <c r="R195" s="55">
        <v>0</v>
      </c>
      <c r="S195" s="55">
        <f t="shared" si="63"/>
        <v>5974200.8066275315</v>
      </c>
      <c r="T195" s="55">
        <f t="shared" si="64"/>
        <v>7439.8515649159799</v>
      </c>
      <c r="U195" s="55">
        <v>0</v>
      </c>
      <c r="V195" s="55">
        <v>0</v>
      </c>
      <c r="W195" s="55"/>
      <c r="X195" s="57"/>
      <c r="Y195" s="57">
        <f t="shared" si="75"/>
        <v>48471.515373928472</v>
      </c>
      <c r="Z195" s="15">
        <f t="shared" si="76"/>
        <v>8.1798396436152387E-3</v>
      </c>
      <c r="AA195" s="58">
        <f t="shared" si="77"/>
        <v>-3</v>
      </c>
      <c r="AB195" s="58">
        <f t="shared" si="78"/>
        <v>87.830111747737647</v>
      </c>
      <c r="AC195" s="15">
        <f t="shared" si="79"/>
        <v>1.194638948039084E-2</v>
      </c>
      <c r="AD195" s="16">
        <v>1.4332054920963788E-2</v>
      </c>
      <c r="AF195" s="59">
        <f t="shared" si="80"/>
        <v>256957.25857392885</v>
      </c>
      <c r="AG195" s="59">
        <f t="shared" si="81"/>
        <v>0</v>
      </c>
      <c r="AH195" s="59" t="e">
        <f>#REF!-#REF!</f>
        <v>#REF!</v>
      </c>
      <c r="AI195" s="59">
        <f t="shared" si="82"/>
        <v>0</v>
      </c>
      <c r="AJ195" s="59">
        <f t="shared" si="83"/>
        <v>0</v>
      </c>
      <c r="AK195" s="59" t="e">
        <f t="shared" si="65"/>
        <v>#REF!</v>
      </c>
      <c r="AM195" s="17"/>
      <c r="AN195" s="60"/>
    </row>
    <row r="196" spans="1:40" ht="15" thickBot="1" x14ac:dyDescent="0.4">
      <c r="A196" s="63" t="s">
        <v>247</v>
      </c>
      <c r="B196" s="51"/>
      <c r="C196" s="52">
        <v>4039</v>
      </c>
      <c r="D196" s="64" t="s">
        <v>314</v>
      </c>
      <c r="E196" s="54">
        <v>884</v>
      </c>
      <c r="F196" s="55">
        <v>5666750.1042837733</v>
      </c>
      <c r="G196" s="55">
        <v>0</v>
      </c>
      <c r="H196" s="55">
        <v>206461.4155</v>
      </c>
      <c r="I196" s="55">
        <f t="shared" si="73"/>
        <v>5873211.5197837735</v>
      </c>
      <c r="J196" s="55">
        <f t="shared" si="74"/>
        <v>6643.9044341445397</v>
      </c>
      <c r="K196" s="55">
        <v>0</v>
      </c>
      <c r="L196" s="55">
        <v>0</v>
      </c>
      <c r="M196" s="65"/>
      <c r="N196" s="55"/>
      <c r="O196" s="56"/>
      <c r="P196" s="54">
        <v>907</v>
      </c>
      <c r="Q196" s="55">
        <v>6103041.9935525926</v>
      </c>
      <c r="R196" s="55">
        <v>0</v>
      </c>
      <c r="S196" s="55">
        <f t="shared" si="63"/>
        <v>6103041.9935525926</v>
      </c>
      <c r="T196" s="55">
        <f t="shared" si="64"/>
        <v>6728.8224846224839</v>
      </c>
      <c r="U196" s="55">
        <v>0</v>
      </c>
      <c r="V196" s="55">
        <v>0</v>
      </c>
      <c r="W196" s="55"/>
      <c r="X196" s="66"/>
      <c r="Y196" s="57">
        <f t="shared" si="75"/>
        <v>229830.47376881912</v>
      </c>
      <c r="Z196" s="15">
        <f t="shared" si="76"/>
        <v>3.9131993287597533E-2</v>
      </c>
      <c r="AA196" s="58">
        <f t="shared" si="77"/>
        <v>23</v>
      </c>
      <c r="AB196" s="58">
        <f t="shared" si="78"/>
        <v>84.918050477944234</v>
      </c>
      <c r="AC196" s="15">
        <f t="shared" si="79"/>
        <v>1.2781347371815244E-2</v>
      </c>
      <c r="AD196" s="16">
        <v>1.4196642740460952E-2</v>
      </c>
      <c r="AF196" s="59">
        <f t="shared" si="80"/>
        <v>436291.88926881924</v>
      </c>
      <c r="AG196" s="59">
        <f t="shared" si="81"/>
        <v>0</v>
      </c>
      <c r="AH196" s="59" t="e">
        <f>#REF!-#REF!</f>
        <v>#REF!</v>
      </c>
      <c r="AI196" s="59">
        <f t="shared" si="82"/>
        <v>0</v>
      </c>
      <c r="AJ196" s="59">
        <f t="shared" si="83"/>
        <v>0</v>
      </c>
      <c r="AK196" s="59" t="e">
        <f t="shared" si="65"/>
        <v>#REF!</v>
      </c>
      <c r="AL196" s="21" t="s">
        <v>287</v>
      </c>
      <c r="AM196" s="17"/>
      <c r="AN196" s="60"/>
    </row>
    <row r="197" spans="1:40" ht="15" thickBot="1" x14ac:dyDescent="0.4">
      <c r="E197" s="67">
        <f>SUM(E6:E196)</f>
        <v>89026.583333333328</v>
      </c>
      <c r="F197" s="67">
        <f>SUM(F6:F196)</f>
        <v>497790810.41970164</v>
      </c>
      <c r="G197" s="67">
        <f>SUM(G6:G196)</f>
        <v>439759.77220009174</v>
      </c>
      <c r="H197" s="67">
        <f>SUM(H6:H196)</f>
        <v>17065556.545000006</v>
      </c>
      <c r="I197" s="67">
        <f>SUM(I6:I196)</f>
        <v>515296126.73690194</v>
      </c>
      <c r="J197" s="67">
        <f>I197/E197</f>
        <v>5788.1152734743309</v>
      </c>
      <c r="K197" s="67">
        <f>SUM(K6:K196)</f>
        <v>1733007.322193021</v>
      </c>
      <c r="L197" s="67">
        <f>SUM(L6:L196)</f>
        <v>2386741.3487118883</v>
      </c>
      <c r="M197" s="67"/>
      <c r="P197" s="67">
        <f>SUM(P6:P196)</f>
        <v>88695</v>
      </c>
      <c r="Q197" s="67">
        <f>SUM(Q6:Q196)</f>
        <v>520929245.57103759</v>
      </c>
      <c r="R197" s="67">
        <f>SUM(R6:R196)</f>
        <v>406853.51334120001</v>
      </c>
      <c r="S197" s="67">
        <f>SUM(S6:S196)</f>
        <v>521336099.08437884</v>
      </c>
      <c r="T197" s="67">
        <f>S197/P197</f>
        <v>5877.852179766377</v>
      </c>
      <c r="U197" s="68">
        <f>SUM(U6:U196)</f>
        <v>1194033.5208109191</v>
      </c>
      <c r="V197" s="68">
        <f>SUM(V6:V196)</f>
        <v>2377182.5620833067</v>
      </c>
      <c r="W197" s="67"/>
      <c r="X197" s="69"/>
      <c r="Y197" s="69">
        <f>SUM(Y6:Y196)</f>
        <v>6039972.3474771017</v>
      </c>
      <c r="Z197" s="18">
        <f>S197/I197-1</f>
        <v>1.1721361823006315E-2</v>
      </c>
      <c r="AA197" s="69">
        <f>P197-E197</f>
        <v>-331.58333333332848</v>
      </c>
      <c r="AB197" s="69">
        <f>T197-J197</f>
        <v>89.736906292046115</v>
      </c>
      <c r="AC197" s="18">
        <f>T197/J197-1</f>
        <v>1.550364877895416E-2</v>
      </c>
      <c r="AD197" s="18">
        <v>1.2962529262057432E-2</v>
      </c>
      <c r="AM197" s="17"/>
      <c r="AN197" s="60"/>
    </row>
    <row r="198" spans="1:40" ht="2.25" customHeight="1" x14ac:dyDescent="0.35"/>
    <row r="199" spans="1:40" x14ac:dyDescent="0.35">
      <c r="A199" s="70" t="s">
        <v>289</v>
      </c>
    </row>
    <row r="200" spans="1:40" x14ac:dyDescent="0.35">
      <c r="A200" s="71">
        <v>1</v>
      </c>
      <c r="B200" s="72"/>
      <c r="C200" s="72"/>
      <c r="D200" s="73" t="s">
        <v>351</v>
      </c>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5"/>
      <c r="AD200" s="76"/>
    </row>
    <row r="201" spans="1:40" x14ac:dyDescent="0.35">
      <c r="A201" s="71">
        <f>A200+1</f>
        <v>2</v>
      </c>
      <c r="B201" s="72"/>
      <c r="C201" s="72"/>
      <c r="D201" s="73" t="s">
        <v>352</v>
      </c>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5"/>
      <c r="AD201" s="76"/>
    </row>
    <row r="202" spans="1:40" x14ac:dyDescent="0.35">
      <c r="A202" s="71">
        <v>3</v>
      </c>
      <c r="B202" s="72"/>
      <c r="C202" s="72"/>
      <c r="D202" s="77" t="s">
        <v>376</v>
      </c>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9"/>
      <c r="AD202" s="76"/>
    </row>
    <row r="203" spans="1:40" x14ac:dyDescent="0.35">
      <c r="A203" s="71">
        <f>A202+1</f>
        <v>4</v>
      </c>
      <c r="B203" s="72"/>
      <c r="C203" s="72"/>
      <c r="D203" s="77" t="s">
        <v>353</v>
      </c>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9"/>
      <c r="AD203" s="76"/>
    </row>
    <row r="204" spans="1:40" x14ac:dyDescent="0.35">
      <c r="A204" s="71">
        <f>A203+1</f>
        <v>5</v>
      </c>
      <c r="B204" s="72"/>
      <c r="C204" s="72"/>
      <c r="D204" s="73" t="s">
        <v>354</v>
      </c>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5"/>
      <c r="AD204" s="76"/>
    </row>
    <row r="205" spans="1:40" x14ac:dyDescent="0.35">
      <c r="A205" s="71">
        <f>A204+1</f>
        <v>6</v>
      </c>
      <c r="B205" s="72"/>
      <c r="C205" s="72"/>
      <c r="D205" s="73" t="s">
        <v>355</v>
      </c>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5"/>
      <c r="AD205" s="76"/>
    </row>
    <row r="206" spans="1:40" x14ac:dyDescent="0.35">
      <c r="A206" s="71">
        <f>A205+1</f>
        <v>7</v>
      </c>
      <c r="B206" s="72"/>
      <c r="C206" s="72"/>
      <c r="D206" s="73" t="s">
        <v>356</v>
      </c>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5"/>
      <c r="AD206" s="76"/>
    </row>
    <row r="207" spans="1:40" x14ac:dyDescent="0.35">
      <c r="A207" s="71">
        <f>A206+1</f>
        <v>8</v>
      </c>
      <c r="B207" s="72"/>
      <c r="C207" s="72"/>
      <c r="D207" s="77" t="s">
        <v>357</v>
      </c>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9"/>
      <c r="AD207" s="76"/>
    </row>
    <row r="208" spans="1:40" hidden="1" x14ac:dyDescent="0.35">
      <c r="A208" s="80"/>
      <c r="B208" s="72"/>
      <c r="C208" s="72"/>
      <c r="D208" s="77"/>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9"/>
      <c r="AD208" s="76"/>
    </row>
    <row r="209" spans="1:36" x14ac:dyDescent="0.35">
      <c r="A209" s="80">
        <f>A207+1</f>
        <v>9</v>
      </c>
      <c r="B209" s="72"/>
      <c r="C209" s="72"/>
      <c r="D209" s="73" t="s">
        <v>377</v>
      </c>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5"/>
      <c r="AD209" s="76"/>
    </row>
    <row r="210" spans="1:36" x14ac:dyDescent="0.35">
      <c r="A210" s="80">
        <f>A209+1</f>
        <v>10</v>
      </c>
      <c r="B210" s="72"/>
      <c r="C210" s="72"/>
      <c r="D210" s="73" t="s">
        <v>368</v>
      </c>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5"/>
      <c r="AD210" s="76"/>
    </row>
    <row r="211" spans="1:36" x14ac:dyDescent="0.35">
      <c r="A211" s="80">
        <f>A210+1</f>
        <v>11</v>
      </c>
      <c r="B211" s="72"/>
      <c r="C211" s="72"/>
      <c r="D211" s="77" t="s">
        <v>378</v>
      </c>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9"/>
      <c r="AD211" s="76"/>
    </row>
    <row r="212" spans="1:36" x14ac:dyDescent="0.35">
      <c r="A212" s="80">
        <f>A211+1</f>
        <v>12</v>
      </c>
      <c r="B212" s="72"/>
      <c r="C212" s="72"/>
      <c r="D212" s="73" t="s">
        <v>379</v>
      </c>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5"/>
      <c r="AD212" s="76"/>
    </row>
    <row r="213" spans="1:36" x14ac:dyDescent="0.35">
      <c r="A213" s="80">
        <f>A212+1</f>
        <v>13</v>
      </c>
      <c r="B213" s="72"/>
      <c r="C213" s="72"/>
      <c r="D213" s="73" t="s">
        <v>369</v>
      </c>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5"/>
      <c r="AD213" s="76"/>
    </row>
    <row r="214" spans="1:36" x14ac:dyDescent="0.35">
      <c r="A214" s="80">
        <f>A213+1</f>
        <v>14</v>
      </c>
      <c r="B214" s="72"/>
      <c r="C214" s="72"/>
      <c r="D214" s="73" t="s">
        <v>370</v>
      </c>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5"/>
      <c r="AD214" s="76"/>
      <c r="AE214" s="21"/>
      <c r="AF214" s="21"/>
      <c r="AG214" s="21"/>
      <c r="AH214" s="21"/>
      <c r="AI214" s="21"/>
      <c r="AJ214" s="21"/>
    </row>
    <row r="215" spans="1:36" x14ac:dyDescent="0.35">
      <c r="A215" s="80">
        <f t="shared" ref="A215:A219" si="84">A214+1</f>
        <v>15</v>
      </c>
      <c r="B215" s="72"/>
      <c r="C215" s="72"/>
      <c r="D215" s="73" t="s">
        <v>384</v>
      </c>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5"/>
      <c r="AD215" s="76"/>
      <c r="AE215" s="21"/>
      <c r="AF215" s="21"/>
      <c r="AG215" s="21"/>
      <c r="AH215" s="21"/>
      <c r="AI215" s="21"/>
      <c r="AJ215" s="21"/>
    </row>
    <row r="216" spans="1:36" hidden="1" x14ac:dyDescent="0.35">
      <c r="A216" s="80"/>
      <c r="B216" s="72"/>
      <c r="C216" s="72"/>
      <c r="D216" s="73"/>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5"/>
      <c r="AD216" s="76"/>
      <c r="AE216" s="21"/>
      <c r="AF216" s="21"/>
      <c r="AG216" s="21"/>
      <c r="AH216" s="21"/>
      <c r="AI216" s="21"/>
      <c r="AJ216" s="21"/>
    </row>
    <row r="217" spans="1:36" hidden="1" x14ac:dyDescent="0.35">
      <c r="A217" s="80"/>
      <c r="B217" s="72"/>
      <c r="C217" s="72"/>
      <c r="D217" s="77"/>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9"/>
      <c r="AD217" s="76"/>
      <c r="AE217" s="21"/>
      <c r="AF217" s="21"/>
      <c r="AG217" s="21"/>
      <c r="AH217" s="21"/>
      <c r="AI217" s="21"/>
      <c r="AJ217" s="21"/>
    </row>
    <row r="218" spans="1:36" x14ac:dyDescent="0.35">
      <c r="A218" s="80">
        <f>A215+1</f>
        <v>16</v>
      </c>
      <c r="B218" s="72"/>
      <c r="C218" s="72"/>
      <c r="D218" s="73" t="s">
        <v>371</v>
      </c>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5"/>
      <c r="AD218" s="76"/>
      <c r="AE218" s="21"/>
      <c r="AF218" s="21"/>
      <c r="AG218" s="21"/>
      <c r="AH218" s="21"/>
      <c r="AI218" s="21"/>
      <c r="AJ218" s="21"/>
    </row>
    <row r="219" spans="1:36" x14ac:dyDescent="0.35">
      <c r="A219" s="80">
        <f t="shared" si="84"/>
        <v>17</v>
      </c>
      <c r="B219" s="72"/>
      <c r="C219" s="72"/>
      <c r="D219" s="73" t="s">
        <v>380</v>
      </c>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5"/>
      <c r="AD219" s="76"/>
      <c r="AE219" s="21"/>
      <c r="AF219" s="21"/>
      <c r="AG219" s="21"/>
      <c r="AH219" s="21"/>
      <c r="AI219" s="21"/>
      <c r="AJ219" s="21"/>
    </row>
    <row r="220" spans="1:36" x14ac:dyDescent="0.35">
      <c r="A220" s="80">
        <f>A219+1</f>
        <v>18</v>
      </c>
      <c r="B220" s="72"/>
      <c r="C220" s="72"/>
      <c r="D220" s="77" t="s">
        <v>372</v>
      </c>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9"/>
      <c r="AD220" s="76"/>
      <c r="AE220" s="21"/>
      <c r="AF220" s="21"/>
      <c r="AG220" s="21"/>
      <c r="AH220" s="21"/>
      <c r="AI220" s="21"/>
      <c r="AJ220" s="21"/>
    </row>
    <row r="221" spans="1:36" x14ac:dyDescent="0.35">
      <c r="A221" s="80">
        <f>A220+1</f>
        <v>19</v>
      </c>
      <c r="B221" s="72"/>
      <c r="C221" s="72"/>
      <c r="D221" s="73" t="s">
        <v>373</v>
      </c>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5"/>
      <c r="AD221" s="76"/>
      <c r="AE221" s="21"/>
      <c r="AF221" s="21"/>
      <c r="AG221" s="21"/>
      <c r="AH221" s="21"/>
      <c r="AI221" s="21"/>
      <c r="AJ221" s="21"/>
    </row>
    <row r="222" spans="1:36" x14ac:dyDescent="0.35">
      <c r="A222" s="80">
        <f>A221+1</f>
        <v>20</v>
      </c>
      <c r="B222" s="72"/>
      <c r="C222" s="72"/>
      <c r="D222" s="73" t="s">
        <v>374</v>
      </c>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5"/>
      <c r="AD222" s="76"/>
      <c r="AE222" s="21"/>
      <c r="AF222" s="21"/>
      <c r="AG222" s="21"/>
      <c r="AH222" s="21"/>
      <c r="AI222" s="21"/>
      <c r="AJ222" s="21"/>
    </row>
    <row r="223" spans="1:36" x14ac:dyDescent="0.35">
      <c r="A223" s="80">
        <f>A222+1</f>
        <v>21</v>
      </c>
      <c r="B223" s="72"/>
      <c r="C223" s="72"/>
      <c r="D223" s="73" t="s">
        <v>375</v>
      </c>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5"/>
      <c r="AD223" s="76"/>
      <c r="AE223" s="21"/>
      <c r="AF223" s="21"/>
      <c r="AG223" s="21"/>
      <c r="AH223" s="21"/>
      <c r="AI223" s="21"/>
      <c r="AJ223" s="21"/>
    </row>
    <row r="224" spans="1:36" x14ac:dyDescent="0.35">
      <c r="A224" s="76"/>
      <c r="AE224" s="21"/>
      <c r="AF224" s="21"/>
      <c r="AG224" s="21"/>
      <c r="AH224" s="21"/>
      <c r="AI224" s="21"/>
      <c r="AJ224" s="21"/>
    </row>
    <row r="225" spans="1:36" x14ac:dyDescent="0.35">
      <c r="A225" s="76" t="s">
        <v>343</v>
      </c>
      <c r="AE225" s="21"/>
      <c r="AF225" s="21"/>
      <c r="AG225" s="21"/>
      <c r="AH225" s="21"/>
      <c r="AI225" s="21"/>
      <c r="AJ225" s="21"/>
    </row>
    <row r="226" spans="1:36" x14ac:dyDescent="0.35">
      <c r="A226" s="76"/>
      <c r="AE226" s="21"/>
      <c r="AF226" s="21"/>
      <c r="AG226" s="21"/>
      <c r="AH226" s="21"/>
      <c r="AI226" s="21"/>
      <c r="AJ226" s="21"/>
    </row>
    <row r="227" spans="1:36" x14ac:dyDescent="0.35">
      <c r="A227" s="76"/>
      <c r="AE227" s="21"/>
      <c r="AF227" s="21"/>
      <c r="AG227" s="21"/>
      <c r="AH227" s="21"/>
      <c r="AI227" s="21"/>
      <c r="AJ227" s="21"/>
    </row>
    <row r="228" spans="1:36" x14ac:dyDescent="0.35">
      <c r="A228" s="76"/>
      <c r="AE228" s="21"/>
      <c r="AF228" s="21"/>
      <c r="AG228" s="21"/>
      <c r="AH228" s="21"/>
      <c r="AI228" s="21"/>
      <c r="AJ228" s="21"/>
    </row>
  </sheetData>
  <sheetProtection algorithmName="SHA-512" hashValue="6GqHA76brE+HmAQrtn8fe7LJjGWWqdQsvqs3nN8cO/667qkl7M+gRJuQh6ozCyxhwmrf0hAhMZxOmrTPlkeWIg==" saltValue="jQ5/OTwYyFLh4xQ+j1PiGQ==" spinCount="100000" sheet="1" objects="1" scenarios="1"/>
  <sortState xmlns:xlrd2="http://schemas.microsoft.com/office/spreadsheetml/2017/richdata2" ref="A10:AD165">
    <sortCondition ref="D10:D165"/>
  </sortState>
  <mergeCells count="19">
    <mergeCell ref="D200:AC200"/>
    <mergeCell ref="D201:AC201"/>
    <mergeCell ref="D205:AC205"/>
    <mergeCell ref="D223:AC223"/>
    <mergeCell ref="P3:AD3"/>
    <mergeCell ref="D213:AC213"/>
    <mergeCell ref="D222:AC222"/>
    <mergeCell ref="D218:AC218"/>
    <mergeCell ref="D219:AC219"/>
    <mergeCell ref="D221:AC221"/>
    <mergeCell ref="D214:AC214"/>
    <mergeCell ref="D215:AC215"/>
    <mergeCell ref="D216:AC216"/>
    <mergeCell ref="D206:AC206"/>
    <mergeCell ref="D209:AC209"/>
    <mergeCell ref="D212:AC212"/>
    <mergeCell ref="D210:AC210"/>
    <mergeCell ref="D204:AC204"/>
    <mergeCell ref="E3:O3"/>
  </mergeCells>
  <pageMargins left="0.25" right="0.25" top="0.75" bottom="0.75" header="0.3" footer="0.3"/>
  <pageSetup paperSize="8"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H157"/>
  <sheetViews>
    <sheetView workbookViewId="0">
      <selection activeCell="G1" sqref="G1:G1048576"/>
    </sheetView>
  </sheetViews>
  <sheetFormatPr defaultRowHeight="14.5" x14ac:dyDescent="0.35"/>
  <cols>
    <col min="2" max="2" width="44.1796875" bestFit="1" customWidth="1"/>
    <col min="3" max="3" width="8.81640625" hidden="1" customWidth="1"/>
    <col min="4" max="4" width="11.1796875" bestFit="1" customWidth="1"/>
    <col min="5" max="5" width="35.54296875" bestFit="1" customWidth="1"/>
    <col min="6" max="6" width="11.1796875" bestFit="1" customWidth="1"/>
  </cols>
  <sheetData>
    <row r="1" spans="2:8" x14ac:dyDescent="0.35">
      <c r="B1" t="s">
        <v>336</v>
      </c>
      <c r="C1" t="s">
        <v>338</v>
      </c>
      <c r="D1" t="s">
        <v>339</v>
      </c>
      <c r="E1" t="s">
        <v>337</v>
      </c>
      <c r="F1" t="s">
        <v>340</v>
      </c>
      <c r="G1" t="s">
        <v>341</v>
      </c>
      <c r="H1" t="s">
        <v>342</v>
      </c>
    </row>
    <row r="2" spans="2:8" x14ac:dyDescent="0.35">
      <c r="B2" s="4" t="s">
        <v>14</v>
      </c>
      <c r="C2" s="12">
        <f>VLOOKUP(B2,'Appendix 1a'!$D$6:$AC$196,24,0)</f>
        <v>-3</v>
      </c>
      <c r="D2" s="12">
        <f>VLOOKUP(B2,'Appendix 1a'!$D$6:$AD$196,25,0)</f>
        <v>30.706418168012533</v>
      </c>
      <c r="E2" s="11" t="s">
        <v>14</v>
      </c>
      <c r="F2" s="13">
        <v>2.6178010471204199E-2</v>
      </c>
      <c r="G2" s="13">
        <v>3.1413612565444997E-2</v>
      </c>
      <c r="H2">
        <f>VLOOKUP(B2,'Appendix 1a'!$D$6:$U$196,16,0)</f>
        <v>870374.89739779348</v>
      </c>
    </row>
    <row r="3" spans="2:8" x14ac:dyDescent="0.35">
      <c r="B3" s="4" t="s">
        <v>39</v>
      </c>
      <c r="C3" s="12">
        <f>VLOOKUP(B3,'Appendix 1a'!$D$6:$AC$196,24,0)</f>
        <v>1</v>
      </c>
      <c r="D3" s="12">
        <f>VLOOKUP(B3,'Appendix 1a'!$D$6:$AD$196,25,0)</f>
        <v>53.627537366241086</v>
      </c>
      <c r="E3" s="11" t="s">
        <v>39</v>
      </c>
      <c r="F3" s="13">
        <v>1.99004975124378E-2</v>
      </c>
      <c r="G3" s="13">
        <v>1.99004975124378E-2</v>
      </c>
      <c r="H3">
        <f>VLOOKUP(B3,'Appendix 1a'!$D$6:$U$196,16,0)</f>
        <v>931220</v>
      </c>
    </row>
    <row r="4" spans="2:8" x14ac:dyDescent="0.35">
      <c r="B4" s="4" t="s">
        <v>135</v>
      </c>
      <c r="C4" s="12">
        <f>VLOOKUP(B4,'Appendix 1a'!$D$6:$AC$196,24,0)</f>
        <v>4</v>
      </c>
      <c r="D4" s="12">
        <f>VLOOKUP(B4,'Appendix 1a'!$D$6:$AD$196,25,0)</f>
        <v>71.697406644964758</v>
      </c>
      <c r="E4" s="11" t="s">
        <v>135</v>
      </c>
      <c r="F4" s="13">
        <v>2.01005025125628E-2</v>
      </c>
      <c r="G4" s="13">
        <v>2.01005025125628E-2</v>
      </c>
      <c r="H4">
        <f>VLOOKUP(B4,'Appendix 1a'!$D$6:$U$196,16,0)</f>
        <v>1853220</v>
      </c>
    </row>
    <row r="5" spans="2:8" x14ac:dyDescent="0.35">
      <c r="B5" s="4" t="s">
        <v>66</v>
      </c>
      <c r="C5" s="12">
        <f>VLOOKUP(B5,'Appendix 1a'!$D$6:$AC$196,24,0)</f>
        <v>0</v>
      </c>
      <c r="D5" s="12">
        <f>VLOOKUP(B5,'Appendix 1a'!$D$6:$AD$196,25,0)</f>
        <v>72.801438385827169</v>
      </c>
      <c r="E5" s="11" t="s">
        <v>66</v>
      </c>
      <c r="F5" s="13">
        <v>4.1338582677165399E-2</v>
      </c>
      <c r="G5" s="13">
        <v>4.1338582677165399E-2</v>
      </c>
      <c r="H5">
        <f>VLOOKUP(B5,'Appendix 1a'!$D$6:$U$196,16,0)</f>
        <v>2341880</v>
      </c>
    </row>
    <row r="6" spans="2:8" x14ac:dyDescent="0.35">
      <c r="B6" s="4" t="s">
        <v>18</v>
      </c>
      <c r="C6" s="12">
        <f>VLOOKUP(B6,'Appendix 1a'!$D$6:$AC$196,24,0)</f>
        <v>-9</v>
      </c>
      <c r="D6" s="12">
        <f>VLOOKUP(B6,'Appendix 1a'!$D$6:$AD$196,25,0)</f>
        <v>67.499113105413016</v>
      </c>
      <c r="E6" s="11" t="s">
        <v>18</v>
      </c>
      <c r="F6" s="13">
        <v>5.4131054131054103E-2</v>
      </c>
      <c r="G6" s="13">
        <v>5.4131054131054103E-2</v>
      </c>
      <c r="H6">
        <f>VLOOKUP(B6,'Appendix 1a'!$D$6:$U$196,16,0)</f>
        <v>1576620</v>
      </c>
    </row>
    <row r="7" spans="2:8" x14ac:dyDescent="0.35">
      <c r="B7" s="4" t="s">
        <v>41</v>
      </c>
      <c r="C7" s="12">
        <f>VLOOKUP(B7,'Appendix 1a'!$D$6:$AC$196,24,0)</f>
        <v>-13</v>
      </c>
      <c r="D7" s="12">
        <f>VLOOKUP(B7,'Appendix 1a'!$D$6:$AD$196,25,0)</f>
        <v>69.883838709677548</v>
      </c>
      <c r="E7" s="11" t="s">
        <v>41</v>
      </c>
      <c r="F7" s="13">
        <v>4.7146401985111698E-2</v>
      </c>
      <c r="G7" s="13">
        <v>4.7146401985111698E-2</v>
      </c>
      <c r="H7">
        <f>VLOOKUP(B7,'Appendix 1a'!$D$6:$U$196,16,0)</f>
        <v>1797900</v>
      </c>
    </row>
    <row r="8" spans="2:8" x14ac:dyDescent="0.35">
      <c r="B8" s="4" t="s">
        <v>226</v>
      </c>
      <c r="C8" s="12">
        <f>VLOOKUP(B8,'Appendix 1a'!$D$6:$AC$196,24,0)</f>
        <v>-8</v>
      </c>
      <c r="D8" s="12">
        <f>VLOOKUP(B8,'Appendix 1a'!$D$6:$AD$196,25,0)</f>
        <v>87.903360585683004</v>
      </c>
      <c r="E8" s="11" t="s">
        <v>226</v>
      </c>
      <c r="F8" s="13">
        <v>4.6511627906976702E-2</v>
      </c>
      <c r="G8" s="13">
        <v>6.2015503875968998E-2</v>
      </c>
      <c r="H8">
        <f>VLOOKUP(B8,'Appendix 1a'!$D$6:$U$196,16,0)</f>
        <v>596724.04992068547</v>
      </c>
    </row>
    <row r="9" spans="2:8" x14ac:dyDescent="0.35">
      <c r="B9" s="4" t="s">
        <v>107</v>
      </c>
      <c r="C9" s="12">
        <f>VLOOKUP(B9,'Appendix 1a'!$D$6:$AC$196,24,0)</f>
        <v>-1</v>
      </c>
      <c r="D9" s="12">
        <f>VLOOKUP(B9,'Appendix 1a'!$D$6:$AD$196,25,0)</f>
        <v>33.335571039296156</v>
      </c>
      <c r="E9" s="11" t="s">
        <v>107</v>
      </c>
      <c r="F9" s="13">
        <v>6.6666666666666693E-2</v>
      </c>
      <c r="G9" s="13">
        <v>8.5714285714285701E-2</v>
      </c>
      <c r="H9">
        <f>VLOOKUP(B9,'Appendix 1a'!$D$6:$U$196,16,0)</f>
        <v>573945.88740540389</v>
      </c>
    </row>
    <row r="10" spans="2:8" x14ac:dyDescent="0.35">
      <c r="B10" s="4" t="s">
        <v>31</v>
      </c>
      <c r="C10" s="12">
        <f>VLOOKUP(B10,'Appendix 1a'!$D$6:$AC$196,24,0)</f>
        <v>-2</v>
      </c>
      <c r="D10" s="12">
        <f>VLOOKUP(B10,'Appendix 1a'!$D$6:$AD$196,25,0)</f>
        <v>56.178374033007458</v>
      </c>
      <c r="E10" s="11" t="s">
        <v>31</v>
      </c>
      <c r="F10" s="13">
        <v>6.3829787234042507E-2</v>
      </c>
      <c r="G10" s="13">
        <v>6.3829787234042507E-2</v>
      </c>
      <c r="H10">
        <f>VLOOKUP(B10,'Appendix 1a'!$D$6:$U$196,16,0)</f>
        <v>861508.99819866102</v>
      </c>
    </row>
    <row r="11" spans="2:8" x14ac:dyDescent="0.35">
      <c r="B11" s="4" t="s">
        <v>23</v>
      </c>
      <c r="C11" s="12">
        <f>VLOOKUP(B11,'Appendix 1a'!$D$6:$AC$196,24,0)</f>
        <v>1</v>
      </c>
      <c r="D11" s="12">
        <f>VLOOKUP(B11,'Appendix 1a'!$D$6:$AD$196,25,0)</f>
        <v>68.510597094430523</v>
      </c>
      <c r="E11" s="11" t="s">
        <v>23</v>
      </c>
      <c r="F11" s="13">
        <v>5.5690072639225201E-2</v>
      </c>
      <c r="G11" s="13">
        <v>6.2953995157385007E-2</v>
      </c>
      <c r="H11">
        <f>VLOOKUP(B11,'Appendix 1a'!$D$6:$U$196,16,0)</f>
        <v>1908539.9999999998</v>
      </c>
    </row>
    <row r="12" spans="2:8" x14ac:dyDescent="0.35">
      <c r="B12" s="2" t="s">
        <v>61</v>
      </c>
      <c r="C12" s="12">
        <f>VLOOKUP(B12,'Appendix 1a'!$D$6:$AC$196,24,0)</f>
        <v>0</v>
      </c>
      <c r="D12" s="12">
        <f>VLOOKUP(B12,'Appendix 1a'!$D$6:$AD$196,25,0)</f>
        <v>57.566614285715332</v>
      </c>
      <c r="E12" s="11" t="s">
        <v>61</v>
      </c>
      <c r="F12" s="13">
        <v>6.6666666666666693E-2</v>
      </c>
      <c r="G12" s="13">
        <v>6.6666666666666693E-2</v>
      </c>
      <c r="H12">
        <f>VLOOKUP(B12,'Appendix 1a'!$D$6:$U$196,16,0)</f>
        <v>968100.00000000012</v>
      </c>
    </row>
    <row r="13" spans="2:8" x14ac:dyDescent="0.35">
      <c r="B13" s="4" t="s">
        <v>217</v>
      </c>
      <c r="C13" s="12">
        <f>VLOOKUP(B13,'Appendix 1a'!$D$6:$AC$196,24,0)</f>
        <v>-2</v>
      </c>
      <c r="D13" s="12">
        <f>VLOOKUP(B13,'Appendix 1a'!$D$6:$AD$196,25,0)</f>
        <v>47.020633498867028</v>
      </c>
      <c r="E13" s="11" t="s">
        <v>217</v>
      </c>
      <c r="F13" s="13">
        <v>7.7669902912621394E-2</v>
      </c>
      <c r="G13" s="13">
        <v>0.106796116504854</v>
      </c>
      <c r="H13">
        <f>VLOOKUP(B13,'Appendix 1a'!$D$6:$U$196,16,0)</f>
        <v>564348.09860224801</v>
      </c>
    </row>
    <row r="14" spans="2:8" x14ac:dyDescent="0.35">
      <c r="B14" s="4" t="s">
        <v>20</v>
      </c>
      <c r="C14" s="12">
        <f>VLOOKUP(B14,'Appendix 1a'!$D$6:$AC$196,24,0)</f>
        <v>-32</v>
      </c>
      <c r="D14" s="12">
        <f>VLOOKUP(B14,'Appendix 1a'!$D$6:$AD$196,25,0)</f>
        <v>65.094746365834908</v>
      </c>
      <c r="E14" s="11" t="s">
        <v>20</v>
      </c>
      <c r="F14" s="13">
        <v>0.100609756097561</v>
      </c>
      <c r="G14" s="13">
        <v>0.100609756097561</v>
      </c>
      <c r="H14">
        <f>VLOOKUP(B14,'Appendix 1a'!$D$6:$U$196,16,0)</f>
        <v>1371300.6145622369</v>
      </c>
    </row>
    <row r="15" spans="2:8" x14ac:dyDescent="0.35">
      <c r="B15" s="4" t="s">
        <v>102</v>
      </c>
      <c r="C15" s="12">
        <f>VLOOKUP(B15,'Appendix 1a'!$D$6:$AC$196,24,0)</f>
        <v>-2</v>
      </c>
      <c r="D15" s="12">
        <f>VLOOKUP(B15,'Appendix 1a'!$D$6:$AD$196,25,0)</f>
        <v>50.960859174265352</v>
      </c>
      <c r="E15" s="11" t="s">
        <v>102</v>
      </c>
      <c r="F15" s="13">
        <v>5.95238095238095E-2</v>
      </c>
      <c r="G15" s="13">
        <v>7.3809523809523797E-2</v>
      </c>
      <c r="H15">
        <f>VLOOKUP(B15,'Appendix 1a'!$D$6:$U$196,16,0)</f>
        <v>1926980</v>
      </c>
    </row>
    <row r="16" spans="2:8" x14ac:dyDescent="0.35">
      <c r="B16" s="4" t="s">
        <v>146</v>
      </c>
      <c r="C16" s="12">
        <f>VLOOKUP(B16,'Appendix 1a'!$D$6:$AC$196,24,0)</f>
        <v>0</v>
      </c>
      <c r="D16" s="12">
        <f>VLOOKUP(B16,'Appendix 1a'!$D$6:$AD$196,25,0)</f>
        <v>44.397175126780894</v>
      </c>
      <c r="E16" s="11" t="s">
        <v>146</v>
      </c>
      <c r="F16" s="13">
        <v>8.9058524173027995E-2</v>
      </c>
      <c r="G16" s="13">
        <v>9.9236641221374003E-2</v>
      </c>
      <c r="H16">
        <f>VLOOKUP(B16,'Appendix 1a'!$D$6:$U$196,16,0)</f>
        <v>1811730</v>
      </c>
    </row>
    <row r="17" spans="2:8" x14ac:dyDescent="0.35">
      <c r="B17" s="2" t="s">
        <v>194</v>
      </c>
      <c r="C17" s="12">
        <f>VLOOKUP(B17,'Appendix 1a'!$D$6:$AC$196,24,0)</f>
        <v>-2</v>
      </c>
      <c r="D17" s="14">
        <f>VLOOKUP(B17,'Appendix 1a'!$D$6:$AD$196,25,0)</f>
        <v>73.718678508545054</v>
      </c>
      <c r="E17" s="11" t="s">
        <v>194</v>
      </c>
      <c r="F17" s="13">
        <v>7.9787234042553196E-2</v>
      </c>
      <c r="G17" s="13">
        <v>8.5106382978723402E-2</v>
      </c>
      <c r="H17">
        <f>VLOOKUP(B17,'Appendix 1a'!$D$6:$U$196,16,0)</f>
        <v>885535.12470129027</v>
      </c>
    </row>
    <row r="18" spans="2:8" x14ac:dyDescent="0.35">
      <c r="B18" s="4" t="s">
        <v>86</v>
      </c>
      <c r="C18" s="12">
        <f>VLOOKUP(B18,'Appendix 1a'!$D$6:$AC$196,24,0)</f>
        <v>-1</v>
      </c>
      <c r="D18" s="12">
        <f>VLOOKUP(B18,'Appendix 1a'!$D$6:$AD$196,25,0)</f>
        <v>39.220963737667262</v>
      </c>
      <c r="E18" s="11" t="s">
        <v>86</v>
      </c>
      <c r="F18" s="13">
        <v>0.116504854368932</v>
      </c>
      <c r="G18" s="13">
        <v>0.116504854368932</v>
      </c>
      <c r="H18">
        <f>VLOOKUP(B18,'Appendix 1a'!$D$6:$U$196,16,0)</f>
        <v>946395.10299691628</v>
      </c>
    </row>
    <row r="19" spans="2:8" x14ac:dyDescent="0.35">
      <c r="B19" s="2" t="s">
        <v>190</v>
      </c>
      <c r="C19" s="12">
        <f>VLOOKUP(B19,'Appendix 1a'!$D$6:$AC$196,24,0)</f>
        <v>1</v>
      </c>
      <c r="D19" s="12">
        <f>VLOOKUP(B19,'Appendix 1a'!$D$6:$AD$196,25,0)</f>
        <v>65.326283895792585</v>
      </c>
      <c r="E19" s="11" t="s">
        <v>190</v>
      </c>
      <c r="F19" s="13">
        <v>9.0476190476190502E-2</v>
      </c>
      <c r="G19" s="13">
        <v>9.0476190476190502E-2</v>
      </c>
      <c r="H19">
        <f>VLOOKUP(B19,'Appendix 1a'!$D$6:$U$196,16,0)</f>
        <v>1040614.1554539736</v>
      </c>
    </row>
    <row r="20" spans="2:8" x14ac:dyDescent="0.35">
      <c r="B20" s="2" t="s">
        <v>152</v>
      </c>
      <c r="C20" s="12">
        <f>VLOOKUP(B20,'Appendix 1a'!$D$6:$AC$196,24,0)</f>
        <v>-11</v>
      </c>
      <c r="D20" s="14">
        <f>VLOOKUP(B20,'Appendix 1a'!$D$6:$AD$196,25,0)</f>
        <v>105.20211943600953</v>
      </c>
      <c r="E20" s="11" t="s">
        <v>152</v>
      </c>
      <c r="F20" s="13">
        <v>0.110552763819095</v>
      </c>
      <c r="G20" s="13">
        <v>0.120603015075377</v>
      </c>
      <c r="H20">
        <f>VLOOKUP(B20,'Appendix 1a'!$D$6:$U$196,16,0)</f>
        <v>900088.28461200988</v>
      </c>
    </row>
    <row r="21" spans="2:8" x14ac:dyDescent="0.35">
      <c r="B21" s="4" t="s">
        <v>241</v>
      </c>
      <c r="C21" s="12">
        <f>VLOOKUP(B21,'Appendix 1a'!$D$6:$AC$196,24,0)</f>
        <v>-20</v>
      </c>
      <c r="D21" s="12">
        <f>VLOOKUP(B21,'Appendix 1a'!$D$6:$AD$196,25,0)</f>
        <v>57.269135324874696</v>
      </c>
      <c r="E21" s="11" t="s">
        <v>241</v>
      </c>
      <c r="F21" s="13">
        <v>0.120996441281139</v>
      </c>
      <c r="G21" s="13">
        <v>0.13167259786476901</v>
      </c>
      <c r="H21">
        <f>VLOOKUP(B21,'Appendix 1a'!$D$6:$U$196,16,0)</f>
        <v>1215758.9955664978</v>
      </c>
    </row>
    <row r="22" spans="2:8" x14ac:dyDescent="0.35">
      <c r="B22" s="2" t="s">
        <v>63</v>
      </c>
      <c r="C22" s="12">
        <f>VLOOKUP(B22,'Appendix 1a'!$D$6:$AC$196,24,0)</f>
        <v>0</v>
      </c>
      <c r="D22" s="12">
        <f>VLOOKUP(B22,'Appendix 1a'!$D$6:$AD$196,25,0)</f>
        <v>56.458433648207574</v>
      </c>
      <c r="E22" s="11" t="s">
        <v>63</v>
      </c>
      <c r="F22" s="13">
        <v>9.7087378640776698E-2</v>
      </c>
      <c r="G22" s="13">
        <v>9.7087378640776698E-2</v>
      </c>
      <c r="H22">
        <f>VLOOKUP(B22,'Appendix 1a'!$D$6:$U$196,16,0)</f>
        <v>957248.62627604732</v>
      </c>
    </row>
    <row r="23" spans="2:8" x14ac:dyDescent="0.35">
      <c r="B23" s="4" t="s">
        <v>75</v>
      </c>
      <c r="C23" s="12">
        <f>VLOOKUP(B23,'Appendix 1a'!$D$6:$AC$196,24,0)</f>
        <v>0</v>
      </c>
      <c r="D23" s="12">
        <f>VLOOKUP(B23,'Appendix 1a'!$D$6:$AD$196,25,0)</f>
        <v>19.857880436285996</v>
      </c>
      <c r="E23" s="11" t="s">
        <v>75</v>
      </c>
      <c r="F23" s="13">
        <v>0.10952380952381</v>
      </c>
      <c r="G23" s="13">
        <v>0.119047619047619</v>
      </c>
      <c r="H23">
        <f>VLOOKUP(B23,'Appendix 1a'!$D$6:$U$196,16,0)</f>
        <v>972623.98121564917</v>
      </c>
    </row>
    <row r="24" spans="2:8" x14ac:dyDescent="0.35">
      <c r="B24" s="4" t="s">
        <v>169</v>
      </c>
      <c r="C24" s="12">
        <f>VLOOKUP(B24,'Appendix 1a'!$D$6:$AC$196,24,0)</f>
        <v>-3</v>
      </c>
      <c r="D24" s="12">
        <f>VLOOKUP(B24,'Appendix 1a'!$D$6:$AD$196,25,0)</f>
        <v>63.779075845411171</v>
      </c>
      <c r="E24" s="11" t="s">
        <v>169</v>
      </c>
      <c r="F24" s="13">
        <v>0.101449275362319</v>
      </c>
      <c r="G24" s="13">
        <v>0.108695652173913</v>
      </c>
      <c r="H24">
        <f>VLOOKUP(B24,'Appendix 1a'!$D$6:$U$196,16,0)</f>
        <v>1894710.0000000002</v>
      </c>
    </row>
    <row r="25" spans="2:8" x14ac:dyDescent="0.35">
      <c r="B25" s="2" t="s">
        <v>140</v>
      </c>
      <c r="C25" s="12">
        <f>VLOOKUP(B25,'Appendix 1a'!$D$6:$AC$196,24,0)</f>
        <v>0</v>
      </c>
      <c r="D25" s="12">
        <f>VLOOKUP(B25,'Appendix 1a'!$D$6:$AD$196,25,0)</f>
        <v>64.55774453327831</v>
      </c>
      <c r="E25" s="11" t="s">
        <v>140</v>
      </c>
      <c r="F25" s="13">
        <v>0.117370892018779</v>
      </c>
      <c r="G25" s="13">
        <v>0.122065727699531</v>
      </c>
      <c r="H25">
        <f>VLOOKUP(B25,'Appendix 1a'!$D$6:$U$196,16,0)</f>
        <v>990599.32588370482</v>
      </c>
    </row>
    <row r="26" spans="2:8" x14ac:dyDescent="0.35">
      <c r="B26" s="4" t="s">
        <v>225</v>
      </c>
      <c r="C26" s="12">
        <f>VLOOKUP(B26,'Appendix 1a'!$D$6:$AC$196,24,0)</f>
        <v>-1</v>
      </c>
      <c r="D26" s="12">
        <f>VLOOKUP(B26,'Appendix 1a'!$D$6:$AD$196,25,0)</f>
        <v>62.802761097852454</v>
      </c>
      <c r="E26" s="11" t="s">
        <v>225</v>
      </c>
      <c r="F26" s="13">
        <v>0.112171837708831</v>
      </c>
      <c r="G26" s="13">
        <v>0.119331742243437</v>
      </c>
      <c r="H26">
        <f>VLOOKUP(B26,'Appendix 1a'!$D$6:$U$196,16,0)</f>
        <v>1926980</v>
      </c>
    </row>
    <row r="27" spans="2:8" x14ac:dyDescent="0.35">
      <c r="B27" s="4" t="s">
        <v>54</v>
      </c>
      <c r="C27" s="12">
        <f>VLOOKUP(B27,'Appendix 1a'!$D$6:$AC$196,24,0)</f>
        <v>0</v>
      </c>
      <c r="D27" s="12">
        <f>VLOOKUP(B27,'Appendix 1a'!$D$6:$AD$196,25,0)</f>
        <v>60.616818691587468</v>
      </c>
      <c r="E27" s="11" t="s">
        <v>54</v>
      </c>
      <c r="F27" s="13">
        <v>0.13551401869158899</v>
      </c>
      <c r="G27" s="13">
        <v>0.14252336448598099</v>
      </c>
      <c r="H27">
        <f>VLOOKUP(B27,'Appendix 1a'!$D$6:$U$196,16,0)</f>
        <v>1973079.9999999998</v>
      </c>
    </row>
    <row r="28" spans="2:8" x14ac:dyDescent="0.35">
      <c r="B28" s="4" t="s">
        <v>297</v>
      </c>
      <c r="C28" s="12">
        <f>VLOOKUP(B28,'Appendix 1a'!$D$6:$AC$196,24,0)</f>
        <v>3</v>
      </c>
      <c r="D28" s="12">
        <f>VLOOKUP(B28,'Appendix 1a'!$D$6:$AD$196,25,0)</f>
        <v>56.841224451410199</v>
      </c>
      <c r="E28" s="11" t="s">
        <v>297</v>
      </c>
      <c r="F28" s="13">
        <v>0.13479623824451401</v>
      </c>
      <c r="G28" s="13">
        <v>0.14420062695924801</v>
      </c>
      <c r="H28">
        <f>VLOOKUP(B28,'Appendix 1a'!$D$6:$U$196,16,0)</f>
        <v>1484419.9999999998</v>
      </c>
    </row>
    <row r="29" spans="2:8" x14ac:dyDescent="0.35">
      <c r="B29" s="4" t="s">
        <v>33</v>
      </c>
      <c r="C29" s="12">
        <f>VLOOKUP(B29,'Appendix 1a'!$D$6:$AC$196,24,0)</f>
        <v>0</v>
      </c>
      <c r="D29" s="12">
        <f>VLOOKUP(B29,'Appendix 1a'!$D$6:$AD$196,25,0)</f>
        <v>47.270430616613339</v>
      </c>
      <c r="E29" s="11" t="s">
        <v>33</v>
      </c>
      <c r="F29" s="13">
        <v>0.12470023980815299</v>
      </c>
      <c r="G29" s="13">
        <v>0.13429256594724201</v>
      </c>
      <c r="H29">
        <f>VLOOKUP(B29,'Appendix 1a'!$D$6:$U$196,16,0)</f>
        <v>1922369.9999999998</v>
      </c>
    </row>
    <row r="30" spans="2:8" x14ac:dyDescent="0.35">
      <c r="B30" s="4" t="s">
        <v>167</v>
      </c>
      <c r="C30" s="12">
        <f>VLOOKUP(B30,'Appendix 1a'!$D$6:$AC$196,24,0)</f>
        <v>0</v>
      </c>
      <c r="D30" s="12">
        <f>VLOOKUP(B30,'Appendix 1a'!$D$6:$AD$196,25,0)</f>
        <v>59.512338277512754</v>
      </c>
      <c r="E30" s="11" t="s">
        <v>167</v>
      </c>
      <c r="F30" s="13">
        <v>0.143540669856459</v>
      </c>
      <c r="G30" s="13">
        <v>0.150717703349282</v>
      </c>
      <c r="H30">
        <f>VLOOKUP(B30,'Appendix 1a'!$D$6:$U$196,16,0)</f>
        <v>1926980</v>
      </c>
    </row>
    <row r="31" spans="2:8" x14ac:dyDescent="0.35">
      <c r="B31" s="4" t="s">
        <v>116</v>
      </c>
      <c r="C31" s="12">
        <f>VLOOKUP(B31,'Appendix 1a'!$D$6:$AC$196,24,0)</f>
        <v>1</v>
      </c>
      <c r="D31" s="12">
        <f>VLOOKUP(B31,'Appendix 1a'!$D$6:$AD$196,25,0)</f>
        <v>27.680271501363677</v>
      </c>
      <c r="E31" s="11" t="s">
        <v>116</v>
      </c>
      <c r="F31" s="13">
        <v>0.111650485436893</v>
      </c>
      <c r="G31" s="13">
        <v>0.116504854368932</v>
      </c>
      <c r="H31">
        <f>VLOOKUP(B31,'Appendix 1a'!$D$6:$U$196,16,0)</f>
        <v>964288.45964804385</v>
      </c>
    </row>
    <row r="32" spans="2:8" x14ac:dyDescent="0.35">
      <c r="B32" s="4" t="s">
        <v>87</v>
      </c>
      <c r="C32" s="12">
        <f>VLOOKUP(B32,'Appendix 1a'!$D$6:$AC$196,24,0)</f>
        <v>-14</v>
      </c>
      <c r="D32" s="12">
        <f>VLOOKUP(B32,'Appendix 1a'!$D$6:$AD$196,25,0)</f>
        <v>45.044331765532661</v>
      </c>
      <c r="E32" s="11" t="s">
        <v>87</v>
      </c>
      <c r="F32" s="13">
        <v>0.105633802816901</v>
      </c>
      <c r="G32" s="13">
        <v>0.105633802816901</v>
      </c>
      <c r="H32">
        <f>VLOOKUP(B32,'Appendix 1a'!$D$6:$U$196,16,0)</f>
        <v>1247056.5699858728</v>
      </c>
    </row>
    <row r="33" spans="2:8" x14ac:dyDescent="0.35">
      <c r="B33" s="2" t="s">
        <v>212</v>
      </c>
      <c r="C33" s="12">
        <f>VLOOKUP(B33,'Appendix 1a'!$D$6:$AC$196,24,0)</f>
        <v>0</v>
      </c>
      <c r="D33" s="12">
        <f>VLOOKUP(B33,'Appendix 1a'!$D$6:$AD$196,25,0)</f>
        <v>65.637547126274512</v>
      </c>
      <c r="E33" s="11" t="s">
        <v>212</v>
      </c>
      <c r="F33" s="13">
        <v>0.109004739336493</v>
      </c>
      <c r="G33" s="13">
        <v>0.109004739336493</v>
      </c>
      <c r="H33">
        <f>VLOOKUP(B33,'Appendix 1a'!$D$6:$U$196,16,0)</f>
        <v>996848.37652931421</v>
      </c>
    </row>
    <row r="34" spans="2:8" x14ac:dyDescent="0.35">
      <c r="B34" s="4" t="s">
        <v>172</v>
      </c>
      <c r="C34" s="12">
        <f>VLOOKUP(B34,'Appendix 1a'!$D$6:$AC$196,24,0)</f>
        <v>5</v>
      </c>
      <c r="D34" s="12">
        <f>VLOOKUP(B34,'Appendix 1a'!$D$6:$AD$196,25,0)</f>
        <v>59.176398518517999</v>
      </c>
      <c r="E34" s="11" t="s">
        <v>172</v>
      </c>
      <c r="F34" s="13">
        <v>0.148148148148148</v>
      </c>
      <c r="G34" s="13">
        <v>0.15061728395061699</v>
      </c>
      <c r="H34">
        <f>VLOOKUP(B34,'Appendix 1a'!$D$6:$U$196,16,0)</f>
        <v>1890100</v>
      </c>
    </row>
    <row r="35" spans="2:8" x14ac:dyDescent="0.35">
      <c r="B35" s="4" t="s">
        <v>52</v>
      </c>
      <c r="C35" s="12">
        <f>VLOOKUP(B35,'Appendix 1a'!$D$6:$AC$196,24,0)</f>
        <v>1</v>
      </c>
      <c r="D35" s="12">
        <f>VLOOKUP(B35,'Appendix 1a'!$D$6:$AD$196,25,0)</f>
        <v>59.635126682692317</v>
      </c>
      <c r="E35" s="11" t="s">
        <v>52</v>
      </c>
      <c r="F35" s="13">
        <v>0.144230769230769</v>
      </c>
      <c r="G35" s="13">
        <v>0.14903846153846201</v>
      </c>
      <c r="H35">
        <f>VLOOKUP(B35,'Appendix 1a'!$D$6:$U$196,16,0)</f>
        <v>1922370</v>
      </c>
    </row>
    <row r="36" spans="2:8" x14ac:dyDescent="0.35">
      <c r="B36" s="4" t="s">
        <v>60</v>
      </c>
      <c r="C36" s="12">
        <f>VLOOKUP(B36,'Appendix 1a'!$D$6:$AC$196,24,0)</f>
        <v>1</v>
      </c>
      <c r="D36" s="12">
        <f>VLOOKUP(B36,'Appendix 1a'!$D$6:$AD$196,25,0)</f>
        <v>21.337891180224688</v>
      </c>
      <c r="E36" s="11" t="s">
        <v>60</v>
      </c>
      <c r="F36" s="13">
        <v>0.14761904761904801</v>
      </c>
      <c r="G36" s="13">
        <v>0.15238095238095201</v>
      </c>
      <c r="H36">
        <f>VLOOKUP(B36,'Appendix 1a'!$D$6:$U$196,16,0)</f>
        <v>2004387.4719617455</v>
      </c>
    </row>
    <row r="37" spans="2:8" x14ac:dyDescent="0.35">
      <c r="B37" s="2" t="s">
        <v>219</v>
      </c>
      <c r="C37" s="12">
        <f>VLOOKUP(B37,'Appendix 1a'!$D$6:$AC$196,24,0)</f>
        <v>1</v>
      </c>
      <c r="D37" s="14">
        <f>VLOOKUP(B37,'Appendix 1a'!$D$6:$AD$196,25,0)</f>
        <v>66.058286569221309</v>
      </c>
      <c r="E37" s="11" t="s">
        <v>219</v>
      </c>
      <c r="F37" s="13">
        <v>0.15034965034965</v>
      </c>
      <c r="G37" s="13">
        <v>0.15034965034965</v>
      </c>
      <c r="H37">
        <f>VLOOKUP(B37,'Appendix 1a'!$D$6:$U$196,16,0)</f>
        <v>1394400.1736982479</v>
      </c>
    </row>
    <row r="38" spans="2:8" x14ac:dyDescent="0.35">
      <c r="B38" s="4" t="s">
        <v>176</v>
      </c>
      <c r="C38" s="12">
        <f>VLOOKUP(B38,'Appendix 1a'!$D$6:$AC$196,24,0)</f>
        <v>-1</v>
      </c>
      <c r="D38" s="12">
        <f>VLOOKUP(B38,'Appendix 1a'!$D$6:$AD$196,25,0)</f>
        <v>58.31013025840366</v>
      </c>
      <c r="E38" s="11" t="s">
        <v>176</v>
      </c>
      <c r="F38" s="13">
        <v>0.156302521008403</v>
      </c>
      <c r="G38" s="13">
        <v>0.159663865546218</v>
      </c>
      <c r="H38">
        <f>VLOOKUP(B38,'Appendix 1a'!$D$6:$U$196,16,0)</f>
        <v>2738340</v>
      </c>
    </row>
    <row r="39" spans="2:8" x14ac:dyDescent="0.35">
      <c r="B39" s="2" t="s">
        <v>151</v>
      </c>
      <c r="C39" s="12">
        <f>VLOOKUP(B39,'Appendix 1a'!$D$6:$AC$196,24,0)</f>
        <v>-1</v>
      </c>
      <c r="D39" s="14">
        <f>VLOOKUP(B39,'Appendix 1a'!$D$6:$AD$196,25,0)</f>
        <v>78.048259036043419</v>
      </c>
      <c r="E39" s="11" t="s">
        <v>151</v>
      </c>
      <c r="F39" s="13">
        <v>0.16431924882629101</v>
      </c>
      <c r="G39" s="13">
        <v>0.169014084507042</v>
      </c>
      <c r="H39">
        <f>VLOOKUP(B39,'Appendix 1a'!$D$6:$U$196,16,0)</f>
        <v>1151097.2715795385</v>
      </c>
    </row>
    <row r="40" spans="2:8" x14ac:dyDescent="0.35">
      <c r="B40" s="4" t="s">
        <v>126</v>
      </c>
      <c r="C40" s="12">
        <f>VLOOKUP(B40,'Appendix 1a'!$D$6:$AC$196,24,0)</f>
        <v>2</v>
      </c>
      <c r="D40" s="12">
        <f>VLOOKUP(B40,'Appendix 1a'!$D$6:$AD$196,25,0)</f>
        <v>57.484025282165931</v>
      </c>
      <c r="E40" s="11" t="s">
        <v>126</v>
      </c>
      <c r="F40" s="13">
        <v>0.16704288939051901</v>
      </c>
      <c r="G40" s="13">
        <v>0.17607223476298001</v>
      </c>
      <c r="H40">
        <f>VLOOKUP(B40,'Appendix 1a'!$D$6:$U$196,16,0)</f>
        <v>2051449.9999999998</v>
      </c>
    </row>
    <row r="41" spans="2:8" x14ac:dyDescent="0.35">
      <c r="B41" s="2" t="s">
        <v>180</v>
      </c>
      <c r="C41" s="12">
        <f>VLOOKUP(B41,'Appendix 1a'!$D$6:$AC$196,24,0)</f>
        <v>0</v>
      </c>
      <c r="D41" s="12">
        <f>VLOOKUP(B41,'Appendix 1a'!$D$6:$AD$196,25,0)</f>
        <v>70.755441425969366</v>
      </c>
      <c r="E41" s="11" t="s">
        <v>180</v>
      </c>
      <c r="F41" s="13">
        <v>0.16585365853658501</v>
      </c>
      <c r="G41" s="13">
        <v>0.17560975609756099</v>
      </c>
      <c r="H41">
        <f>VLOOKUP(B41,'Appendix 1a'!$D$6:$U$196,16,0)</f>
        <v>1048180.0009405375</v>
      </c>
    </row>
    <row r="42" spans="2:8" x14ac:dyDescent="0.35">
      <c r="B42" s="4" t="s">
        <v>221</v>
      </c>
      <c r="C42" s="12">
        <f>VLOOKUP(B42,'Appendix 1a'!$D$6:$AC$196,24,0)</f>
        <v>0</v>
      </c>
      <c r="D42" s="12">
        <f>VLOOKUP(B42,'Appendix 1a'!$D$6:$AD$196,25,0)</f>
        <v>21.302894095661031</v>
      </c>
      <c r="E42" s="11" t="s">
        <v>221</v>
      </c>
      <c r="F42" s="13">
        <v>0.16585365853658501</v>
      </c>
      <c r="G42" s="13">
        <v>0.17560975609756099</v>
      </c>
      <c r="H42">
        <f>VLOOKUP(B42,'Appendix 1a'!$D$6:$U$196,16,0)</f>
        <v>1012208.5992116736</v>
      </c>
    </row>
    <row r="43" spans="2:8" x14ac:dyDescent="0.35">
      <c r="B43" s="4" t="s">
        <v>148</v>
      </c>
      <c r="C43" s="12">
        <f>VLOOKUP(B43,'Appendix 1a'!$D$6:$AC$196,24,0)</f>
        <v>1</v>
      </c>
      <c r="D43" s="12">
        <f>VLOOKUP(B43,'Appendix 1a'!$D$6:$AD$196,25,0)</f>
        <v>-22.70389291718584</v>
      </c>
      <c r="E43" s="11" t="s">
        <v>148</v>
      </c>
      <c r="F43" s="13">
        <v>0.15384615384615399</v>
      </c>
      <c r="G43" s="13">
        <v>0.21153846153846201</v>
      </c>
      <c r="H43">
        <f>VLOOKUP(B43,'Appendix 1a'!$D$6:$U$196,16,0)</f>
        <v>412154.28536862199</v>
      </c>
    </row>
    <row r="44" spans="2:8" x14ac:dyDescent="0.35">
      <c r="B44" s="2" t="s">
        <v>178</v>
      </c>
      <c r="C44" s="12">
        <f>VLOOKUP(B44,'Appendix 1a'!$D$6:$AC$196,24,0)</f>
        <v>-2</v>
      </c>
      <c r="D44" s="14">
        <f>VLOOKUP(B44,'Appendix 1a'!$D$6:$AD$196,25,0)</f>
        <v>82.308721967746351</v>
      </c>
      <c r="E44" s="11" t="s">
        <v>178</v>
      </c>
      <c r="F44" s="13">
        <v>0.19431279620853101</v>
      </c>
      <c r="G44" s="13">
        <v>0.19431279620853101</v>
      </c>
      <c r="H44">
        <f>VLOOKUP(B44,'Appendix 1a'!$D$6:$U$196,16,0)</f>
        <v>1138242.7666954352</v>
      </c>
    </row>
    <row r="45" spans="2:8" x14ac:dyDescent="0.35">
      <c r="B45" s="4" t="s">
        <v>29</v>
      </c>
      <c r="C45" s="12">
        <f>VLOOKUP(B45,'Appendix 1a'!$D$6:$AC$196,24,0)</f>
        <v>-3</v>
      </c>
      <c r="D45" s="12">
        <f>VLOOKUP(B45,'Appendix 1a'!$D$6:$AD$196,25,0)</f>
        <v>32.643487704586732</v>
      </c>
      <c r="E45" s="11" t="s">
        <v>29</v>
      </c>
      <c r="F45" s="13">
        <v>0.180851063829787</v>
      </c>
      <c r="G45" s="13">
        <v>0.18617021276595699</v>
      </c>
      <c r="H45">
        <f>VLOOKUP(B45,'Appendix 1a'!$D$6:$U$196,16,0)</f>
        <v>917116.80348659866</v>
      </c>
    </row>
    <row r="46" spans="2:8" x14ac:dyDescent="0.35">
      <c r="B46" s="2" t="s">
        <v>305</v>
      </c>
      <c r="C46" s="12">
        <f>VLOOKUP(B46,'Appendix 1a'!$D$6:$AC$196,24,0)</f>
        <v>-16</v>
      </c>
      <c r="D46" s="14">
        <f>VLOOKUP(B46,'Appendix 1a'!$D$6:$AD$196,25,0)</f>
        <v>96.062922857057856</v>
      </c>
      <c r="E46" s="11" t="s">
        <v>305</v>
      </c>
      <c r="F46" s="13">
        <v>0.16785714285714301</v>
      </c>
      <c r="G46" s="13">
        <v>0.182142857142857</v>
      </c>
      <c r="H46">
        <f>VLOOKUP(B46,'Appendix 1a'!$D$6:$U$196,16,0)</f>
        <v>1290584.9100355639</v>
      </c>
    </row>
    <row r="47" spans="2:8" x14ac:dyDescent="0.35">
      <c r="B47" s="4" t="s">
        <v>105</v>
      </c>
      <c r="C47" s="12">
        <f>VLOOKUP(B47,'Appendix 1a'!$D$6:$AC$196,24,0)</f>
        <v>-12</v>
      </c>
      <c r="D47" s="12">
        <f>VLOOKUP(B47,'Appendix 1a'!$D$6:$AD$196,25,0)</f>
        <v>27.470551468200028</v>
      </c>
      <c r="E47" s="11" t="s">
        <v>105</v>
      </c>
      <c r="F47" s="13">
        <v>0.1696</v>
      </c>
      <c r="G47" s="13">
        <v>0.184</v>
      </c>
      <c r="H47">
        <f>VLOOKUP(B47,'Appendix 1a'!$D$6:$U$196,16,0)</f>
        <v>3000387.2510498073</v>
      </c>
    </row>
    <row r="48" spans="2:8" x14ac:dyDescent="0.35">
      <c r="B48" s="4" t="s">
        <v>50</v>
      </c>
      <c r="C48" s="12">
        <f>VLOOKUP(B48,'Appendix 1a'!$D$6:$AC$196,24,0)</f>
        <v>3</v>
      </c>
      <c r="D48" s="12">
        <f>VLOOKUP(B48,'Appendix 1a'!$D$6:$AD$196,25,0)</f>
        <v>13.574452779589592</v>
      </c>
      <c r="E48" s="11" t="s">
        <v>50</v>
      </c>
      <c r="F48" s="13">
        <v>0.17560975609756099</v>
      </c>
      <c r="G48" s="13">
        <v>0.180487804878049</v>
      </c>
      <c r="H48">
        <f>VLOOKUP(B48,'Appendix 1a'!$D$6:$U$196,16,0)</f>
        <v>1097343.4592920817</v>
      </c>
    </row>
    <row r="49" spans="2:8" x14ac:dyDescent="0.35">
      <c r="B49" s="2" t="s">
        <v>191</v>
      </c>
      <c r="C49" s="12">
        <f>VLOOKUP(B49,'Appendix 1a'!$D$6:$AC$196,24,0)</f>
        <v>-5</v>
      </c>
      <c r="D49" s="14">
        <f>VLOOKUP(B49,'Appendix 1a'!$D$6:$AD$196,25,0)</f>
        <v>87.178984711373232</v>
      </c>
      <c r="E49" s="11" t="s">
        <v>191</v>
      </c>
      <c r="F49" s="13">
        <v>0.174129353233831</v>
      </c>
      <c r="G49" s="13">
        <v>0.18407960199005</v>
      </c>
      <c r="H49">
        <f>VLOOKUP(B49,'Appendix 1a'!$D$6:$U$196,16,0)</f>
        <v>992947.64003432053</v>
      </c>
    </row>
    <row r="50" spans="2:8" x14ac:dyDescent="0.35">
      <c r="B50" s="4" t="s">
        <v>128</v>
      </c>
      <c r="C50" s="12">
        <f>VLOOKUP(B50,'Appendix 1a'!$D$6:$AC$196,24,0)</f>
        <v>6</v>
      </c>
      <c r="D50" s="12">
        <f>VLOOKUP(B50,'Appendix 1a'!$D$6:$AD$196,25,0)</f>
        <v>49.84015087867283</v>
      </c>
      <c r="E50" s="11" t="s">
        <v>128</v>
      </c>
      <c r="F50" s="13">
        <v>0.16953316953316999</v>
      </c>
      <c r="G50" s="13">
        <v>0.16953316953316999</v>
      </c>
      <c r="H50">
        <f>VLOOKUP(B50,'Appendix 1a'!$D$6:$U$196,16,0)</f>
        <v>1903930.0000000002</v>
      </c>
    </row>
    <row r="51" spans="2:8" x14ac:dyDescent="0.35">
      <c r="B51" s="2" t="s">
        <v>188</v>
      </c>
      <c r="C51" s="12">
        <f>VLOOKUP(B51,'Appendix 1a'!$D$6:$AC$196,24,0)</f>
        <v>-1</v>
      </c>
      <c r="D51" s="12">
        <f>VLOOKUP(B51,'Appendix 1a'!$D$6:$AD$196,25,0)</f>
        <v>77.625932474430556</v>
      </c>
      <c r="E51" s="11" t="s">
        <v>188</v>
      </c>
      <c r="F51" s="13">
        <v>0.20476190476190501</v>
      </c>
      <c r="G51" s="13">
        <v>0.20952380952381</v>
      </c>
      <c r="H51">
        <f>VLOOKUP(B51,'Appendix 1a'!$D$6:$U$196,16,0)</f>
        <v>1113717.8985082293</v>
      </c>
    </row>
    <row r="52" spans="2:8" x14ac:dyDescent="0.35">
      <c r="B52" s="2" t="s">
        <v>215</v>
      </c>
      <c r="C52" s="12">
        <f>VLOOKUP(B52,'Appendix 1a'!$D$6:$AC$196,24,0)</f>
        <v>-10</v>
      </c>
      <c r="D52" s="12">
        <f>VLOOKUP(B52,'Appendix 1a'!$D$6:$AD$196,25,0)</f>
        <v>76.322522706605923</v>
      </c>
      <c r="E52" s="11" t="s">
        <v>215</v>
      </c>
      <c r="F52" s="13">
        <v>0.21794871794871801</v>
      </c>
      <c r="G52" s="13">
        <v>0.235897435897436</v>
      </c>
      <c r="H52">
        <f>VLOOKUP(B52,'Appendix 1a'!$D$6:$U$196,16,0)</f>
        <v>1856105.6206554447</v>
      </c>
    </row>
    <row r="53" spans="2:8" x14ac:dyDescent="0.35">
      <c r="B53" s="2" t="s">
        <v>311</v>
      </c>
      <c r="C53" s="12">
        <f>VLOOKUP(B53,'Appendix 1a'!$D$6:$AC$196,24,0)</f>
        <v>-14</v>
      </c>
      <c r="D53" s="12">
        <f>VLOOKUP(B53,'Appendix 1a'!$D$6:$AD$196,25,0)</f>
        <v>81.951435064696852</v>
      </c>
      <c r="E53" s="11" t="s">
        <v>311</v>
      </c>
      <c r="F53" s="13">
        <v>0.18678160919540199</v>
      </c>
      <c r="G53" s="13">
        <v>0.195402298850575</v>
      </c>
      <c r="H53">
        <f>VLOOKUP(B53,'Appendix 1a'!$D$6:$U$196,16,0)</f>
        <v>1586099.363204672</v>
      </c>
    </row>
    <row r="54" spans="2:8" x14ac:dyDescent="0.35">
      <c r="B54" s="2" t="s">
        <v>93</v>
      </c>
      <c r="C54" s="12">
        <f>VLOOKUP(B54,'Appendix 1a'!$D$6:$AC$196,24,0)</f>
        <v>0</v>
      </c>
      <c r="D54" s="12">
        <f>VLOOKUP(B54,'Appendix 1a'!$D$6:$AD$196,25,0)</f>
        <v>70.093307850653218</v>
      </c>
      <c r="E54" s="11" t="s">
        <v>93</v>
      </c>
      <c r="F54" s="13">
        <v>0.19047619047618999</v>
      </c>
      <c r="G54" s="13">
        <v>0.2</v>
      </c>
      <c r="H54">
        <f>VLOOKUP(B54,'Appendix 1a'!$D$6:$U$196,16,0)</f>
        <v>1061416.4436452987</v>
      </c>
    </row>
    <row r="55" spans="2:8" x14ac:dyDescent="0.35">
      <c r="B55" s="2" t="s">
        <v>100</v>
      </c>
      <c r="C55" s="12">
        <f>VLOOKUP(B55,'Appendix 1a'!$D$6:$AC$196,24,0)</f>
        <v>-5</v>
      </c>
      <c r="D55" s="12">
        <f>VLOOKUP(B55,'Appendix 1a'!$D$6:$AD$196,25,0)</f>
        <v>74.500652833030472</v>
      </c>
      <c r="E55" s="11" t="s">
        <v>100</v>
      </c>
      <c r="F55" s="13">
        <v>0.20890410958904099</v>
      </c>
      <c r="G55" s="13">
        <v>0.215753424657534</v>
      </c>
      <c r="H55">
        <f>VLOOKUP(B55,'Appendix 1a'!$D$6:$U$196,16,0)</f>
        <v>1369159.3978091606</v>
      </c>
    </row>
    <row r="56" spans="2:8" x14ac:dyDescent="0.35">
      <c r="B56" s="4" t="s">
        <v>25</v>
      </c>
      <c r="C56" s="12">
        <f>VLOOKUP(B56,'Appendix 1a'!$D$6:$AC$196,24,0)</f>
        <v>-1</v>
      </c>
      <c r="D56" s="12">
        <f>VLOOKUP(B56,'Appendix 1a'!$D$6:$AD$196,25,0)</f>
        <v>53.015515882908403</v>
      </c>
      <c r="E56" s="11" t="s">
        <v>25</v>
      </c>
      <c r="F56" s="13">
        <v>0.21495327102803699</v>
      </c>
      <c r="G56" s="13">
        <v>0.21495327102803699</v>
      </c>
      <c r="H56">
        <f>VLOOKUP(B56,'Appendix 1a'!$D$6:$U$196,16,0)</f>
        <v>1138998.7445030035</v>
      </c>
    </row>
    <row r="57" spans="2:8" x14ac:dyDescent="0.35">
      <c r="B57" s="2" t="s">
        <v>233</v>
      </c>
      <c r="C57" s="12">
        <f>VLOOKUP(B57,'Appendix 1a'!$D$6:$AC$196,24,0)</f>
        <v>4</v>
      </c>
      <c r="D57" s="12">
        <f>VLOOKUP(B57,'Appendix 1a'!$D$6:$AD$196,25,0)</f>
        <v>69.352147654296459</v>
      </c>
      <c r="E57" s="11" t="s">
        <v>233</v>
      </c>
      <c r="F57" s="13">
        <v>0.241258741258741</v>
      </c>
      <c r="G57" s="13">
        <v>0.24475524475524499</v>
      </c>
      <c r="H57">
        <f>VLOOKUP(B57,'Appendix 1a'!$D$6:$U$196,16,0)</f>
        <v>1559824.0430399573</v>
      </c>
    </row>
    <row r="58" spans="2:8" x14ac:dyDescent="0.35">
      <c r="B58" s="2" t="s">
        <v>71</v>
      </c>
      <c r="C58" s="12">
        <f>VLOOKUP(B58,'Appendix 1a'!$D$6:$AC$196,24,0)</f>
        <v>0</v>
      </c>
      <c r="D58" s="12">
        <f>VLOOKUP(B58,'Appendix 1a'!$D$6:$AD$196,25,0)</f>
        <v>51.817855041095754</v>
      </c>
      <c r="E58" s="11" t="s">
        <v>71</v>
      </c>
      <c r="F58" s="13">
        <v>0.27403846153846201</v>
      </c>
      <c r="G58" s="13">
        <v>0.28125</v>
      </c>
      <c r="H58">
        <f>VLOOKUP(B58,'Appendix 1a'!$D$6:$U$196,16,0)</f>
        <v>2215237.2656366918</v>
      </c>
    </row>
    <row r="59" spans="2:8" x14ac:dyDescent="0.35">
      <c r="B59" s="4" t="s">
        <v>89</v>
      </c>
      <c r="C59" s="12">
        <f>VLOOKUP(B59,'Appendix 1a'!$D$6:$AC$196,24,0)</f>
        <v>-8</v>
      </c>
      <c r="D59" s="12">
        <f>VLOOKUP(B59,'Appendix 1a'!$D$6:$AD$196,25,0)</f>
        <v>29.064082714979122</v>
      </c>
      <c r="E59" s="11" t="s">
        <v>89</v>
      </c>
      <c r="F59" s="13">
        <v>0.20240963855421701</v>
      </c>
      <c r="G59" s="13">
        <v>0.20481927710843401</v>
      </c>
      <c r="H59">
        <f>VLOOKUP(B59,'Appendix 1a'!$D$6:$U$196,16,0)</f>
        <v>1991220.2154738975</v>
      </c>
    </row>
    <row r="60" spans="2:8" x14ac:dyDescent="0.35">
      <c r="B60" s="2" t="s">
        <v>164</v>
      </c>
      <c r="C60" s="12">
        <f>VLOOKUP(B60,'Appendix 1a'!$D$6:$AC$196,24,0)</f>
        <v>0</v>
      </c>
      <c r="D60" s="12">
        <f>VLOOKUP(B60,'Appendix 1a'!$D$6:$AD$196,25,0)</f>
        <v>65.198553681431804</v>
      </c>
      <c r="E60" s="11" t="s">
        <v>164</v>
      </c>
      <c r="F60" s="13">
        <v>0.25</v>
      </c>
      <c r="G60" s="13">
        <v>0.25961538461538503</v>
      </c>
      <c r="H60">
        <f>VLOOKUP(B60,'Appendix 1a'!$D$6:$U$196,16,0)</f>
        <v>1027633.5419373849</v>
      </c>
    </row>
    <row r="61" spans="2:8" x14ac:dyDescent="0.35">
      <c r="B61" s="4" t="s">
        <v>59</v>
      </c>
      <c r="C61" s="12">
        <f>VLOOKUP(B61,'Appendix 1a'!$D$6:$AC$196,24,0)</f>
        <v>0</v>
      </c>
      <c r="D61" s="12">
        <f>VLOOKUP(B61,'Appendix 1a'!$D$6:$AD$196,25,0)</f>
        <v>24.847832702726009</v>
      </c>
      <c r="E61" s="11" t="s">
        <v>59</v>
      </c>
      <c r="F61" s="13">
        <v>0.21479713603818601</v>
      </c>
      <c r="G61" s="13">
        <v>0.221957040572792</v>
      </c>
      <c r="H61">
        <f>VLOOKUP(B61,'Appendix 1a'!$D$6:$U$196,16,0)</f>
        <v>2227082.4703909419</v>
      </c>
    </row>
    <row r="62" spans="2:8" x14ac:dyDescent="0.35">
      <c r="B62" s="4" t="s">
        <v>182</v>
      </c>
      <c r="C62" s="12">
        <f>VLOOKUP(B62,'Appendix 1a'!$D$6:$AC$196,24,0)</f>
        <v>-9</v>
      </c>
      <c r="D62" s="12">
        <f>VLOOKUP(B62,'Appendix 1a'!$D$6:$AD$196,25,0)</f>
        <v>107.44143182087009</v>
      </c>
      <c r="E62" s="11" t="s">
        <v>182</v>
      </c>
      <c r="F62" s="13">
        <v>0.27419354838709697</v>
      </c>
      <c r="G62" s="13">
        <v>0.27419354838709697</v>
      </c>
      <c r="H62">
        <f>VLOOKUP(B62,'Appendix 1a'!$D$6:$U$196,16,0)</f>
        <v>656875.6410555694</v>
      </c>
    </row>
    <row r="63" spans="2:8" x14ac:dyDescent="0.35">
      <c r="B63" s="2" t="s">
        <v>296</v>
      </c>
      <c r="C63" s="12">
        <f>VLOOKUP(B63,'Appendix 1a'!$D$6:$AC$196,24,0)</f>
        <v>0</v>
      </c>
      <c r="D63" s="12">
        <f>VLOOKUP(B63,'Appendix 1a'!$D$6:$AD$196,25,0)</f>
        <v>74.441071750617084</v>
      </c>
      <c r="E63" s="11" t="s">
        <v>296</v>
      </c>
      <c r="F63" s="13">
        <v>0.25653206650831401</v>
      </c>
      <c r="G63" s="13">
        <v>0.26128266033254199</v>
      </c>
      <c r="H63">
        <f>VLOOKUP(B63,'Appendix 1a'!$D$6:$U$196,16,0)</f>
        <v>2228668.1700008456</v>
      </c>
    </row>
    <row r="64" spans="2:8" x14ac:dyDescent="0.35">
      <c r="B64" s="4" t="s">
        <v>245</v>
      </c>
      <c r="C64" s="12">
        <f>VLOOKUP(B64,'Appendix 1a'!$D$6:$AC$196,24,0)</f>
        <v>-2</v>
      </c>
      <c r="D64" s="12">
        <f>VLOOKUP(B64,'Appendix 1a'!$D$6:$AD$196,25,0)</f>
        <v>35.320913178277806</v>
      </c>
      <c r="E64" s="11" t="s">
        <v>245</v>
      </c>
      <c r="F64" s="13">
        <v>0.244131455399061</v>
      </c>
      <c r="G64" s="13">
        <v>0.25821596244131501</v>
      </c>
      <c r="H64">
        <f>VLOOKUP(B64,'Appendix 1a'!$D$6:$U$196,16,0)</f>
        <v>1083913.5242125958</v>
      </c>
    </row>
    <row r="65" spans="2:8" x14ac:dyDescent="0.35">
      <c r="B65" s="4" t="s">
        <v>208</v>
      </c>
      <c r="C65" s="12">
        <f>VLOOKUP(B65,'Appendix 1a'!$D$6:$AC$196,24,0)</f>
        <v>-4</v>
      </c>
      <c r="D65" s="12">
        <f>VLOOKUP(B65,'Appendix 1a'!$D$6:$AD$196,25,0)</f>
        <v>84.317457205012033</v>
      </c>
      <c r="E65" s="11" t="s">
        <v>208</v>
      </c>
      <c r="F65" s="13">
        <v>0.25242718446601897</v>
      </c>
      <c r="G65" s="13">
        <v>0.25242718446601897</v>
      </c>
      <c r="H65">
        <f>VLOOKUP(B65,'Appendix 1a'!$D$6:$U$196,16,0)</f>
        <v>1042983.0271280352</v>
      </c>
    </row>
    <row r="66" spans="2:8" x14ac:dyDescent="0.35">
      <c r="B66" s="2" t="s">
        <v>111</v>
      </c>
      <c r="C66" s="12">
        <f>VLOOKUP(B66,'Appendix 1a'!$D$6:$AC$196,24,0)</f>
        <v>0</v>
      </c>
      <c r="D66" s="12">
        <f>VLOOKUP(B66,'Appendix 1a'!$D$6:$AD$196,25,0)</f>
        <v>69.761121795603685</v>
      </c>
      <c r="E66" s="11" t="s">
        <v>111</v>
      </c>
      <c r="F66" s="13">
        <v>0.22683706070287499</v>
      </c>
      <c r="G66" s="13">
        <v>0.23482428115015999</v>
      </c>
      <c r="H66">
        <f>VLOOKUP(B66,'Appendix 1a'!$D$6:$U$196,16,0)</f>
        <v>3151660.3070919206</v>
      </c>
    </row>
    <row r="67" spans="2:8" x14ac:dyDescent="0.35">
      <c r="B67" s="4" t="s">
        <v>242</v>
      </c>
      <c r="C67" s="12">
        <f>VLOOKUP(B67,'Appendix 1a'!$D$6:$AC$196,24,0)</f>
        <v>0</v>
      </c>
      <c r="D67" s="12">
        <f>VLOOKUP(B67,'Appendix 1a'!$D$6:$AD$196,25,0)</f>
        <v>21.511635373330137</v>
      </c>
      <c r="E67" s="11" t="s">
        <v>242</v>
      </c>
      <c r="F67" s="13">
        <v>0.161904761904762</v>
      </c>
      <c r="G67" s="13">
        <v>0.17142857142857101</v>
      </c>
      <c r="H67">
        <f>VLOOKUP(B67,'Appendix 1a'!$D$6:$U$196,16,0)</f>
        <v>588425.91255413147</v>
      </c>
    </row>
    <row r="68" spans="2:8" x14ac:dyDescent="0.35">
      <c r="B68" s="2" t="s">
        <v>228</v>
      </c>
      <c r="C68" s="12">
        <f>VLOOKUP(B68,'Appendix 1a'!$D$6:$AC$196,24,0)</f>
        <v>-15</v>
      </c>
      <c r="D68" s="12">
        <f>VLOOKUP(B68,'Appendix 1a'!$D$6:$AD$196,25,0)</f>
        <v>76.445761801114713</v>
      </c>
      <c r="E68" s="11" t="s">
        <v>228</v>
      </c>
      <c r="F68" s="13">
        <v>0.28571428571428598</v>
      </c>
      <c r="G68" s="13">
        <v>0.293995859213251</v>
      </c>
      <c r="H68">
        <f>VLOOKUP(B68,'Appendix 1a'!$D$6:$U$196,16,0)</f>
        <v>2279231.7075895779</v>
      </c>
    </row>
    <row r="69" spans="2:8" x14ac:dyDescent="0.35">
      <c r="B69" s="2" t="s">
        <v>199</v>
      </c>
      <c r="C69" s="12">
        <f>VLOOKUP(B69,'Appendix 1a'!$D$6:$AC$196,24,0)</f>
        <v>0</v>
      </c>
      <c r="D69" s="12">
        <f>VLOOKUP(B69,'Appendix 1a'!$D$6:$AD$196,25,0)</f>
        <v>74.581116588824443</v>
      </c>
      <c r="E69" s="11" t="s">
        <v>199</v>
      </c>
      <c r="F69" s="13">
        <v>0.30805687203791499</v>
      </c>
      <c r="G69" s="13">
        <v>0.30805687203791499</v>
      </c>
      <c r="H69">
        <f>VLOOKUP(B69,'Appendix 1a'!$D$6:$U$196,16,0)</f>
        <v>1135302.9607008286</v>
      </c>
    </row>
    <row r="70" spans="2:8" x14ac:dyDescent="0.35">
      <c r="B70" s="4" t="s">
        <v>197</v>
      </c>
      <c r="C70" s="12">
        <f>VLOOKUP(B70,'Appendix 1a'!$D$6:$AC$196,24,0)</f>
        <v>7</v>
      </c>
      <c r="D70" s="12">
        <f>VLOOKUP(B70,'Appendix 1a'!$D$6:$AD$196,25,0)</f>
        <v>59.649441461584502</v>
      </c>
      <c r="E70" s="11" t="s">
        <v>197</v>
      </c>
      <c r="F70" s="13">
        <v>0.25333333333333302</v>
      </c>
      <c r="G70" s="13">
        <v>0.25333333333333302</v>
      </c>
      <c r="H70">
        <f>VLOOKUP(B70,'Appendix 1a'!$D$6:$U$196,16,0)</f>
        <v>1546100.0369202162</v>
      </c>
    </row>
    <row r="71" spans="2:8" x14ac:dyDescent="0.35">
      <c r="B71" s="2" t="s">
        <v>131</v>
      </c>
      <c r="C71" s="12">
        <f>VLOOKUP(B71,'Appendix 1a'!$D$6:$AC$196,24,0)</f>
        <v>-8</v>
      </c>
      <c r="D71" s="12">
        <f>VLOOKUP(B71,'Appendix 1a'!$D$6:$AD$196,25,0)</f>
        <v>74.96271197070746</v>
      </c>
      <c r="E71" s="11" t="s">
        <v>131</v>
      </c>
      <c r="F71" s="13">
        <v>0.25131810193321602</v>
      </c>
      <c r="G71" s="13">
        <v>0.25834797891036898</v>
      </c>
      <c r="H71">
        <f>VLOOKUP(B71,'Appendix 1a'!$D$6:$U$196,16,0)</f>
        <v>2854431.844616035</v>
      </c>
    </row>
    <row r="72" spans="2:8" x14ac:dyDescent="0.35">
      <c r="B72" s="2" t="s">
        <v>158</v>
      </c>
      <c r="C72" s="12">
        <f>VLOOKUP(B72,'Appendix 1a'!$D$6:$AC$196,24,0)</f>
        <v>29</v>
      </c>
      <c r="D72" s="12">
        <f>VLOOKUP(B72,'Appendix 1a'!$D$6:$AD$196,25,0)</f>
        <v>41.282172630532841</v>
      </c>
      <c r="E72" s="11" t="s">
        <v>158</v>
      </c>
      <c r="F72" s="13">
        <v>0.27246376811594197</v>
      </c>
      <c r="G72" s="13">
        <v>0.28985507246376802</v>
      </c>
      <c r="H72">
        <f>VLOOKUP(B72,'Appendix 1a'!$D$6:$U$196,16,0)</f>
        <v>1903473.9478011408</v>
      </c>
    </row>
    <row r="73" spans="2:8" x14ac:dyDescent="0.35">
      <c r="B73" s="2" t="s">
        <v>162</v>
      </c>
      <c r="C73" s="12">
        <f>VLOOKUP(B73,'Appendix 1a'!$D$6:$AC$196,24,0)</f>
        <v>5</v>
      </c>
      <c r="D73" s="12">
        <f>VLOOKUP(B73,'Appendix 1a'!$D$6:$AD$196,25,0)</f>
        <v>65.642829481055742</v>
      </c>
      <c r="E73" s="11" t="s">
        <v>162</v>
      </c>
      <c r="F73" s="13">
        <v>0.28804347826087001</v>
      </c>
      <c r="G73" s="13">
        <v>0.29619565217391303</v>
      </c>
      <c r="H73">
        <f>VLOOKUP(B73,'Appendix 1a'!$D$6:$U$196,16,0)</f>
        <v>1869582.2527734821</v>
      </c>
    </row>
    <row r="74" spans="2:8" x14ac:dyDescent="0.35">
      <c r="B74" s="4" t="s">
        <v>192</v>
      </c>
      <c r="C74" s="12">
        <f>VLOOKUP(B74,'Appendix 1a'!$D$6:$AC$196,24,0)</f>
        <v>-16</v>
      </c>
      <c r="D74" s="12">
        <f>VLOOKUP(B74,'Appendix 1a'!$D$6:$AD$196,25,0)</f>
        <v>82.655008438266123</v>
      </c>
      <c r="E74" s="11" t="s">
        <v>192</v>
      </c>
      <c r="F74" s="13">
        <v>0.26354679802955699</v>
      </c>
      <c r="G74" s="13">
        <v>0.266009852216749</v>
      </c>
      <c r="H74">
        <f>VLOOKUP(B74,'Appendix 1a'!$D$6:$U$196,16,0)</f>
        <v>1951113.229326996</v>
      </c>
    </row>
    <row r="75" spans="2:8" x14ac:dyDescent="0.35">
      <c r="B75" s="2" t="s">
        <v>27</v>
      </c>
      <c r="C75" s="12">
        <f>VLOOKUP(B75,'Appendix 1a'!$D$6:$AC$196,24,0)</f>
        <v>-18</v>
      </c>
      <c r="D75" s="12">
        <f>VLOOKUP(B75,'Appendix 1a'!$D$6:$AD$196,25,0)</f>
        <v>88.947700230914961</v>
      </c>
      <c r="E75" s="11" t="s">
        <v>27</v>
      </c>
      <c r="F75" s="13">
        <v>0.29639175257731998</v>
      </c>
      <c r="G75" s="13">
        <v>0.30927835051546398</v>
      </c>
      <c r="H75">
        <f>VLOOKUP(B75,'Appendix 1a'!$D$6:$U$196,16,0)</f>
        <v>1920094.4377399411</v>
      </c>
    </row>
    <row r="76" spans="2:8" x14ac:dyDescent="0.35">
      <c r="B76" s="2" t="s">
        <v>171</v>
      </c>
      <c r="C76" s="12">
        <f>VLOOKUP(B76,'Appendix 1a'!$D$6:$AC$196,24,0)</f>
        <v>0</v>
      </c>
      <c r="D76" s="12">
        <f>VLOOKUP(B76,'Appendix 1a'!$D$6:$AD$196,25,0)</f>
        <v>69.317141087063646</v>
      </c>
      <c r="E76" s="11" t="s">
        <v>171</v>
      </c>
      <c r="F76" s="13">
        <v>0.240384615384615</v>
      </c>
      <c r="G76" s="13">
        <v>0.25</v>
      </c>
      <c r="H76">
        <f>VLOOKUP(B76,'Appendix 1a'!$D$6:$U$196,16,0)</f>
        <v>1559023.0834418104</v>
      </c>
    </row>
    <row r="77" spans="2:8" x14ac:dyDescent="0.35">
      <c r="B77" s="4" t="s">
        <v>115</v>
      </c>
      <c r="C77" s="12">
        <f>VLOOKUP(B77,'Appendix 1a'!$D$6:$AC$196,24,0)</f>
        <v>1</v>
      </c>
      <c r="D77" s="12">
        <f>VLOOKUP(B77,'Appendix 1a'!$D$6:$AD$196,25,0)</f>
        <v>10.151581394055938</v>
      </c>
      <c r="E77" s="11" t="s">
        <v>115</v>
      </c>
      <c r="F77" s="13">
        <v>0.30769230769230799</v>
      </c>
      <c r="G77" s="13">
        <v>0.340659340659341</v>
      </c>
      <c r="H77">
        <f>VLOOKUP(B77,'Appendix 1a'!$D$6:$U$196,16,0)</f>
        <v>619057.89606194547</v>
      </c>
    </row>
    <row r="78" spans="2:8" x14ac:dyDescent="0.35">
      <c r="B78" s="2" t="s">
        <v>94</v>
      </c>
      <c r="C78" s="12">
        <f>VLOOKUP(B78,'Appendix 1a'!$D$6:$AC$196,24,0)</f>
        <v>-2</v>
      </c>
      <c r="D78" s="12">
        <f>VLOOKUP(B78,'Appendix 1a'!$D$6:$AD$196,25,0)</f>
        <v>73.60641915956603</v>
      </c>
      <c r="E78" s="11" t="s">
        <v>94</v>
      </c>
      <c r="F78" s="13">
        <v>0.26540284360189598</v>
      </c>
      <c r="G78" s="13">
        <v>0.267772511848341</v>
      </c>
      <c r="H78">
        <f>VLOOKUP(B78,'Appendix 1a'!$D$6:$U$196,16,0)</f>
        <v>2142922.4738533632</v>
      </c>
    </row>
    <row r="79" spans="2:8" x14ac:dyDescent="0.35">
      <c r="B79" s="2" t="s">
        <v>203</v>
      </c>
      <c r="C79" s="12">
        <f>VLOOKUP(B79,'Appendix 1a'!$D$6:$AC$196,24,0)</f>
        <v>0</v>
      </c>
      <c r="D79" s="12">
        <f>VLOOKUP(B79,'Appendix 1a'!$D$6:$AD$196,25,0)</f>
        <v>77.508379217116271</v>
      </c>
      <c r="E79" s="11" t="s">
        <v>203</v>
      </c>
      <c r="F79" s="13">
        <v>0.27227722772277202</v>
      </c>
      <c r="G79" s="13">
        <v>0.27722772277227697</v>
      </c>
      <c r="H79">
        <f>VLOOKUP(B79,'Appendix 1a'!$D$6:$U$196,16,0)</f>
        <v>1128729.5006228925</v>
      </c>
    </row>
    <row r="80" spans="2:8" x14ac:dyDescent="0.35">
      <c r="B80" s="4" t="s">
        <v>308</v>
      </c>
      <c r="C80" s="12">
        <f>VLOOKUP(B80,'Appendix 1a'!$D$6:$AC$196,24,0)</f>
        <v>0</v>
      </c>
      <c r="D80" s="12">
        <f>VLOOKUP(B80,'Appendix 1a'!$D$6:$AD$196,25,0)</f>
        <v>22.040316544627785</v>
      </c>
      <c r="E80" s="11" t="s">
        <v>308</v>
      </c>
      <c r="F80" s="13">
        <v>0.25</v>
      </c>
      <c r="G80" s="13">
        <v>0.25555555555555598</v>
      </c>
      <c r="H80">
        <f>VLOOKUP(B80,'Appendix 1a'!$D$6:$U$196,16,0)</f>
        <v>931841.50058464834</v>
      </c>
    </row>
    <row r="81" spans="2:8" x14ac:dyDescent="0.35">
      <c r="B81" s="2" t="s">
        <v>235</v>
      </c>
      <c r="C81" s="12">
        <f>VLOOKUP(B81,'Appendix 1a'!$D$6:$AC$196,24,0)</f>
        <v>0</v>
      </c>
      <c r="D81" s="12">
        <f>VLOOKUP(B81,'Appendix 1a'!$D$6:$AD$196,25,0)</f>
        <v>68.110333219572567</v>
      </c>
      <c r="E81" s="11" t="s">
        <v>235</v>
      </c>
      <c r="F81" s="13">
        <v>0.25</v>
      </c>
      <c r="G81" s="13">
        <v>0.26415094339622602</v>
      </c>
      <c r="H81">
        <f>VLOOKUP(B81,'Appendix 1a'!$D$6:$U$196,16,0)</f>
        <v>2060188.7869850474</v>
      </c>
    </row>
    <row r="82" spans="2:8" x14ac:dyDescent="0.35">
      <c r="B82" s="2" t="s">
        <v>114</v>
      </c>
      <c r="C82" s="12">
        <f>VLOOKUP(B82,'Appendix 1a'!$D$6:$AC$196,24,0)</f>
        <v>-4</v>
      </c>
      <c r="D82" s="12">
        <f>VLOOKUP(B82,'Appendix 1a'!$D$6:$AD$196,25,0)</f>
        <v>74.116512748500099</v>
      </c>
      <c r="E82" s="11" t="s">
        <v>114</v>
      </c>
      <c r="F82" s="13">
        <v>0.287337662337662</v>
      </c>
      <c r="G82" s="13">
        <v>0.293831168831169</v>
      </c>
      <c r="H82">
        <f>VLOOKUP(B82,'Appendix 1a'!$D$6:$U$196,16,0)</f>
        <v>3140307.6444291705</v>
      </c>
    </row>
    <row r="83" spans="2:8" x14ac:dyDescent="0.35">
      <c r="B83" s="4" t="s">
        <v>37</v>
      </c>
      <c r="C83" s="12">
        <f>VLOOKUP(B83,'Appendix 1a'!$D$6:$AC$196,24,0)</f>
        <v>-7</v>
      </c>
      <c r="D83" s="12">
        <f>VLOOKUP(B83,'Appendix 1a'!$D$6:$AD$196,25,0)</f>
        <v>30.103047808634074</v>
      </c>
      <c r="E83" s="11" t="s">
        <v>37</v>
      </c>
      <c r="F83" s="13">
        <v>0.22278481012658199</v>
      </c>
      <c r="G83" s="13">
        <v>0.24303797468354399</v>
      </c>
      <c r="H83">
        <f>VLOOKUP(B83,'Appendix 1a'!$D$6:$U$196,16,0)</f>
        <v>2003281.7528137302</v>
      </c>
    </row>
    <row r="84" spans="2:8" x14ac:dyDescent="0.35">
      <c r="B84" s="2" t="s">
        <v>98</v>
      </c>
      <c r="C84" s="12">
        <f>VLOOKUP(B84,'Appendix 1a'!$D$6:$AC$196,24,0)</f>
        <v>0</v>
      </c>
      <c r="D84" s="12">
        <f>VLOOKUP(B84,'Appendix 1a'!$D$6:$AD$196,25,0)</f>
        <v>70.47883715617354</v>
      </c>
      <c r="E84" s="11" t="s">
        <v>98</v>
      </c>
      <c r="F84" s="13">
        <v>0.29567307692307698</v>
      </c>
      <c r="G84" s="13">
        <v>0.30769230769230799</v>
      </c>
      <c r="H84">
        <f>VLOOKUP(B84,'Appendix 1a'!$D$6:$U$196,16,0)</f>
        <v>2114979.9754256867</v>
      </c>
    </row>
    <row r="85" spans="2:8" x14ac:dyDescent="0.35">
      <c r="B85" s="2" t="s">
        <v>109</v>
      </c>
      <c r="C85" s="12">
        <f>VLOOKUP(B85,'Appendix 1a'!$D$6:$AC$196,24,0)</f>
        <v>-18</v>
      </c>
      <c r="D85" s="12">
        <f>VLOOKUP(B85,'Appendix 1a'!$D$6:$AD$196,25,0)</f>
        <v>102.05243240863365</v>
      </c>
      <c r="E85" s="11" t="s">
        <v>109</v>
      </c>
      <c r="F85" s="13">
        <v>0.27160493827160498</v>
      </c>
      <c r="G85" s="13">
        <v>0.27469135802469102</v>
      </c>
      <c r="H85">
        <f>VLOOKUP(B85,'Appendix 1a'!$D$6:$U$196,16,0)</f>
        <v>1706050.8964016479</v>
      </c>
    </row>
    <row r="86" spans="2:8" x14ac:dyDescent="0.35">
      <c r="B86" s="2" t="s">
        <v>133</v>
      </c>
      <c r="C86" s="12">
        <f>VLOOKUP(B86,'Appendix 1a'!$D$6:$AC$196,24,0)</f>
        <v>1</v>
      </c>
      <c r="D86" s="12">
        <f>VLOOKUP(B86,'Appendix 1a'!$D$6:$AD$196,25,0)</f>
        <v>71.587195220520698</v>
      </c>
      <c r="E86" s="11" t="s">
        <v>133</v>
      </c>
      <c r="F86" s="13">
        <v>0.24317617866005001</v>
      </c>
      <c r="G86" s="13">
        <v>0.25310173697270499</v>
      </c>
      <c r="H86">
        <f>VLOOKUP(B86,'Appendix 1a'!$D$6:$U$196,16,0)</f>
        <v>2090453.8356199891</v>
      </c>
    </row>
    <row r="87" spans="2:8" x14ac:dyDescent="0.35">
      <c r="B87" s="2" t="s">
        <v>120</v>
      </c>
      <c r="C87" s="12">
        <f>VLOOKUP(B87,'Appendix 1a'!$D$6:$AC$196,24,0)</f>
        <v>-29</v>
      </c>
      <c r="D87" s="12">
        <f>VLOOKUP(B87,'Appendix 1a'!$D$6:$AD$196,25,0)</f>
        <v>88.119839882992892</v>
      </c>
      <c r="E87" s="11" t="s">
        <v>120</v>
      </c>
      <c r="F87" s="13">
        <v>0.31284916201117302</v>
      </c>
      <c r="G87" s="13">
        <v>0.32216014897579098</v>
      </c>
      <c r="H87">
        <f>VLOOKUP(B87,'Appendix 1a'!$D$6:$U$196,16,0)</f>
        <v>2703987.2553930171</v>
      </c>
    </row>
    <row r="88" spans="2:8" x14ac:dyDescent="0.35">
      <c r="B88" s="4" t="s">
        <v>298</v>
      </c>
      <c r="C88" s="12">
        <f>VLOOKUP(B88,'Appendix 1a'!$D$6:$AC$196,24,0)</f>
        <v>6</v>
      </c>
      <c r="D88" s="12">
        <f>VLOOKUP(B88,'Appendix 1a'!$D$6:$AD$196,25,0)</f>
        <v>50.763215068785939</v>
      </c>
      <c r="E88" s="11" t="s">
        <v>298</v>
      </c>
      <c r="F88" s="13">
        <v>0.31016042780748698</v>
      </c>
      <c r="G88" s="13">
        <v>0.31016042780748698</v>
      </c>
      <c r="H88">
        <f>VLOOKUP(B88,'Appendix 1a'!$D$6:$U$196,16,0)</f>
        <v>997291.70755821851</v>
      </c>
    </row>
    <row r="89" spans="2:8" x14ac:dyDescent="0.35">
      <c r="B89" s="2" t="s">
        <v>232</v>
      </c>
      <c r="C89" s="12">
        <f>VLOOKUP(B89,'Appendix 1a'!$D$6:$AC$196,24,0)</f>
        <v>-30</v>
      </c>
      <c r="D89" s="12">
        <f>VLOOKUP(B89,'Appendix 1a'!$D$6:$AD$196,25,0)</f>
        <v>181.18501848521828</v>
      </c>
      <c r="E89" s="11" t="s">
        <v>232</v>
      </c>
      <c r="F89" s="13">
        <v>0.29468599033816401</v>
      </c>
      <c r="G89" s="13">
        <v>0.31884057971014501</v>
      </c>
      <c r="H89">
        <f>VLOOKUP(B89,'Appendix 1a'!$D$6:$U$196,16,0)</f>
        <v>917731.83094573882</v>
      </c>
    </row>
    <row r="90" spans="2:8" x14ac:dyDescent="0.35">
      <c r="B90" s="2" t="s">
        <v>299</v>
      </c>
      <c r="C90" s="12">
        <f>VLOOKUP(B90,'Appendix 1a'!$D$6:$AC$196,24,0)</f>
        <v>-1</v>
      </c>
      <c r="D90" s="12">
        <f>VLOOKUP(B90,'Appendix 1a'!$D$6:$AD$196,25,0)</f>
        <v>75.238109024970981</v>
      </c>
      <c r="E90" s="11" t="s">
        <v>299</v>
      </c>
      <c r="F90" s="13">
        <v>0.25925925925925902</v>
      </c>
      <c r="G90" s="13">
        <v>0.30423280423280402</v>
      </c>
      <c r="H90">
        <f>VLOOKUP(B90,'Appendix 1a'!$D$6:$U$196,16,0)</f>
        <v>1987691.9062282122</v>
      </c>
    </row>
    <row r="91" spans="2:8" x14ac:dyDescent="0.35">
      <c r="B91" s="2" t="s">
        <v>77</v>
      </c>
      <c r="C91" s="12">
        <f>VLOOKUP(B91,'Appendix 1a'!$D$6:$AC$196,24,0)</f>
        <v>-9</v>
      </c>
      <c r="D91" s="12">
        <f>VLOOKUP(B91,'Appendix 1a'!$D$6:$AD$196,25,0)</f>
        <v>81.253884454854415</v>
      </c>
      <c r="E91" s="11" t="s">
        <v>77</v>
      </c>
      <c r="F91" s="13">
        <v>0.28150134048257403</v>
      </c>
      <c r="G91" s="13">
        <v>0.28150134048257403</v>
      </c>
      <c r="H91">
        <f>VLOOKUP(B91,'Appendix 1a'!$D$6:$U$196,16,0)</f>
        <v>1865461.7616818284</v>
      </c>
    </row>
    <row r="92" spans="2:8" x14ac:dyDescent="0.35">
      <c r="B92" s="2" t="s">
        <v>73</v>
      </c>
      <c r="C92" s="12">
        <f>VLOOKUP(B92,'Appendix 1a'!$D$6:$AC$196,24,0)</f>
        <v>2</v>
      </c>
      <c r="D92" s="12">
        <f>VLOOKUP(B92,'Appendix 1a'!$D$6:$AD$196,25,0)</f>
        <v>72.171435215216661</v>
      </c>
      <c r="E92" s="11" t="s">
        <v>73</v>
      </c>
      <c r="F92" s="13">
        <v>0.28780487804878002</v>
      </c>
      <c r="G92" s="13">
        <v>0.29756097560975597</v>
      </c>
      <c r="H92">
        <f>VLOOKUP(B92,'Appendix 1a'!$D$6:$U$196,16,0)</f>
        <v>2170226.4143923102</v>
      </c>
    </row>
    <row r="93" spans="2:8" x14ac:dyDescent="0.35">
      <c r="B93" s="2" t="s">
        <v>124</v>
      </c>
      <c r="C93" s="12">
        <f>VLOOKUP(B93,'Appendix 1a'!$D$6:$AC$196,24,0)</f>
        <v>-15</v>
      </c>
      <c r="D93" s="12">
        <f>VLOOKUP(B93,'Appendix 1a'!$D$6:$AD$196,25,0)</f>
        <v>87.885480001731594</v>
      </c>
      <c r="E93" s="11" t="s">
        <v>124</v>
      </c>
      <c r="F93" s="13">
        <v>0.309248554913295</v>
      </c>
      <c r="G93" s="13">
        <v>0.31791907514450901</v>
      </c>
      <c r="H93">
        <f>VLOOKUP(B93,'Appendix 1a'!$D$6:$U$196,16,0)</f>
        <v>1665610.8723769542</v>
      </c>
    </row>
    <row r="94" spans="2:8" x14ac:dyDescent="0.35">
      <c r="B94" s="2" t="s">
        <v>150</v>
      </c>
      <c r="C94" s="12">
        <f>VLOOKUP(B94,'Appendix 1a'!$D$6:$AC$196,24,0)</f>
        <v>0</v>
      </c>
      <c r="D94" s="12">
        <f>VLOOKUP(B94,'Appendix 1a'!$D$6:$AD$196,25,0)</f>
        <v>82.036893491370392</v>
      </c>
      <c r="E94" s="11" t="s">
        <v>150</v>
      </c>
      <c r="F94" s="13">
        <v>0.38341968911917101</v>
      </c>
      <c r="G94" s="13">
        <v>0.39896373056994799</v>
      </c>
      <c r="H94">
        <f>VLOOKUP(B94,'Appendix 1a'!$D$6:$U$196,16,0)</f>
        <v>1139092.8576814944</v>
      </c>
    </row>
    <row r="95" spans="2:8" x14ac:dyDescent="0.35">
      <c r="B95" s="2" t="s">
        <v>143</v>
      </c>
      <c r="C95" s="12">
        <f>VLOOKUP(B95,'Appendix 1a'!$D$6:$AC$196,24,0)</f>
        <v>-3</v>
      </c>
      <c r="D95" s="12">
        <f>VLOOKUP(B95,'Appendix 1a'!$D$6:$AD$196,25,0)</f>
        <v>74.845499919535541</v>
      </c>
      <c r="E95" s="11" t="s">
        <v>143</v>
      </c>
      <c r="F95" s="13">
        <v>0.29683698296837002</v>
      </c>
      <c r="G95" s="13">
        <v>0.30170316301703198</v>
      </c>
      <c r="H95">
        <f>VLOOKUP(B95,'Appendix 1a'!$D$6:$U$196,16,0)</f>
        <v>2107655.8390613538</v>
      </c>
    </row>
    <row r="96" spans="2:8" x14ac:dyDescent="0.35">
      <c r="B96" s="2" t="s">
        <v>42</v>
      </c>
      <c r="C96" s="12">
        <f>VLOOKUP(B96,'Appendix 1a'!$D$6:$AC$196,24,0)</f>
        <v>-3</v>
      </c>
      <c r="D96" s="12">
        <f>VLOOKUP(B96,'Appendix 1a'!$D$6:$AD$196,25,0)</f>
        <v>74.636731371363567</v>
      </c>
      <c r="E96" s="11" t="s">
        <v>42</v>
      </c>
      <c r="F96" s="13">
        <v>0.33170731707317103</v>
      </c>
      <c r="G96" s="13">
        <v>0.33333333333333298</v>
      </c>
      <c r="H96">
        <f>VLOOKUP(B96,'Appendix 1a'!$D$6:$U$196,16,0)</f>
        <v>3201230.0770226717</v>
      </c>
    </row>
    <row r="97" spans="2:8" x14ac:dyDescent="0.35">
      <c r="B97" s="2" t="s">
        <v>85</v>
      </c>
      <c r="C97" s="12">
        <f>VLOOKUP(B97,'Appendix 1a'!$D$6:$AC$196,24,0)</f>
        <v>-6</v>
      </c>
      <c r="D97" s="12">
        <f>VLOOKUP(B97,'Appendix 1a'!$D$6:$AD$196,25,0)</f>
        <v>75.279150643465982</v>
      </c>
      <c r="E97" s="11" t="s">
        <v>85</v>
      </c>
      <c r="F97" s="13">
        <v>0.27648578811369501</v>
      </c>
      <c r="G97" s="13">
        <v>0.27906976744186002</v>
      </c>
      <c r="H97">
        <f>VLOOKUP(B97,'Appendix 1a'!$D$6:$U$196,16,0)</f>
        <v>1896494.4183476428</v>
      </c>
    </row>
    <row r="98" spans="2:8" x14ac:dyDescent="0.35">
      <c r="B98" s="2" t="s">
        <v>209</v>
      </c>
      <c r="C98" s="12">
        <f>VLOOKUP(B98,'Appendix 1a'!$D$6:$AC$196,24,0)</f>
        <v>0</v>
      </c>
      <c r="D98" s="12">
        <f>VLOOKUP(B98,'Appendix 1a'!$D$6:$AD$196,25,0)</f>
        <v>80.248918337635587</v>
      </c>
      <c r="E98" s="11" t="s">
        <v>209</v>
      </c>
      <c r="F98" s="13">
        <v>0.27040816326530598</v>
      </c>
      <c r="G98" s="13">
        <v>0.280612244897959</v>
      </c>
      <c r="H98">
        <f>VLOOKUP(B98,'Appendix 1a'!$D$6:$U$196,16,0)</f>
        <v>1108340.4974693982</v>
      </c>
    </row>
    <row r="99" spans="2:8" x14ac:dyDescent="0.35">
      <c r="B99" s="4" t="s">
        <v>316</v>
      </c>
      <c r="C99" s="12">
        <f>VLOOKUP(B99,'Appendix 1a'!$D$6:$AC$196,24,0)</f>
        <v>1</v>
      </c>
      <c r="D99" s="12">
        <f>VLOOKUP(B99,'Appendix 1a'!$D$6:$AD$196,25,0)</f>
        <v>23.932538577176274</v>
      </c>
      <c r="E99" s="11" t="s">
        <v>316</v>
      </c>
      <c r="F99" s="13">
        <v>0.29870129870129902</v>
      </c>
      <c r="G99" s="13">
        <v>0.31493506493506501</v>
      </c>
      <c r="H99">
        <f>VLOOKUP(B99,'Appendix 1a'!$D$6:$U$196,16,0)</f>
        <v>1708572.8879443889</v>
      </c>
    </row>
    <row r="100" spans="2:8" x14ac:dyDescent="0.35">
      <c r="B100" s="2" t="s">
        <v>201</v>
      </c>
      <c r="C100" s="12">
        <f>VLOOKUP(B100,'Appendix 1a'!$D$6:$AC$196,24,0)</f>
        <v>0</v>
      </c>
      <c r="D100" s="12">
        <f>VLOOKUP(B100,'Appendix 1a'!$D$6:$AD$196,25,0)</f>
        <v>83.017047702664968</v>
      </c>
      <c r="E100" s="11" t="s">
        <v>201</v>
      </c>
      <c r="F100" s="13">
        <v>0.39800995024875602</v>
      </c>
      <c r="G100" s="13">
        <v>0.41293532338308497</v>
      </c>
      <c r="H100">
        <f>VLOOKUP(B100,'Appendix 1a'!$D$6:$U$196,16,0)</f>
        <v>1186889.7326281436</v>
      </c>
    </row>
    <row r="101" spans="2:8" x14ac:dyDescent="0.35">
      <c r="B101" s="2" t="s">
        <v>138</v>
      </c>
      <c r="C101" s="12">
        <f>VLOOKUP(B101,'Appendix 1a'!$D$6:$AC$196,24,0)</f>
        <v>-12</v>
      </c>
      <c r="D101" s="12">
        <f>VLOOKUP(B101,'Appendix 1a'!$D$6:$AD$196,25,0)</f>
        <v>90.442470099523234</v>
      </c>
      <c r="E101" s="11" t="s">
        <v>138</v>
      </c>
      <c r="F101" s="13">
        <v>0.33613445378151302</v>
      </c>
      <c r="G101" s="13">
        <v>0.34173669467787099</v>
      </c>
      <c r="H101">
        <f>VLOOKUP(B101,'Appendix 1a'!$D$6:$U$196,16,0)</f>
        <v>1911810.6416819354</v>
      </c>
    </row>
    <row r="102" spans="2:8" x14ac:dyDescent="0.35">
      <c r="B102" s="2" t="s">
        <v>21</v>
      </c>
      <c r="C102" s="12">
        <f>VLOOKUP(B102,'Appendix 1a'!$D$6:$AC$196,24,0)</f>
        <v>-6</v>
      </c>
      <c r="D102" s="12">
        <f>VLOOKUP(B102,'Appendix 1a'!$D$6:$AD$196,25,0)</f>
        <v>108.63501785700009</v>
      </c>
      <c r="E102" s="11" t="s">
        <v>21</v>
      </c>
      <c r="F102" s="13">
        <v>0.30113636363636398</v>
      </c>
      <c r="G102" s="13">
        <v>0.31818181818181801</v>
      </c>
      <c r="H102">
        <f>VLOOKUP(B102,'Appendix 1a'!$D$6:$U$196,16,0)</f>
        <v>1003248.8563781264</v>
      </c>
    </row>
    <row r="103" spans="2:8" x14ac:dyDescent="0.35">
      <c r="B103" s="2" t="s">
        <v>83</v>
      </c>
      <c r="C103" s="12">
        <f>VLOOKUP(B103,'Appendix 1a'!$D$6:$AC$196,24,0)</f>
        <v>-12</v>
      </c>
      <c r="D103" s="12">
        <f>VLOOKUP(B103,'Appendix 1a'!$D$6:$AD$196,25,0)</f>
        <v>116.80117260953193</v>
      </c>
      <c r="E103" s="11" t="s">
        <v>83</v>
      </c>
      <c r="F103" s="13">
        <v>0.33663366336633699</v>
      </c>
      <c r="G103" s="13">
        <v>0.35643564356435598</v>
      </c>
      <c r="H103">
        <f>VLOOKUP(B103,'Appendix 1a'!$D$6:$U$196,16,0)</f>
        <v>1036085.9357795456</v>
      </c>
    </row>
    <row r="104" spans="2:8" x14ac:dyDescent="0.35">
      <c r="B104" s="2" t="s">
        <v>315</v>
      </c>
      <c r="C104" s="12">
        <f>VLOOKUP(B104,'Appendix 1a'!$D$6:$AC$196,24,0)</f>
        <v>-44</v>
      </c>
      <c r="D104" s="12">
        <f>VLOOKUP(B104,'Appendix 1a'!$D$6:$AD$196,25,0)</f>
        <v>160.84929691405159</v>
      </c>
      <c r="E104" s="11" t="s">
        <v>315</v>
      </c>
      <c r="F104" s="13">
        <v>0.31141868512110699</v>
      </c>
      <c r="G104" s="13">
        <v>0.31833910034602098</v>
      </c>
      <c r="H104">
        <f>VLOOKUP(B104,'Appendix 1a'!$D$6:$U$196,16,0)</f>
        <v>1363121.5881117061</v>
      </c>
    </row>
    <row r="105" spans="2:8" x14ac:dyDescent="0.35">
      <c r="B105" s="2" t="s">
        <v>26</v>
      </c>
      <c r="C105" s="12">
        <f>VLOOKUP(B105,'Appendix 1a'!$D$6:$AC$196,24,0)</f>
        <v>-24</v>
      </c>
      <c r="D105" s="12">
        <f>VLOOKUP(B105,'Appendix 1a'!$D$6:$AD$196,25,0)</f>
        <v>87.571134757855361</v>
      </c>
      <c r="E105" s="11" t="s">
        <v>26</v>
      </c>
      <c r="F105" s="13">
        <v>0.35589941972920702</v>
      </c>
      <c r="G105" s="13">
        <v>0.36557059961315302</v>
      </c>
      <c r="H105">
        <f>VLOOKUP(B105,'Appendix 1a'!$D$6:$U$196,16,0)</f>
        <v>2639797.2749993224</v>
      </c>
    </row>
    <row r="106" spans="2:8" x14ac:dyDescent="0.35">
      <c r="B106" s="2" t="s">
        <v>121</v>
      </c>
      <c r="C106" s="12">
        <f>VLOOKUP(B106,'Appendix 1a'!$D$6:$AC$196,24,0)</f>
        <v>0</v>
      </c>
      <c r="D106" s="12">
        <f>VLOOKUP(B106,'Appendix 1a'!$D$6:$AD$196,25,0)</f>
        <v>74.098026806982489</v>
      </c>
      <c r="E106" s="11" t="s">
        <v>121</v>
      </c>
      <c r="F106" s="13">
        <v>0.30392156862745101</v>
      </c>
      <c r="G106" s="13">
        <v>0.316176470588235</v>
      </c>
      <c r="H106">
        <f>VLOOKUP(B106,'Appendix 1a'!$D$6:$U$196,16,0)</f>
        <v>2152865.0520640733</v>
      </c>
    </row>
    <row r="107" spans="2:8" x14ac:dyDescent="0.35">
      <c r="B107" s="2" t="s">
        <v>48</v>
      </c>
      <c r="C107" s="12">
        <f>VLOOKUP(B107,'Appendix 1a'!$D$6:$AC$196,24,0)</f>
        <v>-14</v>
      </c>
      <c r="D107" s="12">
        <f>VLOOKUP(B107,'Appendix 1a'!$D$6:$AD$196,25,0)</f>
        <v>84.140733779011498</v>
      </c>
      <c r="E107" s="11" t="s">
        <v>48</v>
      </c>
      <c r="F107" s="13">
        <v>0.30494505494505503</v>
      </c>
      <c r="G107" s="13">
        <v>0.31318681318681302</v>
      </c>
      <c r="H107">
        <f>VLOOKUP(B107,'Appendix 1a'!$D$6:$U$196,16,0)</f>
        <v>1754422.0247562008</v>
      </c>
    </row>
    <row r="108" spans="2:8" x14ac:dyDescent="0.35">
      <c r="B108" s="2" t="s">
        <v>301</v>
      </c>
      <c r="C108" s="12">
        <f>VLOOKUP(B108,'Appendix 1a'!$D$6:$AC$196,24,0)</f>
        <v>-20</v>
      </c>
      <c r="D108" s="12">
        <f>VLOOKUP(B108,'Appendix 1a'!$D$6:$AD$196,25,0)</f>
        <v>86.583773210723848</v>
      </c>
      <c r="E108" s="11" t="s">
        <v>301</v>
      </c>
      <c r="F108" s="13">
        <v>0.37571157495256202</v>
      </c>
      <c r="G108" s="13">
        <v>0.396584440227704</v>
      </c>
      <c r="H108">
        <f>VLOOKUP(B108,'Appendix 1a'!$D$6:$U$196,16,0)</f>
        <v>2786988.8151457943</v>
      </c>
    </row>
    <row r="109" spans="2:8" x14ac:dyDescent="0.35">
      <c r="B109" s="2" t="s">
        <v>307</v>
      </c>
      <c r="C109" s="12">
        <f>VLOOKUP(B109,'Appendix 1a'!$D$6:$AC$196,24,0)</f>
        <v>-14</v>
      </c>
      <c r="D109" s="12">
        <f>VLOOKUP(B109,'Appendix 1a'!$D$6:$AD$196,25,0)</f>
        <v>89.793195888290938</v>
      </c>
      <c r="E109" s="11" t="s">
        <v>307</v>
      </c>
      <c r="F109" s="13">
        <v>0.28125</v>
      </c>
      <c r="G109" s="13">
        <v>0.3046875</v>
      </c>
      <c r="H109">
        <f>VLOOKUP(B109,'Appendix 1a'!$D$6:$U$196,16,0)</f>
        <v>2021302.0917193536</v>
      </c>
    </row>
    <row r="110" spans="2:8" x14ac:dyDescent="0.35">
      <c r="B110" s="2" t="s">
        <v>240</v>
      </c>
      <c r="C110" s="12">
        <f>VLOOKUP(B110,'Appendix 1a'!$D$6:$AC$196,24,0)</f>
        <v>3</v>
      </c>
      <c r="D110" s="12">
        <f>VLOOKUP(B110,'Appendix 1a'!$D$6:$AD$196,25,0)</f>
        <v>104.4873268045485</v>
      </c>
      <c r="E110" s="11" t="s">
        <v>240</v>
      </c>
      <c r="F110" s="13">
        <v>0.31410256410256399</v>
      </c>
      <c r="G110" s="13">
        <v>0.32852564102564102</v>
      </c>
      <c r="H110">
        <f>VLOOKUP(B110,'Appendix 1a'!$D$6:$U$196,16,0)</f>
        <v>3124574.406495485</v>
      </c>
    </row>
    <row r="111" spans="2:8" x14ac:dyDescent="0.35">
      <c r="B111" s="2" t="s">
        <v>56</v>
      </c>
      <c r="C111" s="12">
        <f>VLOOKUP(B111,'Appendix 1a'!$D$6:$AC$196,24,0)</f>
        <v>5</v>
      </c>
      <c r="D111" s="12">
        <f>VLOOKUP(B111,'Appendix 1a'!$D$6:$AD$196,25,0)</f>
        <v>71.753759301512218</v>
      </c>
      <c r="E111" s="11" t="s">
        <v>56</v>
      </c>
      <c r="F111" s="13">
        <v>0.31658291457286403</v>
      </c>
      <c r="G111" s="13">
        <v>0.32160804020100497</v>
      </c>
      <c r="H111">
        <f>VLOOKUP(B111,'Appendix 1a'!$D$6:$U$196,16,0)</f>
        <v>3153219.6748669641</v>
      </c>
    </row>
    <row r="112" spans="2:8" x14ac:dyDescent="0.35">
      <c r="B112" s="2" t="s">
        <v>79</v>
      </c>
      <c r="C112" s="12">
        <f>VLOOKUP(B112,'Appendix 1a'!$D$6:$AC$196,24,0)</f>
        <v>0</v>
      </c>
      <c r="D112" s="12">
        <f>VLOOKUP(B112,'Appendix 1a'!$D$6:$AD$196,25,0)</f>
        <v>213.70731603800868</v>
      </c>
      <c r="E112" s="11" t="s">
        <v>79</v>
      </c>
      <c r="F112" s="13">
        <v>0.37259615384615402</v>
      </c>
      <c r="G112" s="13">
        <v>0.37740384615384598</v>
      </c>
      <c r="H112">
        <f>VLOOKUP(B112,'Appendix 1a'!$D$6:$U$196,16,0)</f>
        <v>2345262.0793959494</v>
      </c>
    </row>
    <row r="113" spans="2:8" x14ac:dyDescent="0.35">
      <c r="B113" s="2" t="s">
        <v>227</v>
      </c>
      <c r="C113" s="12">
        <f>VLOOKUP(B113,'Appendix 1a'!$D$6:$AC$196,24,0)</f>
        <v>-2</v>
      </c>
      <c r="D113" s="12">
        <f>VLOOKUP(B113,'Appendix 1a'!$D$6:$AD$196,25,0)</f>
        <v>73.305307788665232</v>
      </c>
      <c r="E113" s="11" t="s">
        <v>227</v>
      </c>
      <c r="F113" s="13">
        <v>0.32608695652173902</v>
      </c>
      <c r="G113" s="13">
        <v>0.34347826086956501</v>
      </c>
      <c r="H113">
        <f>VLOOKUP(B113,'Appendix 1a'!$D$6:$U$196,16,0)</f>
        <v>2384880.8651012937</v>
      </c>
    </row>
    <row r="114" spans="2:8" x14ac:dyDescent="0.35">
      <c r="B114" s="2" t="s">
        <v>236</v>
      </c>
      <c r="C114" s="12">
        <f>VLOOKUP(B114,'Appendix 1a'!$D$6:$AC$196,24,0)</f>
        <v>-6</v>
      </c>
      <c r="D114" s="12">
        <f>VLOOKUP(B114,'Appendix 1a'!$D$6:$AD$196,25,0)</f>
        <v>81.425178121091449</v>
      </c>
      <c r="E114" s="11" t="s">
        <v>236</v>
      </c>
      <c r="F114" s="13">
        <v>0.32558139534883701</v>
      </c>
      <c r="G114" s="13">
        <v>0.34108527131782901</v>
      </c>
      <c r="H114">
        <f>VLOOKUP(B114,'Appendix 1a'!$D$6:$U$196,16,0)</f>
        <v>2084519.5358554937</v>
      </c>
    </row>
    <row r="115" spans="2:8" x14ac:dyDescent="0.35">
      <c r="B115" s="2" t="s">
        <v>58</v>
      </c>
      <c r="C115" s="12">
        <f>VLOOKUP(B115,'Appendix 1a'!$D$6:$AC$196,24,0)</f>
        <v>-15</v>
      </c>
      <c r="D115" s="12">
        <f>VLOOKUP(B115,'Appendix 1a'!$D$6:$AD$196,25,0)</f>
        <v>89.26782351300244</v>
      </c>
      <c r="E115" s="11" t="s">
        <v>58</v>
      </c>
      <c r="F115" s="13">
        <v>0.34085213032581502</v>
      </c>
      <c r="G115" s="13">
        <v>0.360902255639098</v>
      </c>
      <c r="H115">
        <f>VLOOKUP(B115,'Appendix 1a'!$D$6:$U$196,16,0)</f>
        <v>2118229.3113595191</v>
      </c>
    </row>
    <row r="116" spans="2:8" x14ac:dyDescent="0.35">
      <c r="B116" s="2" t="s">
        <v>28</v>
      </c>
      <c r="C116" s="12">
        <f>VLOOKUP(B116,'Appendix 1a'!$D$6:$AC$196,24,0)</f>
        <v>0</v>
      </c>
      <c r="D116" s="12">
        <f>VLOOKUP(B116,'Appendix 1a'!$D$6:$AD$196,25,0)</f>
        <v>71.291379647241229</v>
      </c>
      <c r="E116" s="11" t="s">
        <v>28</v>
      </c>
      <c r="F116" s="13">
        <v>0.32591414944356101</v>
      </c>
      <c r="G116" s="13">
        <v>0.330683624801272</v>
      </c>
      <c r="H116">
        <f>VLOOKUP(B116,'Appendix 1a'!$D$6:$U$196,16,0)</f>
        <v>3236360.7190243155</v>
      </c>
    </row>
    <row r="117" spans="2:8" x14ac:dyDescent="0.35">
      <c r="B117" s="2" t="s">
        <v>205</v>
      </c>
      <c r="C117" s="12">
        <f>VLOOKUP(B117,'Appendix 1a'!$D$6:$AC$196,24,0)</f>
        <v>-9</v>
      </c>
      <c r="D117" s="12">
        <f>VLOOKUP(B117,'Appendix 1a'!$D$6:$AD$196,25,0)</f>
        <v>82.767691970454507</v>
      </c>
      <c r="E117" s="11" t="s">
        <v>205</v>
      </c>
      <c r="F117" s="13">
        <v>0.33870967741935498</v>
      </c>
      <c r="G117" s="13">
        <v>0.34139784946236601</v>
      </c>
      <c r="H117">
        <f>VLOOKUP(B117,'Appendix 1a'!$D$6:$U$196,16,0)</f>
        <v>1919334.2151660728</v>
      </c>
    </row>
    <row r="118" spans="2:8" x14ac:dyDescent="0.35">
      <c r="B118" s="2" t="s">
        <v>303</v>
      </c>
      <c r="C118" s="12">
        <f>VLOOKUP(B118,'Appendix 1a'!$D$6:$AC$196,24,0)</f>
        <v>1</v>
      </c>
      <c r="D118" s="12">
        <f>VLOOKUP(B118,'Appendix 1a'!$D$6:$AD$196,25,0)</f>
        <v>60.817846869289497</v>
      </c>
      <c r="E118" s="11" t="s">
        <v>303</v>
      </c>
      <c r="F118" s="13">
        <v>0.33440514469453397</v>
      </c>
      <c r="G118" s="13">
        <v>0.35048231511254002</v>
      </c>
      <c r="H118">
        <f>VLOOKUP(B118,'Appendix 1a'!$D$6:$U$196,16,0)</f>
        <v>3378407.1194701092</v>
      </c>
    </row>
    <row r="119" spans="2:8" x14ac:dyDescent="0.35">
      <c r="B119" s="2" t="s">
        <v>223</v>
      </c>
      <c r="C119" s="12">
        <f>VLOOKUP(B119,'Appendix 1a'!$D$6:$AC$196,24,0)</f>
        <v>-2</v>
      </c>
      <c r="D119" s="12">
        <f>VLOOKUP(B119,'Appendix 1a'!$D$6:$AD$196,25,0)</f>
        <v>72.814644206045159</v>
      </c>
      <c r="E119" s="11" t="s">
        <v>223</v>
      </c>
      <c r="F119" s="13">
        <v>0.36643026004728102</v>
      </c>
      <c r="G119" s="13">
        <v>0.380614657210402</v>
      </c>
      <c r="H119">
        <f>VLOOKUP(B119,'Appendix 1a'!$D$6:$U$196,16,0)</f>
        <v>2162119.2431612215</v>
      </c>
    </row>
    <row r="120" spans="2:8" x14ac:dyDescent="0.35">
      <c r="B120" s="2" t="s">
        <v>145</v>
      </c>
      <c r="C120" s="12">
        <f>VLOOKUP(B120,'Appendix 1a'!$D$6:$AC$196,24,0)</f>
        <v>-11</v>
      </c>
      <c r="D120" s="12">
        <f>VLOOKUP(B120,'Appendix 1a'!$D$6:$AD$196,25,0)</f>
        <v>82.823944285828475</v>
      </c>
      <c r="E120" s="11" t="s">
        <v>145</v>
      </c>
      <c r="F120" s="13">
        <v>0.34545454545454501</v>
      </c>
      <c r="G120" s="13">
        <v>0.36103896103896099</v>
      </c>
      <c r="H120">
        <f>VLOOKUP(B120,'Appendix 1a'!$D$6:$U$196,16,0)</f>
        <v>1947794.8755897339</v>
      </c>
    </row>
    <row r="121" spans="2:8" x14ac:dyDescent="0.35">
      <c r="B121" s="2" t="s">
        <v>211</v>
      </c>
      <c r="C121" s="12">
        <f>VLOOKUP(B121,'Appendix 1a'!$D$6:$AC$196,24,0)</f>
        <v>-1</v>
      </c>
      <c r="D121" s="12">
        <f>VLOOKUP(B121,'Appendix 1a'!$D$6:$AD$196,25,0)</f>
        <v>53.708765204922202</v>
      </c>
      <c r="E121" s="11" t="s">
        <v>211</v>
      </c>
      <c r="F121" s="13">
        <v>0.428934010152284</v>
      </c>
      <c r="G121" s="13">
        <v>0.44162436548223299</v>
      </c>
      <c r="H121">
        <f>VLOOKUP(B121,'Appendix 1a'!$D$6:$U$196,16,0)</f>
        <v>2160103.298173259</v>
      </c>
    </row>
    <row r="122" spans="2:8" x14ac:dyDescent="0.35">
      <c r="B122" s="2" t="s">
        <v>238</v>
      </c>
      <c r="C122" s="12">
        <f>VLOOKUP(B122,'Appendix 1a'!$D$6:$AC$196,24,0)</f>
        <v>-25</v>
      </c>
      <c r="D122" s="12">
        <f>VLOOKUP(B122,'Appendix 1a'!$D$6:$AD$196,25,0)</f>
        <v>96.444984986354939</v>
      </c>
      <c r="E122" s="11" t="s">
        <v>238</v>
      </c>
      <c r="F122" s="13">
        <v>0.36462882096069898</v>
      </c>
      <c r="G122" s="13">
        <v>0.38646288209606999</v>
      </c>
      <c r="H122">
        <f>VLOOKUP(B122,'Appendix 1a'!$D$6:$U$196,16,0)</f>
        <v>2440275.28682887</v>
      </c>
    </row>
    <row r="123" spans="2:8" x14ac:dyDescent="0.35">
      <c r="B123" s="2" t="s">
        <v>186</v>
      </c>
      <c r="C123" s="12">
        <f>VLOOKUP(B123,'Appendix 1a'!$D$6:$AC$196,24,0)</f>
        <v>-5</v>
      </c>
      <c r="D123" s="12">
        <f>VLOOKUP(B123,'Appendix 1a'!$D$6:$AD$196,25,0)</f>
        <v>82.884259156237931</v>
      </c>
      <c r="E123" s="11" t="s">
        <v>186</v>
      </c>
      <c r="F123" s="13">
        <v>0.43202416918428999</v>
      </c>
      <c r="G123" s="13">
        <v>0.44108761329305102</v>
      </c>
      <c r="H123">
        <f>VLOOKUP(B123,'Appendix 1a'!$D$6:$U$196,16,0)</f>
        <v>1799499.462256805</v>
      </c>
    </row>
    <row r="124" spans="2:8" x14ac:dyDescent="0.35">
      <c r="B124" s="2" t="s">
        <v>184</v>
      </c>
      <c r="C124" s="12">
        <f>VLOOKUP(B124,'Appendix 1a'!$D$6:$AC$196,24,0)</f>
        <v>-11</v>
      </c>
      <c r="D124" s="12">
        <f>VLOOKUP(B124,'Appendix 1a'!$D$6:$AD$196,25,0)</f>
        <v>115.93589127546329</v>
      </c>
      <c r="E124" s="11" t="s">
        <v>184</v>
      </c>
      <c r="F124" s="13">
        <v>0.36714975845410602</v>
      </c>
      <c r="G124" s="13">
        <v>0.36714975845410602</v>
      </c>
      <c r="H124">
        <f>VLOOKUP(B124,'Appendix 1a'!$D$6:$U$196,16,0)</f>
        <v>1133135.8182119417</v>
      </c>
    </row>
    <row r="125" spans="2:8" x14ac:dyDescent="0.35">
      <c r="B125" s="4" t="s">
        <v>156</v>
      </c>
      <c r="C125" s="12">
        <f>VLOOKUP(B125,'Appendix 1a'!$D$6:$AC$196,24,0)</f>
        <v>-21</v>
      </c>
      <c r="D125" s="14">
        <f>VLOOKUP(B125,'Appendix 1a'!$D$6:$AD$196,25,0)</f>
        <v>83.098635435352662</v>
      </c>
      <c r="E125" s="11" t="s">
        <v>156</v>
      </c>
      <c r="F125" s="13">
        <v>0.37683823529411797</v>
      </c>
      <c r="G125" s="13">
        <v>0.38970588235294101</v>
      </c>
      <c r="H125">
        <f>VLOOKUP(B125,'Appendix 1a'!$D$6:$U$196,16,0)</f>
        <v>2723033.9954171078</v>
      </c>
    </row>
    <row r="126" spans="2:8" x14ac:dyDescent="0.35">
      <c r="B126" s="2" t="s">
        <v>302</v>
      </c>
      <c r="C126" s="12">
        <f>VLOOKUP(B126,'Appendix 1a'!$D$6:$AC$196,24,0)</f>
        <v>-20</v>
      </c>
      <c r="D126" s="12">
        <f>VLOOKUP(B126,'Appendix 1a'!$D$6:$AD$196,25,0)</f>
        <v>104.64125898624661</v>
      </c>
      <c r="E126" s="11" t="s">
        <v>302</v>
      </c>
      <c r="F126" s="13">
        <v>0.38485804416403802</v>
      </c>
      <c r="G126" s="13">
        <v>0.39432176656151402</v>
      </c>
      <c r="H126">
        <f>VLOOKUP(B126,'Appendix 1a'!$D$6:$U$196,16,0)</f>
        <v>1619398.5180537794</v>
      </c>
    </row>
    <row r="127" spans="2:8" x14ac:dyDescent="0.35">
      <c r="B127" s="2" t="s">
        <v>130</v>
      </c>
      <c r="C127" s="12">
        <f>VLOOKUP(B127,'Appendix 1a'!$D$6:$AC$196,24,0)</f>
        <v>-5</v>
      </c>
      <c r="D127" s="12">
        <f>VLOOKUP(B127,'Appendix 1a'!$D$6:$AD$196,25,0)</f>
        <v>80.441598646127204</v>
      </c>
      <c r="E127" s="11" t="s">
        <v>130</v>
      </c>
      <c r="F127" s="13">
        <v>0.39304812834224601</v>
      </c>
      <c r="G127" s="13">
        <v>0.414438502673797</v>
      </c>
      <c r="H127">
        <f>VLOOKUP(B127,'Appendix 1a'!$D$6:$U$196,16,0)</f>
        <v>2030248.8856724247</v>
      </c>
    </row>
    <row r="128" spans="2:8" x14ac:dyDescent="0.35">
      <c r="B128" s="2" t="s">
        <v>16</v>
      </c>
      <c r="C128" s="12">
        <f>VLOOKUP(B128,'Appendix 1a'!$D$6:$AC$196,24,0)</f>
        <v>-8</v>
      </c>
      <c r="D128" s="12">
        <f>VLOOKUP(B128,'Appendix 1a'!$D$6:$AD$196,25,0)</f>
        <v>157.79566169722239</v>
      </c>
      <c r="E128" s="11" t="s">
        <v>16</v>
      </c>
      <c r="F128" s="13">
        <v>0.40527182866556799</v>
      </c>
      <c r="G128" s="13">
        <v>0.411861614497529</v>
      </c>
      <c r="H128">
        <f>VLOOKUP(B128,'Appendix 1a'!$D$6:$U$196,16,0)</f>
        <v>3238217.1772840018</v>
      </c>
    </row>
    <row r="129" spans="2:8" x14ac:dyDescent="0.35">
      <c r="B129" s="2" t="s">
        <v>206</v>
      </c>
      <c r="C129" s="12">
        <f>VLOOKUP(B129,'Appendix 1a'!$D$6:$AC$196,24,0)</f>
        <v>-12</v>
      </c>
      <c r="D129" s="12">
        <f>VLOOKUP(B129,'Appendix 1a'!$D$6:$AD$196,25,0)</f>
        <v>90.190323998485837</v>
      </c>
      <c r="E129" s="11" t="s">
        <v>206</v>
      </c>
      <c r="F129" s="13">
        <v>0.38770053475935801</v>
      </c>
      <c r="G129" s="13">
        <v>0.40641711229946498</v>
      </c>
      <c r="H129">
        <f>VLOOKUP(B129,'Appendix 1a'!$D$6:$U$196,16,0)</f>
        <v>2050069.348529832</v>
      </c>
    </row>
    <row r="130" spans="2:8" x14ac:dyDescent="0.35">
      <c r="B130" s="2" t="s">
        <v>196</v>
      </c>
      <c r="C130" s="12">
        <f>VLOOKUP(B130,'Appendix 1a'!$D$6:$AC$196,24,0)</f>
        <v>1</v>
      </c>
      <c r="D130" s="12">
        <f>VLOOKUP(B130,'Appendix 1a'!$D$6:$AD$196,25,0)</f>
        <v>57.221918658233335</v>
      </c>
      <c r="E130" s="11" t="s">
        <v>196</v>
      </c>
      <c r="F130" s="13">
        <v>0.39032258064516101</v>
      </c>
      <c r="G130" s="13">
        <v>0.396774193548387</v>
      </c>
      <c r="H130">
        <f>VLOOKUP(B130,'Appendix 1a'!$D$6:$U$196,16,0)</f>
        <v>1733212.9494673563</v>
      </c>
    </row>
    <row r="131" spans="2:8" x14ac:dyDescent="0.35">
      <c r="B131" s="2" t="s">
        <v>214</v>
      </c>
      <c r="C131" s="12">
        <f>VLOOKUP(B131,'Appendix 1a'!$D$6:$AC$196,24,0)</f>
        <v>-4</v>
      </c>
      <c r="D131" s="12">
        <f>VLOOKUP(B131,'Appendix 1a'!$D$6:$AD$196,25,0)</f>
        <v>126.88908418009851</v>
      </c>
      <c r="E131" s="11" t="s">
        <v>214</v>
      </c>
      <c r="F131" s="13">
        <v>0.41803278688524598</v>
      </c>
      <c r="G131" s="13">
        <v>0.42622950819672101</v>
      </c>
      <c r="H131">
        <f>VLOOKUP(B131,'Appendix 1a'!$D$6:$U$196,16,0)</f>
        <v>753481.81357367756</v>
      </c>
    </row>
    <row r="132" spans="2:8" x14ac:dyDescent="0.35">
      <c r="B132" s="4" t="s">
        <v>81</v>
      </c>
      <c r="C132" s="12" t="e">
        <f>VLOOKUP(B132,'Appendix 1a'!$D$6:$AC$196,24,0)</f>
        <v>#N/A</v>
      </c>
      <c r="D132" s="12" t="e">
        <f>VLOOKUP(B132,'Appendix 1a'!$D$6:$AD$196,25,0)</f>
        <v>#N/A</v>
      </c>
      <c r="E132" s="11" t="s">
        <v>81</v>
      </c>
      <c r="F132" s="13">
        <v>0.45121951219512202</v>
      </c>
      <c r="G132" s="13">
        <v>0.46951219512195103</v>
      </c>
      <c r="H132" t="e">
        <f>VLOOKUP(B132,'Appendix 1a'!$D$6:$U$196,16,0)</f>
        <v>#N/A</v>
      </c>
    </row>
    <row r="133" spans="2:8" x14ac:dyDescent="0.35">
      <c r="B133" s="2" t="s">
        <v>68</v>
      </c>
      <c r="C133" s="12">
        <f>VLOOKUP(B133,'Appendix 1a'!$D$6:$AC$196,24,0)</f>
        <v>0</v>
      </c>
      <c r="D133" s="12">
        <f>VLOOKUP(B133,'Appendix 1a'!$D$6:$AD$196,25,0)</f>
        <v>81.437018567848099</v>
      </c>
      <c r="E133" s="11" t="s">
        <v>68</v>
      </c>
      <c r="F133" s="13">
        <v>0.46296296296296302</v>
      </c>
      <c r="G133" s="13">
        <v>0.48148148148148101</v>
      </c>
      <c r="H133">
        <f>VLOOKUP(B133,'Appendix 1a'!$D$6:$U$196,16,0)</f>
        <v>1270129.8170455189</v>
      </c>
    </row>
    <row r="134" spans="2:8" x14ac:dyDescent="0.35">
      <c r="B134" s="4" t="s">
        <v>154</v>
      </c>
      <c r="C134" s="12">
        <f>VLOOKUP(B134,'Appendix 1a'!$D$6:$AC$196,24,0)</f>
        <v>1</v>
      </c>
      <c r="D134" s="12">
        <f>VLOOKUP(B134,'Appendix 1a'!$D$6:$AD$196,25,0)</f>
        <v>24.451599533887929</v>
      </c>
      <c r="E134" s="11" t="s">
        <v>154</v>
      </c>
      <c r="F134" s="13">
        <v>0.42639593908629397</v>
      </c>
      <c r="G134" s="13">
        <v>0.43147208121827402</v>
      </c>
      <c r="H134">
        <f>VLOOKUP(B134,'Appendix 1a'!$D$6:$U$196,16,0)</f>
        <v>1244699.8521786202</v>
      </c>
    </row>
    <row r="135" spans="2:8" x14ac:dyDescent="0.35">
      <c r="B135" s="2" t="s">
        <v>230</v>
      </c>
      <c r="C135" s="12">
        <f>VLOOKUP(B135,'Appendix 1a'!$D$6:$AC$196,24,0)</f>
        <v>6</v>
      </c>
      <c r="D135" s="12">
        <f>VLOOKUP(B135,'Appendix 1a'!$D$6:$AD$196,25,0)</f>
        <v>56.53661197315887</v>
      </c>
      <c r="E135" s="11" t="s">
        <v>230</v>
      </c>
      <c r="F135" s="13">
        <v>0.44615384615384601</v>
      </c>
      <c r="G135" s="13">
        <v>0.46153846153846201</v>
      </c>
      <c r="H135">
        <f>VLOOKUP(B135,'Appendix 1a'!$D$6:$U$196,16,0)</f>
        <v>1113127.5063441794</v>
      </c>
    </row>
    <row r="136" spans="2:8" x14ac:dyDescent="0.35">
      <c r="B136" s="2" t="s">
        <v>237</v>
      </c>
      <c r="C136" s="12">
        <f>VLOOKUP(B136,'Appendix 1a'!$D$6:$AC$196,24,0)</f>
        <v>-33</v>
      </c>
      <c r="D136" s="12">
        <f>VLOOKUP(B136,'Appendix 1a'!$D$6:$AD$196,25,0)</f>
        <v>98.412830434102943</v>
      </c>
      <c r="E136" s="11" t="s">
        <v>237</v>
      </c>
      <c r="F136" s="13">
        <v>0.5</v>
      </c>
      <c r="G136" s="13">
        <v>0.50823045267489697</v>
      </c>
      <c r="H136">
        <f>VLOOKUP(B136,'Appendix 1a'!$D$6:$U$196,16,0)</f>
        <v>2508234.5436763167</v>
      </c>
    </row>
    <row r="137" spans="2:8" x14ac:dyDescent="0.35">
      <c r="B137" s="2" t="s">
        <v>35</v>
      </c>
      <c r="C137" s="12">
        <f>VLOOKUP(B137,'Appendix 1a'!$D$6:$AC$196,24,0)</f>
        <v>-34</v>
      </c>
      <c r="D137" s="12">
        <f>VLOOKUP(B137,'Appendix 1a'!$D$6:$AD$196,25,0)</f>
        <v>179.89777890750429</v>
      </c>
      <c r="E137" s="11" t="s">
        <v>35</v>
      </c>
      <c r="F137" s="13">
        <v>0.47019867549668898</v>
      </c>
      <c r="G137" s="13">
        <v>0.48509933774834402</v>
      </c>
      <c r="H137">
        <f>VLOOKUP(B137,'Appendix 1a'!$D$6:$U$196,16,0)</f>
        <v>3296190.3794900193</v>
      </c>
    </row>
    <row r="138" spans="2:8" x14ac:dyDescent="0.35">
      <c r="B138" s="2" t="s">
        <v>46</v>
      </c>
      <c r="C138" s="12">
        <f>VLOOKUP(B138,'Appendix 1a'!$D$6:$AC$196,24,0)</f>
        <v>-2</v>
      </c>
      <c r="D138" s="12">
        <f>VLOOKUP(B138,'Appendix 1a'!$D$6:$AD$196,25,0)</f>
        <v>76.827198750632306</v>
      </c>
      <c r="E138" s="11" t="s">
        <v>46</v>
      </c>
      <c r="F138" s="13">
        <v>0.46376811594202899</v>
      </c>
      <c r="G138" s="13">
        <v>0.47826086956521702</v>
      </c>
      <c r="H138">
        <f>VLOOKUP(B138,'Appendix 1a'!$D$6:$U$196,16,0)</f>
        <v>2234110.0152956983</v>
      </c>
    </row>
    <row r="139" spans="2:8" x14ac:dyDescent="0.35">
      <c r="B139" s="2" t="s">
        <v>118</v>
      </c>
      <c r="C139" s="12">
        <f>VLOOKUP(B139,'Appendix 1a'!$D$6:$AC$196,24,0)</f>
        <v>-10</v>
      </c>
      <c r="D139" s="12">
        <f>VLOOKUP(B139,'Appendix 1a'!$D$6:$AD$196,25,0)</f>
        <v>86.721855110626166</v>
      </c>
      <c r="E139" s="11" t="s">
        <v>118</v>
      </c>
      <c r="F139" s="13">
        <v>0.48081841432225098</v>
      </c>
      <c r="G139" s="13">
        <v>0.49872122762148302</v>
      </c>
      <c r="H139">
        <f>VLOOKUP(B139,'Appendix 1a'!$D$6:$U$196,16,0)</f>
        <v>2116837.2639965387</v>
      </c>
    </row>
    <row r="140" spans="2:8" x14ac:dyDescent="0.35">
      <c r="B140" s="4" t="s">
        <v>304</v>
      </c>
      <c r="C140" s="12">
        <f>VLOOKUP(B140,'Appendix 1a'!$D$6:$AC$196,24,0)</f>
        <v>-14</v>
      </c>
      <c r="D140" s="12">
        <f>VLOOKUP(B140,'Appendix 1a'!$D$6:$AD$196,25,0)</f>
        <v>37.502412430162622</v>
      </c>
      <c r="E140" s="11" t="s">
        <v>304</v>
      </c>
      <c r="F140" s="13">
        <v>0.48729792147806</v>
      </c>
      <c r="G140" s="13">
        <v>0.49884526558891501</v>
      </c>
      <c r="H140">
        <f>VLOOKUP(B140,'Appendix 1a'!$D$6:$U$196,16,0)</f>
        <v>2419245.2311440702</v>
      </c>
    </row>
    <row r="141" spans="2:8" x14ac:dyDescent="0.35">
      <c r="B141" s="2" t="s">
        <v>309</v>
      </c>
      <c r="C141" s="12">
        <f>VLOOKUP(B141,'Appendix 1a'!$D$6:$AC$196,24,0)</f>
        <v>-7</v>
      </c>
      <c r="D141" s="12">
        <f>VLOOKUP(B141,'Appendix 1a'!$D$6:$AD$196,25,0)</f>
        <v>94.707964726442697</v>
      </c>
      <c r="E141" s="11" t="s">
        <v>309</v>
      </c>
      <c r="F141" s="13">
        <v>0.48638132295719799</v>
      </c>
      <c r="G141" s="13">
        <v>0.50194552529182901</v>
      </c>
      <c r="H141">
        <f>VLOOKUP(B141,'Appendix 1a'!$D$6:$U$196,16,0)</f>
        <v>1444043.292805447</v>
      </c>
    </row>
    <row r="142" spans="2:8" x14ac:dyDescent="0.35">
      <c r="B142" s="4" t="s">
        <v>174</v>
      </c>
      <c r="C142" s="12">
        <f>VLOOKUP(B142,'Appendix 1a'!$D$6:$AC$196,24,0)</f>
        <v>-7</v>
      </c>
      <c r="D142" s="12">
        <f>VLOOKUP(B142,'Appendix 1a'!$D$6:$AD$196,25,0)</f>
        <v>64.597603982385408</v>
      </c>
      <c r="E142" s="11" t="s">
        <v>174</v>
      </c>
      <c r="F142" s="13">
        <v>0.49189189189189197</v>
      </c>
      <c r="G142" s="13">
        <v>0.50270270270270301</v>
      </c>
      <c r="H142">
        <f>VLOOKUP(B142,'Appendix 1a'!$D$6:$U$196,16,0)</f>
        <v>1036655.404915486</v>
      </c>
    </row>
    <row r="143" spans="2:8" x14ac:dyDescent="0.35">
      <c r="B143" s="4" t="s">
        <v>104</v>
      </c>
      <c r="C143" s="12">
        <f>VLOOKUP(B143,'Appendix 1a'!$D$6:$AC$196,24,0)</f>
        <v>-11</v>
      </c>
      <c r="D143" s="12">
        <f>VLOOKUP(B143,'Appendix 1a'!$D$6:$AD$196,25,0)</f>
        <v>44.104680958707831</v>
      </c>
      <c r="E143" s="11" t="s">
        <v>104</v>
      </c>
      <c r="F143" s="13">
        <v>0.466124661246612</v>
      </c>
      <c r="G143" s="13">
        <v>0.47696476964769602</v>
      </c>
      <c r="H143">
        <f>VLOOKUP(B143,'Appendix 1a'!$D$6:$U$196,16,0)</f>
        <v>1924781.9722250048</v>
      </c>
    </row>
    <row r="144" spans="2:8" x14ac:dyDescent="0.35">
      <c r="B144" s="2" t="s">
        <v>91</v>
      </c>
      <c r="C144" s="12">
        <f>VLOOKUP(B144,'Appendix 1a'!$D$6:$AC$196,24,0)</f>
        <v>-18</v>
      </c>
      <c r="D144" s="12">
        <f>VLOOKUP(B144,'Appendix 1a'!$D$6:$AD$196,25,0)</f>
        <v>95.313218625481568</v>
      </c>
      <c r="E144" s="11" t="s">
        <v>91</v>
      </c>
      <c r="F144" s="13">
        <v>0.47701149425287398</v>
      </c>
      <c r="G144" s="13">
        <v>0.48850574712643702</v>
      </c>
      <c r="H144">
        <f>VLOOKUP(B144,'Appendix 1a'!$D$6:$U$196,16,0)</f>
        <v>1753688.0641731422</v>
      </c>
    </row>
    <row r="145" spans="2:8" x14ac:dyDescent="0.35">
      <c r="B145" s="2" t="s">
        <v>243</v>
      </c>
      <c r="C145" s="12">
        <f>VLOOKUP(B145,'Appendix 1a'!$D$6:$AC$196,24,0)</f>
        <v>-2</v>
      </c>
      <c r="D145" s="12">
        <f>VLOOKUP(B145,'Appendix 1a'!$D$6:$AD$196,25,0)</f>
        <v>77.606668615960189</v>
      </c>
      <c r="E145" s="11" t="s">
        <v>243</v>
      </c>
      <c r="F145" s="13">
        <v>0.477690288713911</v>
      </c>
      <c r="G145" s="13">
        <v>0.49343832020997402</v>
      </c>
      <c r="H145">
        <f>VLOOKUP(B145,'Appendix 1a'!$D$6:$U$196,16,0)</f>
        <v>2074904.7071755023</v>
      </c>
    </row>
    <row r="146" spans="2:8" x14ac:dyDescent="0.35">
      <c r="B146" s="4" t="s">
        <v>165</v>
      </c>
      <c r="C146" s="12">
        <f>VLOOKUP(B146,'Appendix 1a'!$D$6:$AC$196,24,0)</f>
        <v>-5</v>
      </c>
      <c r="D146" s="12">
        <f>VLOOKUP(B146,'Appendix 1a'!$D$6:$AD$196,25,0)</f>
        <v>45.162538325544119</v>
      </c>
      <c r="E146" s="11" t="s">
        <v>165</v>
      </c>
      <c r="F146" s="13">
        <v>0.53768844221105505</v>
      </c>
      <c r="G146" s="13">
        <v>0.55778894472361795</v>
      </c>
      <c r="H146">
        <f>VLOOKUP(B146,'Appendix 1a'!$D$6:$U$196,16,0)</f>
        <v>1216621.7104812795</v>
      </c>
    </row>
    <row r="147" spans="2:8" x14ac:dyDescent="0.35">
      <c r="B147" s="2" t="s">
        <v>177</v>
      </c>
      <c r="C147" s="12">
        <f>VLOOKUP(B147,'Appendix 1a'!$D$6:$AC$196,24,0)</f>
        <v>-26</v>
      </c>
      <c r="D147" s="12">
        <f>VLOOKUP(B147,'Appendix 1a'!$D$6:$AD$196,25,0)</f>
        <v>116.8111144137938</v>
      </c>
      <c r="E147" s="11" t="s">
        <v>177</v>
      </c>
      <c r="F147" s="13">
        <v>0.53592814371257502</v>
      </c>
      <c r="G147" s="13">
        <v>0.55089820359281405</v>
      </c>
      <c r="H147">
        <f>VLOOKUP(B147,'Appendix 1a'!$D$6:$U$196,16,0)</f>
        <v>1847283.7850222304</v>
      </c>
    </row>
    <row r="148" spans="2:8" x14ac:dyDescent="0.35">
      <c r="B148" s="4" t="s">
        <v>47</v>
      </c>
      <c r="C148" s="12">
        <f>VLOOKUP(B148,'Appendix 1a'!$D$6:$AC$196,24,0)</f>
        <v>-2</v>
      </c>
      <c r="D148" s="12">
        <f>VLOOKUP(B148,'Appendix 1a'!$D$6:$AD$196,25,0)</f>
        <v>91.957818261600551</v>
      </c>
      <c r="E148" s="11" t="s">
        <v>47</v>
      </c>
      <c r="F148" s="13">
        <v>0.58857142857142897</v>
      </c>
      <c r="G148" s="13">
        <v>0.59428571428571397</v>
      </c>
      <c r="H148">
        <f>VLOOKUP(B148,'Appendix 1a'!$D$6:$U$196,16,0)</f>
        <v>1028214.8886788548</v>
      </c>
    </row>
    <row r="149" spans="2:8" x14ac:dyDescent="0.35">
      <c r="B149" s="2" t="s">
        <v>300</v>
      </c>
      <c r="C149" s="12">
        <f>VLOOKUP(B149,'Appendix 1a'!$D$6:$AC$196,24,0)</f>
        <v>-13</v>
      </c>
      <c r="D149" s="12">
        <f>VLOOKUP(B149,'Appendix 1a'!$D$6:$AD$196,25,0)</f>
        <v>99.038430599644016</v>
      </c>
      <c r="E149" s="11" t="s">
        <v>300</v>
      </c>
      <c r="F149" s="13">
        <v>0.51497005988023903</v>
      </c>
      <c r="G149" s="13">
        <v>0.52395209580838298</v>
      </c>
      <c r="H149">
        <f>VLOOKUP(B149,'Appendix 1a'!$D$6:$U$196,16,0)</f>
        <v>1904033.3224669599</v>
      </c>
    </row>
    <row r="150" spans="2:8" x14ac:dyDescent="0.35">
      <c r="B150" s="4" t="s">
        <v>306</v>
      </c>
      <c r="C150" s="12">
        <f>VLOOKUP(B150,'Appendix 1a'!$D$6:$AC$196,24,0)</f>
        <v>-7</v>
      </c>
      <c r="D150" s="12">
        <f>VLOOKUP(B150,'Appendix 1a'!$D$6:$AD$196,25,0)</f>
        <v>51.47177077986089</v>
      </c>
      <c r="E150" s="11" t="s">
        <v>306</v>
      </c>
      <c r="F150" s="13">
        <v>0.57868020304568502</v>
      </c>
      <c r="G150" s="13">
        <v>0.59390862944162404</v>
      </c>
      <c r="H150">
        <f>VLOOKUP(B150,'Appendix 1a'!$D$6:$U$196,16,0)</f>
        <v>1140064.0525803729</v>
      </c>
    </row>
    <row r="151" spans="2:8" x14ac:dyDescent="0.35">
      <c r="B151" s="2" t="s">
        <v>310</v>
      </c>
      <c r="C151" s="12">
        <f>VLOOKUP(B151,'Appendix 1a'!$D$6:$AC$196,24,0)</f>
        <v>-7</v>
      </c>
      <c r="D151" s="12">
        <f>VLOOKUP(B151,'Appendix 1a'!$D$6:$AD$196,25,0)</f>
        <v>102.99211109928638</v>
      </c>
      <c r="E151" s="11" t="s">
        <v>310</v>
      </c>
      <c r="F151" s="13">
        <v>0.57692307692307698</v>
      </c>
      <c r="G151" s="13">
        <v>0.59615384615384603</v>
      </c>
      <c r="H151">
        <f>VLOOKUP(B151,'Appendix 1a'!$D$6:$U$196,16,0)</f>
        <v>1173155.1639517564</v>
      </c>
    </row>
    <row r="152" spans="2:8" x14ac:dyDescent="0.35">
      <c r="B152" s="2" t="s">
        <v>70</v>
      </c>
      <c r="C152" s="12">
        <f>VLOOKUP(B152,'Appendix 1a'!$D$6:$AC$196,24,0)</f>
        <v>-13</v>
      </c>
      <c r="D152" s="12">
        <f>VLOOKUP(B152,'Appendix 1a'!$D$6:$AD$196,25,0)</f>
        <v>89.20609054534907</v>
      </c>
      <c r="E152" s="11" t="s">
        <v>70</v>
      </c>
      <c r="F152" s="13">
        <v>0.53904282115868996</v>
      </c>
      <c r="G152" s="13">
        <v>0.55415617128463501</v>
      </c>
      <c r="H152">
        <f>VLOOKUP(B152,'Appendix 1a'!$D$6:$U$196,16,0)</f>
        <v>2143415.5742498236</v>
      </c>
    </row>
    <row r="153" spans="2:8" x14ac:dyDescent="0.35">
      <c r="B153" s="2" t="s">
        <v>136</v>
      </c>
      <c r="C153" s="12">
        <f>VLOOKUP(B153,'Appendix 1a'!$D$6:$AC$196,24,0)</f>
        <v>0</v>
      </c>
      <c r="D153" s="12">
        <f>VLOOKUP(B153,'Appendix 1a'!$D$6:$AD$196,25,0)</f>
        <v>82.136245281766605</v>
      </c>
      <c r="E153" s="11" t="s">
        <v>136</v>
      </c>
      <c r="F153" s="13">
        <v>0.59677419354838701</v>
      </c>
      <c r="G153" s="13">
        <v>0.60967741935483899</v>
      </c>
      <c r="H153">
        <f>VLOOKUP(B153,'Appendix 1a'!$D$6:$U$196,16,0)</f>
        <v>1821218.3764710184</v>
      </c>
    </row>
    <row r="154" spans="2:8" x14ac:dyDescent="0.35">
      <c r="B154" s="4" t="s">
        <v>95</v>
      </c>
      <c r="C154" s="12">
        <f>VLOOKUP(B154,'Appendix 1a'!$D$6:$AC$196,24,0)</f>
        <v>-3</v>
      </c>
      <c r="D154" s="12">
        <f>VLOOKUP(B154,'Appendix 1a'!$D$6:$AD$196,25,0)</f>
        <v>92.72686815752877</v>
      </c>
      <c r="E154" s="11" t="s">
        <v>95</v>
      </c>
      <c r="F154" s="13">
        <v>0.63800904977375605</v>
      </c>
      <c r="G154" s="13">
        <v>0.64705882352941202</v>
      </c>
      <c r="H154">
        <f>VLOOKUP(B154,'Appendix 1a'!$D$6:$U$196,16,0)</f>
        <v>1330941.2029234851</v>
      </c>
    </row>
    <row r="155" spans="2:8" x14ac:dyDescent="0.35">
      <c r="B155" s="2" t="s">
        <v>113</v>
      </c>
      <c r="C155" s="12">
        <f>VLOOKUP(B155,'Appendix 1a'!$D$6:$AC$196,24,0)</f>
        <v>-1</v>
      </c>
      <c r="D155" s="12">
        <f>VLOOKUP(B155,'Appendix 1a'!$D$6:$AD$196,25,0)</f>
        <v>85.008828052650642</v>
      </c>
      <c r="E155" s="11" t="s">
        <v>113</v>
      </c>
      <c r="F155" s="13">
        <v>0.67894736842105297</v>
      </c>
      <c r="G155" s="13">
        <v>0.68684210526315803</v>
      </c>
      <c r="H155">
        <f>VLOOKUP(B155,'Appendix 1a'!$D$6:$U$196,16,0)</f>
        <v>2274438.497083704</v>
      </c>
    </row>
    <row r="156" spans="2:8" x14ac:dyDescent="0.35">
      <c r="B156" s="4" t="s">
        <v>44</v>
      </c>
      <c r="C156" s="12">
        <f>VLOOKUP(B156,'Appendix 1a'!$D$6:$AC$196,24,0)</f>
        <v>-4</v>
      </c>
      <c r="D156" s="12">
        <f>VLOOKUP(B156,'Appendix 1a'!$D$6:$AD$196,25,0)</f>
        <v>36.121779310421516</v>
      </c>
      <c r="E156" s="11" t="s">
        <v>44</v>
      </c>
      <c r="F156" s="13">
        <v>0.61478599221789898</v>
      </c>
      <c r="G156" s="13">
        <v>0.618677042801556</v>
      </c>
      <c r="H156">
        <f>VLOOKUP(B156,'Appendix 1a'!$D$6:$U$196,16,0)</f>
        <v>1550794.6259343482</v>
      </c>
    </row>
    <row r="157" spans="2:8" x14ac:dyDescent="0.35">
      <c r="B157" s="2" t="s">
        <v>160</v>
      </c>
      <c r="C157" s="12">
        <f>VLOOKUP(B157,'Appendix 1a'!$D$6:$AC$196,24,0)</f>
        <v>0</v>
      </c>
      <c r="D157" s="12">
        <f>VLOOKUP(B157,'Appendix 1a'!$D$6:$AD$196,25,0)</f>
        <v>84.393743835748865</v>
      </c>
      <c r="E157" s="11" t="s">
        <v>160</v>
      </c>
      <c r="F157" s="13">
        <v>0.60487804878048801</v>
      </c>
      <c r="G157" s="13">
        <v>0.63414634146341498</v>
      </c>
      <c r="H157">
        <f>VLOOKUP(B157,'Appendix 1a'!$D$6:$U$196,16,0)</f>
        <v>1244316.6161857385</v>
      </c>
    </row>
  </sheetData>
  <autoFilter ref="B1:F1" xr:uid="{00000000-0009-0000-0000-000001000000}">
    <sortState xmlns:xlrd2="http://schemas.microsoft.com/office/spreadsheetml/2017/richdata2" ref="B2:F157">
      <sortCondition ref="F1"/>
    </sortState>
  </autoFilter>
  <sortState xmlns:xlrd2="http://schemas.microsoft.com/office/spreadsheetml/2017/richdata2" ref="E2:E157">
    <sortCondition ref="E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15"/>
  <sheetViews>
    <sheetView topLeftCell="A14" zoomScale="85" zoomScaleNormal="85" workbookViewId="0">
      <selection activeCell="E28" sqref="E28"/>
    </sheetView>
  </sheetViews>
  <sheetFormatPr defaultRowHeight="14.5" x14ac:dyDescent="0.35"/>
  <cols>
    <col min="1" max="1" width="34.26953125" customWidth="1"/>
  </cols>
  <sheetData>
    <row r="1" spans="1:4" ht="101.5" x14ac:dyDescent="0.35">
      <c r="A1" s="1" t="s">
        <v>3</v>
      </c>
      <c r="B1" s="5" t="s">
        <v>318</v>
      </c>
    </row>
    <row r="2" spans="1:4" x14ac:dyDescent="0.35">
      <c r="A2" s="7" t="s">
        <v>148</v>
      </c>
      <c r="B2" s="3">
        <v>3.4490296653097996E-3</v>
      </c>
      <c r="D2" s="9">
        <f t="shared" ref="D2:D65" si="0">IF(B2&lt;0,1,IF(B2&lt;0.005,2,IF(B2&lt;0.01,3,IF(B2&lt;0.015,4,IF(B2&lt;0.02,5,IF(B2&lt;0.025,6,IF(B2&lt;0.03,7,IF(B2&lt;0.035,8,IF(B2&lt;0.04,9,IF(B2&lt;0.045,10,11))))))))))</f>
        <v>2</v>
      </c>
    </row>
    <row r="3" spans="1:4" x14ac:dyDescent="0.35">
      <c r="A3" s="7" t="s">
        <v>217</v>
      </c>
      <c r="B3" s="3">
        <v>3.8286495116748309E-3</v>
      </c>
      <c r="D3" s="9">
        <f t="shared" si="0"/>
        <v>2</v>
      </c>
    </row>
    <row r="4" spans="1:4" x14ac:dyDescent="0.35">
      <c r="A4" s="7" t="s">
        <v>107</v>
      </c>
      <c r="B4" s="3">
        <v>3.8568580360296423E-3</v>
      </c>
      <c r="D4" s="9">
        <f t="shared" si="0"/>
        <v>2</v>
      </c>
    </row>
    <row r="5" spans="1:4" x14ac:dyDescent="0.35">
      <c r="A5" s="7" t="s">
        <v>242</v>
      </c>
      <c r="B5" s="3">
        <v>3.9075175926186478E-3</v>
      </c>
      <c r="D5" s="9">
        <f t="shared" si="0"/>
        <v>2</v>
      </c>
    </row>
    <row r="6" spans="1:4" x14ac:dyDescent="0.35">
      <c r="A6" s="7" t="s">
        <v>115</v>
      </c>
      <c r="B6" s="3">
        <v>3.9773650206311739E-3</v>
      </c>
      <c r="D6" s="9">
        <f t="shared" si="0"/>
        <v>2</v>
      </c>
    </row>
    <row r="7" spans="1:4" x14ac:dyDescent="0.35">
      <c r="A7" s="7" t="s">
        <v>226</v>
      </c>
      <c r="B7" s="3">
        <v>4.0199055299610098E-3</v>
      </c>
      <c r="D7" s="9">
        <f t="shared" si="0"/>
        <v>2</v>
      </c>
    </row>
    <row r="8" spans="1:4" x14ac:dyDescent="0.35">
      <c r="A8" s="7" t="s">
        <v>182</v>
      </c>
      <c r="B8" s="3">
        <v>4.0438357858549878E-3</v>
      </c>
      <c r="D8" s="9">
        <f t="shared" si="0"/>
        <v>2</v>
      </c>
    </row>
    <row r="9" spans="1:4" x14ac:dyDescent="0.35">
      <c r="A9" s="7" t="s">
        <v>31</v>
      </c>
      <c r="B9" s="3">
        <v>4.2746159246291882E-3</v>
      </c>
      <c r="D9" s="9">
        <f t="shared" si="0"/>
        <v>2</v>
      </c>
    </row>
    <row r="10" spans="1:4" x14ac:dyDescent="0.35">
      <c r="A10" s="7" t="s">
        <v>29</v>
      </c>
      <c r="B10" s="3">
        <v>4.2819321798368559E-3</v>
      </c>
      <c r="D10" s="9">
        <f t="shared" si="0"/>
        <v>2</v>
      </c>
    </row>
    <row r="11" spans="1:4" x14ac:dyDescent="0.35">
      <c r="A11" s="7" t="s">
        <v>81</v>
      </c>
      <c r="B11" s="3">
        <v>4.2914161934852757E-3</v>
      </c>
      <c r="D11" s="9">
        <f t="shared" si="0"/>
        <v>2</v>
      </c>
    </row>
    <row r="12" spans="1:4" x14ac:dyDescent="0.35">
      <c r="A12" s="7" t="s">
        <v>116</v>
      </c>
      <c r="B12" s="3">
        <v>4.2940854316027011E-3</v>
      </c>
      <c r="D12" s="9">
        <f t="shared" si="0"/>
        <v>2</v>
      </c>
    </row>
    <row r="13" spans="1:4" x14ac:dyDescent="0.35">
      <c r="A13" s="7" t="s">
        <v>75</v>
      </c>
      <c r="B13" s="3">
        <v>4.3019015359169188E-3</v>
      </c>
      <c r="D13" s="9">
        <f t="shared" si="0"/>
        <v>2</v>
      </c>
    </row>
    <row r="14" spans="1:4" x14ac:dyDescent="0.35">
      <c r="A14" s="7" t="s">
        <v>298</v>
      </c>
      <c r="B14" s="3">
        <v>4.3059057638399345E-3</v>
      </c>
      <c r="D14" s="9">
        <f t="shared" si="0"/>
        <v>2</v>
      </c>
    </row>
    <row r="15" spans="1:4" x14ac:dyDescent="0.35">
      <c r="A15" s="7" t="s">
        <v>86</v>
      </c>
      <c r="B15" s="3">
        <v>4.3116875119042497E-3</v>
      </c>
      <c r="D15" s="9">
        <f t="shared" si="0"/>
        <v>2</v>
      </c>
    </row>
    <row r="16" spans="1:4" x14ac:dyDescent="0.35">
      <c r="A16" s="7" t="s">
        <v>308</v>
      </c>
      <c r="B16" s="3">
        <v>4.3310316595475129E-3</v>
      </c>
      <c r="D16" s="9">
        <f t="shared" si="0"/>
        <v>2</v>
      </c>
    </row>
    <row r="17" spans="1:4" x14ac:dyDescent="0.35">
      <c r="A17" s="7" t="s">
        <v>208</v>
      </c>
      <c r="B17" s="3">
        <v>4.3410002136003989E-3</v>
      </c>
      <c r="D17" s="9">
        <f t="shared" si="0"/>
        <v>2</v>
      </c>
    </row>
    <row r="18" spans="1:4" x14ac:dyDescent="0.35">
      <c r="A18" s="7" t="s">
        <v>47</v>
      </c>
      <c r="B18" s="3">
        <v>4.3423032866616307E-3</v>
      </c>
      <c r="D18" s="9">
        <f t="shared" si="0"/>
        <v>2</v>
      </c>
    </row>
    <row r="19" spans="1:4" x14ac:dyDescent="0.35">
      <c r="A19" s="7" t="s">
        <v>221</v>
      </c>
      <c r="B19" s="3">
        <v>4.3435420933224389E-3</v>
      </c>
      <c r="D19" s="9">
        <f t="shared" si="0"/>
        <v>2</v>
      </c>
    </row>
    <row r="20" spans="1:4" x14ac:dyDescent="0.35">
      <c r="A20" s="7" t="s">
        <v>174</v>
      </c>
      <c r="B20" s="3">
        <v>4.3810792078498029E-3</v>
      </c>
      <c r="D20" s="9">
        <f t="shared" si="0"/>
        <v>2</v>
      </c>
    </row>
    <row r="21" spans="1:4" x14ac:dyDescent="0.35">
      <c r="A21" s="7" t="s">
        <v>245</v>
      </c>
      <c r="B21" s="3">
        <v>4.3883338924106674E-3</v>
      </c>
      <c r="D21" s="9">
        <f t="shared" si="0"/>
        <v>2</v>
      </c>
    </row>
    <row r="22" spans="1:4" x14ac:dyDescent="0.35">
      <c r="A22" s="7" t="s">
        <v>50</v>
      </c>
      <c r="B22" s="3">
        <v>4.3930410817214494E-3</v>
      </c>
      <c r="D22" s="9">
        <f t="shared" si="0"/>
        <v>2</v>
      </c>
    </row>
    <row r="23" spans="1:4" x14ac:dyDescent="0.35">
      <c r="A23" s="7" t="s">
        <v>25</v>
      </c>
      <c r="B23" s="3">
        <v>4.4119720942363827E-3</v>
      </c>
      <c r="D23" s="9">
        <f t="shared" si="0"/>
        <v>2</v>
      </c>
    </row>
    <row r="24" spans="1:4" x14ac:dyDescent="0.35">
      <c r="A24" s="7" t="s">
        <v>154</v>
      </c>
      <c r="B24" s="3">
        <v>4.4126754644917554E-3</v>
      </c>
      <c r="D24" s="9">
        <f t="shared" si="0"/>
        <v>2</v>
      </c>
    </row>
    <row r="25" spans="1:4" x14ac:dyDescent="0.35">
      <c r="A25" s="7" t="s">
        <v>306</v>
      </c>
      <c r="B25" s="3">
        <v>4.4677497065215288E-3</v>
      </c>
      <c r="D25" s="9">
        <f t="shared" si="0"/>
        <v>2</v>
      </c>
    </row>
    <row r="26" spans="1:4" x14ac:dyDescent="0.35">
      <c r="A26" s="7" t="s">
        <v>165</v>
      </c>
      <c r="B26" s="3">
        <v>4.4778458603247362E-3</v>
      </c>
      <c r="D26" s="9">
        <f t="shared" si="0"/>
        <v>2</v>
      </c>
    </row>
    <row r="27" spans="1:4" x14ac:dyDescent="0.35">
      <c r="A27" s="7" t="s">
        <v>95</v>
      </c>
      <c r="B27" s="3">
        <v>4.479875905319064E-3</v>
      </c>
      <c r="D27" s="9">
        <f t="shared" si="0"/>
        <v>2</v>
      </c>
    </row>
    <row r="28" spans="1:4" x14ac:dyDescent="0.35">
      <c r="A28" s="7" t="s">
        <v>87</v>
      </c>
      <c r="B28" s="3">
        <v>4.4997210500992146E-3</v>
      </c>
      <c r="D28" s="9">
        <f t="shared" si="0"/>
        <v>2</v>
      </c>
    </row>
    <row r="29" spans="1:4" x14ac:dyDescent="0.35">
      <c r="A29" s="7" t="s">
        <v>197</v>
      </c>
      <c r="B29" s="3">
        <v>4.5295884318383717E-3</v>
      </c>
      <c r="D29" s="9">
        <f t="shared" si="0"/>
        <v>2</v>
      </c>
    </row>
    <row r="30" spans="1:4" x14ac:dyDescent="0.35">
      <c r="A30" s="7" t="s">
        <v>20</v>
      </c>
      <c r="B30" s="3">
        <v>4.5768964580816807E-3</v>
      </c>
      <c r="D30" s="9">
        <f t="shared" si="0"/>
        <v>2</v>
      </c>
    </row>
    <row r="31" spans="1:4" x14ac:dyDescent="0.35">
      <c r="A31" s="7" t="s">
        <v>316</v>
      </c>
      <c r="B31" s="3">
        <v>4.5879200000324971E-3</v>
      </c>
      <c r="D31" s="9">
        <f t="shared" si="0"/>
        <v>2</v>
      </c>
    </row>
    <row r="32" spans="1:4" x14ac:dyDescent="0.35">
      <c r="A32" s="7" t="s">
        <v>44</v>
      </c>
      <c r="B32" s="3">
        <v>4.6200330914927257E-3</v>
      </c>
      <c r="D32" s="9">
        <f t="shared" si="0"/>
        <v>2</v>
      </c>
    </row>
    <row r="33" spans="1:4" x14ac:dyDescent="0.35">
      <c r="A33" s="7" t="s">
        <v>128</v>
      </c>
      <c r="B33" s="3">
        <v>4.6474746203053474E-3</v>
      </c>
      <c r="D33" s="9">
        <f t="shared" si="0"/>
        <v>2</v>
      </c>
    </row>
    <row r="34" spans="1:4" x14ac:dyDescent="0.35">
      <c r="A34" s="7" t="s">
        <v>60</v>
      </c>
      <c r="B34" s="3">
        <v>4.6614266737503574E-3</v>
      </c>
      <c r="D34" s="9">
        <f t="shared" si="0"/>
        <v>2</v>
      </c>
    </row>
    <row r="35" spans="1:4" x14ac:dyDescent="0.35">
      <c r="A35" s="7" t="s">
        <v>37</v>
      </c>
      <c r="B35" s="3">
        <v>4.6697382303939605E-3</v>
      </c>
      <c r="D35" s="9">
        <f t="shared" si="0"/>
        <v>2</v>
      </c>
    </row>
    <row r="36" spans="1:4" x14ac:dyDescent="0.35">
      <c r="A36" s="7" t="s">
        <v>89</v>
      </c>
      <c r="B36" s="3">
        <v>4.671088282431457E-3</v>
      </c>
      <c r="D36" s="9">
        <f t="shared" si="0"/>
        <v>2</v>
      </c>
    </row>
    <row r="37" spans="1:4" x14ac:dyDescent="0.35">
      <c r="A37" s="7" t="s">
        <v>104</v>
      </c>
      <c r="B37" s="3">
        <v>4.6763573074775078E-3</v>
      </c>
      <c r="D37" s="9">
        <f t="shared" si="0"/>
        <v>2</v>
      </c>
    </row>
    <row r="38" spans="1:4" x14ac:dyDescent="0.35">
      <c r="A38" s="7" t="s">
        <v>59</v>
      </c>
      <c r="B38" s="3">
        <v>4.7012177249128317E-3</v>
      </c>
      <c r="D38" s="9">
        <f t="shared" si="0"/>
        <v>2</v>
      </c>
    </row>
    <row r="39" spans="1:4" x14ac:dyDescent="0.35">
      <c r="A39" s="7" t="s">
        <v>304</v>
      </c>
      <c r="B39" s="3">
        <v>4.7343500697494267E-3</v>
      </c>
      <c r="D39" s="9">
        <f t="shared" si="0"/>
        <v>2</v>
      </c>
    </row>
    <row r="40" spans="1:4" x14ac:dyDescent="0.35">
      <c r="A40" s="7" t="s">
        <v>105</v>
      </c>
      <c r="B40" s="3">
        <v>4.7807032300646313E-3</v>
      </c>
      <c r="D40" s="9">
        <f t="shared" si="0"/>
        <v>2</v>
      </c>
    </row>
    <row r="41" spans="1:4" x14ac:dyDescent="0.35">
      <c r="A41" s="7" t="s">
        <v>126</v>
      </c>
      <c r="B41" s="3">
        <v>4.8438921769060617E-3</v>
      </c>
      <c r="D41" s="9">
        <f t="shared" si="0"/>
        <v>2</v>
      </c>
    </row>
    <row r="42" spans="1:4" x14ac:dyDescent="0.35">
      <c r="A42" s="7" t="s">
        <v>297</v>
      </c>
      <c r="B42" s="3">
        <v>4.8468496804161543E-3</v>
      </c>
      <c r="D42" s="9">
        <f t="shared" si="0"/>
        <v>2</v>
      </c>
    </row>
    <row r="43" spans="1:4" x14ac:dyDescent="0.35">
      <c r="A43" s="7" t="s">
        <v>201</v>
      </c>
      <c r="B43" s="3">
        <v>4.8995333754726644E-3</v>
      </c>
      <c r="D43" s="9">
        <f t="shared" si="0"/>
        <v>2</v>
      </c>
    </row>
    <row r="44" spans="1:4" x14ac:dyDescent="0.35">
      <c r="A44" s="7" t="s">
        <v>241</v>
      </c>
      <c r="B44" s="3">
        <v>4.9630036505399211E-3</v>
      </c>
      <c r="D44" s="9">
        <f t="shared" si="0"/>
        <v>2</v>
      </c>
    </row>
    <row r="45" spans="1:4" x14ac:dyDescent="0.35">
      <c r="A45" s="7" t="s">
        <v>52</v>
      </c>
      <c r="B45" s="3">
        <v>4.9815546034830405E-3</v>
      </c>
      <c r="D45" s="9">
        <f t="shared" si="0"/>
        <v>2</v>
      </c>
    </row>
    <row r="46" spans="1:4" x14ac:dyDescent="0.35">
      <c r="A46" s="7" t="s">
        <v>172</v>
      </c>
      <c r="B46" s="3">
        <v>5.0152919750159342E-3</v>
      </c>
      <c r="D46" s="9">
        <f t="shared" si="0"/>
        <v>3</v>
      </c>
    </row>
    <row r="47" spans="1:4" x14ac:dyDescent="0.35">
      <c r="A47" s="7" t="s">
        <v>14</v>
      </c>
      <c r="B47" s="3">
        <v>5.1522107325907562E-3</v>
      </c>
      <c r="D47" s="9">
        <f t="shared" si="0"/>
        <v>3</v>
      </c>
    </row>
    <row r="48" spans="1:4" x14ac:dyDescent="0.35">
      <c r="A48" s="7" t="s">
        <v>167</v>
      </c>
      <c r="B48" s="3">
        <v>5.2268238889583429E-3</v>
      </c>
      <c r="D48" s="9">
        <f t="shared" si="0"/>
        <v>3</v>
      </c>
    </row>
    <row r="49" spans="1:4" x14ac:dyDescent="0.35">
      <c r="A49" s="7" t="s">
        <v>39</v>
      </c>
      <c r="B49" s="3">
        <v>5.3329823931436149E-3</v>
      </c>
      <c r="D49" s="9">
        <f t="shared" si="0"/>
        <v>3</v>
      </c>
    </row>
    <row r="50" spans="1:4" x14ac:dyDescent="0.35">
      <c r="A50" s="7" t="s">
        <v>54</v>
      </c>
      <c r="B50" s="3">
        <v>5.357177047563999E-3</v>
      </c>
      <c r="D50" s="9">
        <f t="shared" si="0"/>
        <v>3</v>
      </c>
    </row>
    <row r="51" spans="1:4" x14ac:dyDescent="0.35">
      <c r="A51" s="7" t="s">
        <v>176</v>
      </c>
      <c r="B51" s="3">
        <v>5.4254095637435995E-3</v>
      </c>
      <c r="D51" s="9">
        <f t="shared" si="0"/>
        <v>3</v>
      </c>
    </row>
    <row r="52" spans="1:4" x14ac:dyDescent="0.35">
      <c r="A52" s="7" t="s">
        <v>33</v>
      </c>
      <c r="B52" s="3">
        <v>5.4402309936292248E-3</v>
      </c>
      <c r="D52" s="9">
        <f t="shared" si="0"/>
        <v>3</v>
      </c>
    </row>
    <row r="53" spans="1:4" x14ac:dyDescent="0.35">
      <c r="A53" s="7" t="s">
        <v>225</v>
      </c>
      <c r="B53" s="3">
        <v>5.5365623989016566E-3</v>
      </c>
      <c r="D53" s="9">
        <f t="shared" si="0"/>
        <v>3</v>
      </c>
    </row>
    <row r="54" spans="1:4" x14ac:dyDescent="0.35">
      <c r="A54" s="7" t="s">
        <v>169</v>
      </c>
      <c r="B54" s="3">
        <v>5.6832304591303284E-3</v>
      </c>
      <c r="D54" s="9">
        <f t="shared" si="0"/>
        <v>3</v>
      </c>
    </row>
    <row r="55" spans="1:4" x14ac:dyDescent="0.35">
      <c r="A55" s="7" t="s">
        <v>135</v>
      </c>
      <c r="B55" s="3">
        <v>5.759519895625731E-3</v>
      </c>
      <c r="D55" s="9">
        <f t="shared" si="0"/>
        <v>3</v>
      </c>
    </row>
    <row r="56" spans="1:4" x14ac:dyDescent="0.35">
      <c r="A56" s="7" t="s">
        <v>146</v>
      </c>
      <c r="B56" s="3">
        <v>6.0480116051500055E-3</v>
      </c>
      <c r="D56" s="9">
        <f t="shared" si="0"/>
        <v>3</v>
      </c>
    </row>
    <row r="57" spans="1:4" x14ac:dyDescent="0.35">
      <c r="A57" s="7" t="s">
        <v>102</v>
      </c>
      <c r="B57" s="3">
        <v>6.1615541199984136E-3</v>
      </c>
      <c r="D57" s="9">
        <f t="shared" si="0"/>
        <v>3</v>
      </c>
    </row>
    <row r="58" spans="1:4" x14ac:dyDescent="0.35">
      <c r="A58" s="7" t="s">
        <v>23</v>
      </c>
      <c r="B58" s="3">
        <v>6.5933029933218368E-3</v>
      </c>
      <c r="D58" s="9">
        <f t="shared" si="0"/>
        <v>3</v>
      </c>
    </row>
    <row r="59" spans="1:4" x14ac:dyDescent="0.35">
      <c r="A59" s="7" t="s">
        <v>156</v>
      </c>
      <c r="B59" s="3">
        <v>6.6485938882461237E-3</v>
      </c>
      <c r="D59" s="9">
        <f t="shared" si="0"/>
        <v>3</v>
      </c>
    </row>
    <row r="60" spans="1:4" x14ac:dyDescent="0.35">
      <c r="A60" s="7" t="s">
        <v>18</v>
      </c>
      <c r="B60" s="3">
        <v>6.724305768333716E-3</v>
      </c>
      <c r="D60" s="9">
        <f t="shared" si="0"/>
        <v>3</v>
      </c>
    </row>
    <row r="61" spans="1:4" x14ac:dyDescent="0.35">
      <c r="A61" s="7" t="s">
        <v>41</v>
      </c>
      <c r="B61" s="3">
        <v>6.8166479389997203E-3</v>
      </c>
      <c r="D61" s="9">
        <f t="shared" si="0"/>
        <v>3</v>
      </c>
    </row>
    <row r="62" spans="1:4" x14ac:dyDescent="0.35">
      <c r="A62" s="7" t="s">
        <v>192</v>
      </c>
      <c r="B62" s="3">
        <v>6.8969413987152173E-3</v>
      </c>
      <c r="D62" s="9">
        <f t="shared" si="0"/>
        <v>3</v>
      </c>
    </row>
    <row r="63" spans="1:4" x14ac:dyDescent="0.35">
      <c r="A63" s="7" t="s">
        <v>164</v>
      </c>
      <c r="B63" s="3">
        <v>7.1538141103686392E-3</v>
      </c>
      <c r="D63" s="9">
        <f t="shared" si="0"/>
        <v>3</v>
      </c>
    </row>
    <row r="64" spans="1:4" x14ac:dyDescent="0.35">
      <c r="A64" s="7" t="s">
        <v>66</v>
      </c>
      <c r="B64" s="3">
        <v>7.364636706484351E-3</v>
      </c>
      <c r="D64" s="9">
        <f t="shared" si="0"/>
        <v>3</v>
      </c>
    </row>
    <row r="65" spans="1:4" x14ac:dyDescent="0.35">
      <c r="A65" s="7" t="s">
        <v>61</v>
      </c>
      <c r="B65" s="3">
        <v>7.4543292312252429E-3</v>
      </c>
      <c r="D65" s="9">
        <f t="shared" si="0"/>
        <v>3</v>
      </c>
    </row>
    <row r="66" spans="1:4" x14ac:dyDescent="0.35">
      <c r="A66" s="7" t="s">
        <v>212</v>
      </c>
      <c r="B66" s="3">
        <v>7.6970848728645791E-3</v>
      </c>
      <c r="D66" s="9">
        <f t="shared" ref="D66:D82" si="1">IF(B66&lt;0,1,IF(B66&lt;0.005,2,IF(B66&lt;0.01,3,IF(B66&lt;0.015,4,IF(B66&lt;0.02,5,IF(B66&lt;0.025,6,IF(B66&lt;0.03,7,IF(B66&lt;0.035,8,IF(B66&lt;0.04,9,IF(B66&lt;0.045,10,11))))))))))</f>
        <v>3</v>
      </c>
    </row>
    <row r="67" spans="1:4" x14ac:dyDescent="0.35">
      <c r="A67" s="7" t="s">
        <v>190</v>
      </c>
      <c r="B67" s="3">
        <v>9.9345406676616399E-3</v>
      </c>
      <c r="D67" s="9">
        <f t="shared" si="1"/>
        <v>3</v>
      </c>
    </row>
    <row r="68" spans="1:4" x14ac:dyDescent="0.35">
      <c r="A68" s="7" t="s">
        <v>140</v>
      </c>
      <c r="B68" s="3">
        <v>1.0227605298994691E-2</v>
      </c>
      <c r="D68" s="9">
        <f t="shared" si="1"/>
        <v>4</v>
      </c>
    </row>
    <row r="69" spans="1:4" x14ac:dyDescent="0.35">
      <c r="A69" s="7" t="s">
        <v>302</v>
      </c>
      <c r="B69" s="3">
        <v>1.1098278113479854E-2</v>
      </c>
      <c r="D69" s="9">
        <f t="shared" si="1"/>
        <v>4</v>
      </c>
    </row>
    <row r="70" spans="1:4" x14ac:dyDescent="0.35">
      <c r="A70" s="7" t="s">
        <v>63</v>
      </c>
      <c r="B70" s="3">
        <v>1.1536742648713405E-2</v>
      </c>
      <c r="D70" s="9">
        <f t="shared" si="1"/>
        <v>4</v>
      </c>
    </row>
    <row r="71" spans="1:4" x14ac:dyDescent="0.35">
      <c r="A71" s="7" t="s">
        <v>136</v>
      </c>
      <c r="B71" s="3">
        <v>1.1586972293447184E-2</v>
      </c>
      <c r="D71" s="9">
        <f t="shared" si="1"/>
        <v>4</v>
      </c>
    </row>
    <row r="72" spans="1:4" x14ac:dyDescent="0.35">
      <c r="A72" s="7" t="s">
        <v>310</v>
      </c>
      <c r="B72" s="3">
        <v>1.4071087185785425E-2</v>
      </c>
      <c r="D72" s="9">
        <f t="shared" si="1"/>
        <v>4</v>
      </c>
    </row>
    <row r="73" spans="1:4" x14ac:dyDescent="0.35">
      <c r="A73" s="7" t="s">
        <v>194</v>
      </c>
      <c r="B73" s="3">
        <v>1.5375750063427063E-2</v>
      </c>
      <c r="D73" s="9">
        <f t="shared" si="1"/>
        <v>5</v>
      </c>
    </row>
    <row r="74" spans="1:4" x14ac:dyDescent="0.35">
      <c r="A74" s="7" t="s">
        <v>309</v>
      </c>
      <c r="B74" s="3">
        <v>1.5859721105406788E-2</v>
      </c>
      <c r="D74" s="9">
        <f t="shared" si="1"/>
        <v>5</v>
      </c>
    </row>
    <row r="75" spans="1:4" x14ac:dyDescent="0.35">
      <c r="A75" s="7" t="s">
        <v>114</v>
      </c>
      <c r="B75" s="3">
        <v>1.6437564413148253E-2</v>
      </c>
      <c r="D75" s="9">
        <f t="shared" si="1"/>
        <v>5</v>
      </c>
    </row>
    <row r="76" spans="1:4" x14ac:dyDescent="0.35">
      <c r="A76" s="7" t="s">
        <v>160</v>
      </c>
      <c r="B76" s="3">
        <v>1.6928137996417014E-2</v>
      </c>
      <c r="D76" s="9">
        <f t="shared" si="1"/>
        <v>5</v>
      </c>
    </row>
    <row r="77" spans="1:4" x14ac:dyDescent="0.35">
      <c r="A77" s="7" t="s">
        <v>100</v>
      </c>
      <c r="B77" s="3">
        <v>1.7196610238232157E-2</v>
      </c>
      <c r="D77" s="9">
        <f t="shared" si="1"/>
        <v>5</v>
      </c>
    </row>
    <row r="78" spans="1:4" x14ac:dyDescent="0.35">
      <c r="A78" s="7" t="s">
        <v>301</v>
      </c>
      <c r="B78" s="3">
        <v>1.805343374534818E-2</v>
      </c>
      <c r="D78" s="9">
        <f t="shared" si="1"/>
        <v>5</v>
      </c>
    </row>
    <row r="79" spans="1:4" x14ac:dyDescent="0.35">
      <c r="A79" s="7" t="s">
        <v>180</v>
      </c>
      <c r="B79" s="3">
        <v>1.8095529834755153E-2</v>
      </c>
      <c r="D79" s="9">
        <f t="shared" si="1"/>
        <v>5</v>
      </c>
    </row>
    <row r="80" spans="1:4" x14ac:dyDescent="0.35">
      <c r="A80" s="7" t="s">
        <v>203</v>
      </c>
      <c r="B80" s="3">
        <v>1.873104417953364E-2</v>
      </c>
      <c r="D80" s="9">
        <f t="shared" si="1"/>
        <v>5</v>
      </c>
    </row>
    <row r="81" spans="1:4" x14ac:dyDescent="0.35">
      <c r="A81" s="7" t="s">
        <v>91</v>
      </c>
      <c r="B81" s="3">
        <v>1.889895486864579E-2</v>
      </c>
      <c r="D81" s="9">
        <f t="shared" si="1"/>
        <v>5</v>
      </c>
    </row>
    <row r="82" spans="1:4" x14ac:dyDescent="0.35">
      <c r="A82" s="7" t="s">
        <v>162</v>
      </c>
      <c r="B82" s="3">
        <v>1.9060328666647752E-2</v>
      </c>
      <c r="D82" s="9">
        <f t="shared" si="1"/>
        <v>5</v>
      </c>
    </row>
    <row r="83" spans="1:4" x14ac:dyDescent="0.35">
      <c r="A83" s="7" t="s">
        <v>311</v>
      </c>
      <c r="B83" s="10">
        <v>2.0511037773734975E-2</v>
      </c>
      <c r="D83" s="9">
        <f>IF(B83&lt;0,1,IF(B83&lt;0.005,2,IF(B83&lt;0.01,3,IF(B83&lt;0.015,4,IF(B83&lt;0.02,5,IF(B83&lt;0.025,6,IF(B83&lt;0.03,7,IF(B83&lt;0.035,8,IF(B83&lt;0.04,9,IF(B83&lt;0.045,10,11))))))))))</f>
        <v>6</v>
      </c>
    </row>
    <row r="84" spans="1:4" x14ac:dyDescent="0.35">
      <c r="A84" s="7" t="s">
        <v>111</v>
      </c>
      <c r="B84" s="3">
        <v>2.0748804634252327E-2</v>
      </c>
      <c r="D84" s="9">
        <f t="shared" ref="D84:D147" si="2">IF(B84&lt;0,1,IF(B84&lt;0.005,2,IF(B84&lt;0.01,3,IF(B84&lt;0.015,4,IF(B84&lt;0.02,5,IF(B84&lt;0.025,6,IF(B84&lt;0.03,7,IF(B84&lt;0.035,8,IF(B84&lt;0.04,9,IF(B84&lt;0.045,10,11))))))))))</f>
        <v>6</v>
      </c>
    </row>
    <row r="85" spans="1:4" x14ac:dyDescent="0.35">
      <c r="A85" s="7" t="s">
        <v>299</v>
      </c>
      <c r="B85" s="3">
        <v>2.2596704658014444E-2</v>
      </c>
      <c r="D85" s="9">
        <f t="shared" si="2"/>
        <v>6</v>
      </c>
    </row>
    <row r="86" spans="1:4" x14ac:dyDescent="0.35">
      <c r="A86" s="7" t="s">
        <v>68</v>
      </c>
      <c r="B86" s="3">
        <v>2.2745849219159897E-2</v>
      </c>
      <c r="D86" s="9">
        <f t="shared" si="2"/>
        <v>6</v>
      </c>
    </row>
    <row r="87" spans="1:4" x14ac:dyDescent="0.35">
      <c r="A87" s="7" t="s">
        <v>73</v>
      </c>
      <c r="B87" s="3">
        <v>2.2999955001504535E-2</v>
      </c>
      <c r="D87" s="9">
        <f t="shared" si="2"/>
        <v>6</v>
      </c>
    </row>
    <row r="88" spans="1:4" x14ac:dyDescent="0.35">
      <c r="A88" s="7" t="s">
        <v>151</v>
      </c>
      <c r="B88" s="3">
        <v>2.3409321920879966E-2</v>
      </c>
      <c r="D88" s="9">
        <f t="shared" si="2"/>
        <v>6</v>
      </c>
    </row>
    <row r="89" spans="1:4" x14ac:dyDescent="0.35">
      <c r="A89" s="7" t="s">
        <v>152</v>
      </c>
      <c r="B89" s="3">
        <v>2.4328595612202131E-2</v>
      </c>
      <c r="D89" s="9">
        <f t="shared" si="2"/>
        <v>6</v>
      </c>
    </row>
    <row r="90" spans="1:4" x14ac:dyDescent="0.35">
      <c r="A90" s="7" t="s">
        <v>219</v>
      </c>
      <c r="B90" s="3">
        <v>2.5014162458308675E-2</v>
      </c>
      <c r="D90" s="9">
        <f t="shared" si="2"/>
        <v>7</v>
      </c>
    </row>
    <row r="91" spans="1:4" x14ac:dyDescent="0.35">
      <c r="A91" s="7" t="s">
        <v>77</v>
      </c>
      <c r="B91" s="3">
        <v>2.528804499067272E-2</v>
      </c>
      <c r="D91" s="9">
        <f t="shared" si="2"/>
        <v>7</v>
      </c>
    </row>
    <row r="92" spans="1:4" x14ac:dyDescent="0.35">
      <c r="A92" s="7" t="s">
        <v>205</v>
      </c>
      <c r="B92" s="3">
        <v>2.534230708235663E-2</v>
      </c>
      <c r="D92" s="9">
        <f t="shared" si="2"/>
        <v>7</v>
      </c>
    </row>
    <row r="93" spans="1:4" x14ac:dyDescent="0.35">
      <c r="A93" s="7" t="s">
        <v>235</v>
      </c>
      <c r="B93" s="3">
        <v>2.535203828196031E-2</v>
      </c>
      <c r="D93" s="9">
        <f t="shared" si="2"/>
        <v>7</v>
      </c>
    </row>
    <row r="94" spans="1:4" x14ac:dyDescent="0.35">
      <c r="A94" s="7" t="s">
        <v>178</v>
      </c>
      <c r="B94" s="3">
        <v>2.5360423039677116E-2</v>
      </c>
      <c r="D94" s="9">
        <f t="shared" si="2"/>
        <v>7</v>
      </c>
    </row>
    <row r="95" spans="1:4" x14ac:dyDescent="0.35">
      <c r="A95" s="7" t="s">
        <v>232</v>
      </c>
      <c r="B95" s="3">
        <v>2.5448644596091974E-2</v>
      </c>
      <c r="D95" s="9">
        <f t="shared" si="2"/>
        <v>7</v>
      </c>
    </row>
    <row r="96" spans="1:4" x14ac:dyDescent="0.35">
      <c r="A96" s="7" t="s">
        <v>171</v>
      </c>
      <c r="B96" s="3">
        <v>2.5462599219949089E-2</v>
      </c>
      <c r="D96" s="9">
        <f t="shared" si="2"/>
        <v>7</v>
      </c>
    </row>
    <row r="97" spans="1:4" x14ac:dyDescent="0.35">
      <c r="A97" s="7" t="s">
        <v>305</v>
      </c>
      <c r="B97" s="3">
        <v>2.5572246262865583E-2</v>
      </c>
      <c r="D97" s="9">
        <f t="shared" si="2"/>
        <v>7</v>
      </c>
    </row>
    <row r="98" spans="1:4" x14ac:dyDescent="0.35">
      <c r="A98" s="7" t="s">
        <v>94</v>
      </c>
      <c r="B98" s="3">
        <v>2.5617209316840084E-2</v>
      </c>
      <c r="D98" s="9">
        <f t="shared" si="2"/>
        <v>7</v>
      </c>
    </row>
    <row r="99" spans="1:4" x14ac:dyDescent="0.35">
      <c r="A99" s="7" t="s">
        <v>233</v>
      </c>
      <c r="B99" s="3">
        <v>2.5676864077086137E-2</v>
      </c>
      <c r="D99" s="9">
        <f t="shared" si="2"/>
        <v>7</v>
      </c>
    </row>
    <row r="100" spans="1:4" x14ac:dyDescent="0.35">
      <c r="A100" s="7" t="s">
        <v>85</v>
      </c>
      <c r="B100" s="3">
        <v>2.5687834060841297E-2</v>
      </c>
      <c r="D100" s="9">
        <f t="shared" si="2"/>
        <v>7</v>
      </c>
    </row>
    <row r="101" spans="1:4" x14ac:dyDescent="0.35">
      <c r="A101" s="7" t="s">
        <v>296</v>
      </c>
      <c r="B101" s="3">
        <v>2.5731739756101213E-2</v>
      </c>
      <c r="D101" s="9">
        <f t="shared" si="2"/>
        <v>7</v>
      </c>
    </row>
    <row r="102" spans="1:4" x14ac:dyDescent="0.35">
      <c r="A102" s="7" t="s">
        <v>93</v>
      </c>
      <c r="B102" s="3">
        <v>2.5749075448084691E-2</v>
      </c>
      <c r="D102" s="9">
        <f t="shared" si="2"/>
        <v>7</v>
      </c>
    </row>
    <row r="103" spans="1:4" x14ac:dyDescent="0.35">
      <c r="A103" s="7" t="s">
        <v>228</v>
      </c>
      <c r="B103" s="3">
        <v>2.5773952565056879E-2</v>
      </c>
      <c r="D103" s="9">
        <f t="shared" si="2"/>
        <v>7</v>
      </c>
    </row>
    <row r="104" spans="1:4" x14ac:dyDescent="0.35">
      <c r="A104" s="7" t="s">
        <v>191</v>
      </c>
      <c r="B104" s="3">
        <v>2.5786794338822805E-2</v>
      </c>
      <c r="D104" s="9">
        <f t="shared" si="2"/>
        <v>7</v>
      </c>
    </row>
    <row r="105" spans="1:4" x14ac:dyDescent="0.35">
      <c r="A105" s="7" t="s">
        <v>48</v>
      </c>
      <c r="B105" s="3">
        <v>2.5789115743123148E-2</v>
      </c>
      <c r="D105" s="9">
        <f t="shared" si="2"/>
        <v>7</v>
      </c>
    </row>
    <row r="106" spans="1:4" x14ac:dyDescent="0.35">
      <c r="A106" s="7" t="s">
        <v>215</v>
      </c>
      <c r="B106" s="3">
        <v>2.5797060112304981E-2</v>
      </c>
      <c r="D106" s="9">
        <f t="shared" si="2"/>
        <v>7</v>
      </c>
    </row>
    <row r="107" spans="1:4" x14ac:dyDescent="0.35">
      <c r="A107" s="7" t="s">
        <v>209</v>
      </c>
      <c r="B107" s="3">
        <v>2.5816435526051729E-2</v>
      </c>
      <c r="D107" s="9">
        <f t="shared" si="2"/>
        <v>7</v>
      </c>
    </row>
    <row r="108" spans="1:4" x14ac:dyDescent="0.35">
      <c r="A108" s="7" t="s">
        <v>109</v>
      </c>
      <c r="B108" s="3">
        <v>2.5829118668254436E-2</v>
      </c>
      <c r="D108" s="9">
        <f t="shared" si="2"/>
        <v>7</v>
      </c>
    </row>
    <row r="109" spans="1:4" x14ac:dyDescent="0.35">
      <c r="A109" s="7" t="s">
        <v>188</v>
      </c>
      <c r="B109" s="3">
        <v>2.5850716369284044E-2</v>
      </c>
      <c r="D109" s="9">
        <f t="shared" si="2"/>
        <v>7</v>
      </c>
    </row>
    <row r="110" spans="1:4" x14ac:dyDescent="0.35">
      <c r="A110" s="7" t="s">
        <v>79</v>
      </c>
      <c r="B110" s="3">
        <v>2.5896758626756222E-2</v>
      </c>
      <c r="D110" s="9">
        <f t="shared" si="2"/>
        <v>7</v>
      </c>
    </row>
    <row r="111" spans="1:4" x14ac:dyDescent="0.35">
      <c r="A111" s="7" t="s">
        <v>71</v>
      </c>
      <c r="B111" s="3">
        <v>2.5954258751817116E-2</v>
      </c>
      <c r="D111" s="9">
        <f t="shared" si="2"/>
        <v>7</v>
      </c>
    </row>
    <row r="112" spans="1:4" x14ac:dyDescent="0.35">
      <c r="A112" s="7" t="s">
        <v>303</v>
      </c>
      <c r="B112" s="3">
        <v>2.5978013341522388E-2</v>
      </c>
      <c r="D112" s="9">
        <f t="shared" si="2"/>
        <v>7</v>
      </c>
    </row>
    <row r="113" spans="1:4" x14ac:dyDescent="0.35">
      <c r="A113" s="7" t="s">
        <v>56</v>
      </c>
      <c r="B113" s="3">
        <v>2.5990113027164252E-2</v>
      </c>
      <c r="D113" s="9">
        <f t="shared" si="2"/>
        <v>7</v>
      </c>
    </row>
    <row r="114" spans="1:4" x14ac:dyDescent="0.35">
      <c r="A114" s="7" t="s">
        <v>199</v>
      </c>
      <c r="B114" s="3">
        <v>2.6024022479582465E-2</v>
      </c>
      <c r="D114" s="9">
        <f t="shared" si="2"/>
        <v>7</v>
      </c>
    </row>
    <row r="115" spans="1:4" x14ac:dyDescent="0.35">
      <c r="A115" s="7" t="s">
        <v>214</v>
      </c>
      <c r="B115" s="3">
        <v>2.6069686173314732E-2</v>
      </c>
      <c r="D115" s="9">
        <f t="shared" si="2"/>
        <v>7</v>
      </c>
    </row>
    <row r="116" spans="1:4" x14ac:dyDescent="0.35">
      <c r="A116" s="7" t="s">
        <v>83</v>
      </c>
      <c r="B116" s="3">
        <v>2.6069866660824337E-2</v>
      </c>
      <c r="D116" s="9">
        <f t="shared" si="2"/>
        <v>7</v>
      </c>
    </row>
    <row r="117" spans="1:4" x14ac:dyDescent="0.35">
      <c r="A117" s="7" t="s">
        <v>131</v>
      </c>
      <c r="B117" s="3">
        <v>2.60726099116253E-2</v>
      </c>
      <c r="D117" s="9">
        <f t="shared" si="2"/>
        <v>7</v>
      </c>
    </row>
    <row r="118" spans="1:4" x14ac:dyDescent="0.35">
      <c r="A118" s="7" t="s">
        <v>240</v>
      </c>
      <c r="B118" s="3">
        <v>2.6075859954534986E-2</v>
      </c>
      <c r="D118" s="9">
        <f t="shared" si="2"/>
        <v>7</v>
      </c>
    </row>
    <row r="119" spans="1:4" x14ac:dyDescent="0.35">
      <c r="A119" s="7" t="s">
        <v>42</v>
      </c>
      <c r="B119" s="3">
        <v>2.6079326598770214E-2</v>
      </c>
      <c r="D119" s="9">
        <f t="shared" si="2"/>
        <v>7</v>
      </c>
    </row>
    <row r="120" spans="1:4" x14ac:dyDescent="0.35">
      <c r="A120" s="7" t="s">
        <v>98</v>
      </c>
      <c r="B120" s="3">
        <v>2.6102687812442182E-2</v>
      </c>
      <c r="D120" s="9">
        <f t="shared" si="2"/>
        <v>7</v>
      </c>
    </row>
    <row r="121" spans="1:4" x14ac:dyDescent="0.35">
      <c r="A121" s="7" t="s">
        <v>138</v>
      </c>
      <c r="B121" s="3">
        <v>2.6104882475973534E-2</v>
      </c>
      <c r="D121" s="9">
        <f t="shared" si="2"/>
        <v>7</v>
      </c>
    </row>
    <row r="122" spans="1:4" x14ac:dyDescent="0.35">
      <c r="A122" s="7" t="s">
        <v>184</v>
      </c>
      <c r="B122" s="3">
        <v>2.6115035117286967E-2</v>
      </c>
      <c r="D122" s="9">
        <f t="shared" si="2"/>
        <v>7</v>
      </c>
    </row>
    <row r="123" spans="1:4" x14ac:dyDescent="0.35">
      <c r="A123" s="7" t="s">
        <v>315</v>
      </c>
      <c r="B123" s="3">
        <v>2.6129645067915375E-2</v>
      </c>
      <c r="D123" s="9">
        <f t="shared" si="2"/>
        <v>7</v>
      </c>
    </row>
    <row r="124" spans="1:4" x14ac:dyDescent="0.35">
      <c r="A124" s="7" t="s">
        <v>158</v>
      </c>
      <c r="B124" s="3">
        <v>2.615485637409054E-2</v>
      </c>
      <c r="D124" s="9">
        <f t="shared" si="2"/>
        <v>7</v>
      </c>
    </row>
    <row r="125" spans="1:4" x14ac:dyDescent="0.35">
      <c r="A125" s="7" t="s">
        <v>133</v>
      </c>
      <c r="B125" s="3">
        <v>2.6185396450268739E-2</v>
      </c>
      <c r="D125" s="9">
        <f t="shared" si="2"/>
        <v>7</v>
      </c>
    </row>
    <row r="126" spans="1:4" x14ac:dyDescent="0.35">
      <c r="A126" s="7" t="s">
        <v>238</v>
      </c>
      <c r="B126" s="3">
        <v>2.6185904356307965E-2</v>
      </c>
      <c r="D126" s="9">
        <f t="shared" si="2"/>
        <v>7</v>
      </c>
    </row>
    <row r="127" spans="1:4" x14ac:dyDescent="0.35">
      <c r="A127" s="7" t="s">
        <v>124</v>
      </c>
      <c r="B127" s="3">
        <v>2.6199309302140872E-2</v>
      </c>
      <c r="D127" s="9">
        <f t="shared" si="2"/>
        <v>7</v>
      </c>
    </row>
    <row r="128" spans="1:4" x14ac:dyDescent="0.35">
      <c r="A128" s="7" t="s">
        <v>223</v>
      </c>
      <c r="B128" s="3">
        <v>2.6292618701525994E-2</v>
      </c>
      <c r="D128" s="9">
        <f t="shared" si="2"/>
        <v>7</v>
      </c>
    </row>
    <row r="129" spans="1:4" x14ac:dyDescent="0.35">
      <c r="A129" s="7" t="s">
        <v>121</v>
      </c>
      <c r="B129" s="3">
        <v>2.6300135414683901E-2</v>
      </c>
      <c r="D129" s="9">
        <f t="shared" si="2"/>
        <v>7</v>
      </c>
    </row>
    <row r="130" spans="1:4" x14ac:dyDescent="0.35">
      <c r="A130" s="7" t="s">
        <v>26</v>
      </c>
      <c r="B130" s="3">
        <v>2.6350274639337812E-2</v>
      </c>
      <c r="D130" s="9">
        <f t="shared" si="2"/>
        <v>7</v>
      </c>
    </row>
    <row r="131" spans="1:4" x14ac:dyDescent="0.35">
      <c r="A131" s="7" t="s">
        <v>143</v>
      </c>
      <c r="B131" s="3">
        <v>2.6355968168599864E-2</v>
      </c>
      <c r="D131" s="9">
        <f t="shared" si="2"/>
        <v>7</v>
      </c>
    </row>
    <row r="132" spans="1:4" x14ac:dyDescent="0.35">
      <c r="A132" s="7" t="s">
        <v>145</v>
      </c>
      <c r="B132" s="3">
        <v>2.6401639702142266E-2</v>
      </c>
      <c r="D132" s="9">
        <f t="shared" si="2"/>
        <v>7</v>
      </c>
    </row>
    <row r="133" spans="1:4" x14ac:dyDescent="0.35">
      <c r="A133" s="7" t="s">
        <v>300</v>
      </c>
      <c r="B133" s="3">
        <v>2.6403629590829203E-2</v>
      </c>
      <c r="D133" s="9">
        <f t="shared" si="2"/>
        <v>7</v>
      </c>
    </row>
    <row r="134" spans="1:4" x14ac:dyDescent="0.35">
      <c r="A134" s="7" t="s">
        <v>307</v>
      </c>
      <c r="B134" s="3">
        <v>2.6409976322340212E-2</v>
      </c>
      <c r="D134" s="9">
        <f t="shared" si="2"/>
        <v>7</v>
      </c>
    </row>
    <row r="135" spans="1:4" x14ac:dyDescent="0.35">
      <c r="A135" s="7" t="s">
        <v>237</v>
      </c>
      <c r="B135" s="3">
        <v>2.6431491606191404E-2</v>
      </c>
      <c r="D135" s="9">
        <f t="shared" si="2"/>
        <v>7</v>
      </c>
    </row>
    <row r="136" spans="1:4" x14ac:dyDescent="0.35">
      <c r="A136" s="7" t="s">
        <v>150</v>
      </c>
      <c r="B136" s="3">
        <v>2.6475129452925517E-2</v>
      </c>
      <c r="D136" s="9">
        <f t="shared" si="2"/>
        <v>7</v>
      </c>
    </row>
    <row r="137" spans="1:4" x14ac:dyDescent="0.35">
      <c r="A137" s="7" t="s">
        <v>130</v>
      </c>
      <c r="B137" s="3">
        <v>2.653212319737519E-2</v>
      </c>
      <c r="D137" s="9">
        <f t="shared" si="2"/>
        <v>7</v>
      </c>
    </row>
    <row r="138" spans="1:4" x14ac:dyDescent="0.35">
      <c r="A138" s="7" t="s">
        <v>120</v>
      </c>
      <c r="B138" s="3">
        <v>2.653628943126396E-2</v>
      </c>
      <c r="D138" s="9">
        <f t="shared" si="2"/>
        <v>7</v>
      </c>
    </row>
    <row r="139" spans="1:4" x14ac:dyDescent="0.35">
      <c r="A139" s="7" t="s">
        <v>28</v>
      </c>
      <c r="B139" s="3">
        <v>2.6542141763163718E-2</v>
      </c>
      <c r="D139" s="9">
        <f t="shared" si="2"/>
        <v>7</v>
      </c>
    </row>
    <row r="140" spans="1:4" x14ac:dyDescent="0.35">
      <c r="A140" s="7" t="s">
        <v>211</v>
      </c>
      <c r="B140" s="3">
        <v>2.6542701663390122E-2</v>
      </c>
      <c r="D140" s="9">
        <f t="shared" si="2"/>
        <v>7</v>
      </c>
    </row>
    <row r="141" spans="1:4" x14ac:dyDescent="0.35">
      <c r="A141" s="7" t="s">
        <v>227</v>
      </c>
      <c r="B141" s="3">
        <v>2.661238390792664E-2</v>
      </c>
      <c r="D141" s="9">
        <f t="shared" si="2"/>
        <v>7</v>
      </c>
    </row>
    <row r="142" spans="1:4" x14ac:dyDescent="0.35">
      <c r="A142" s="7" t="s">
        <v>58</v>
      </c>
      <c r="B142" s="3">
        <v>2.6652311186507793E-2</v>
      </c>
      <c r="D142" s="9">
        <f t="shared" si="2"/>
        <v>7</v>
      </c>
    </row>
    <row r="143" spans="1:4" x14ac:dyDescent="0.35">
      <c r="A143" s="7" t="s">
        <v>27</v>
      </c>
      <c r="B143" s="3">
        <v>2.6702892310876525E-2</v>
      </c>
      <c r="D143" s="9">
        <f t="shared" si="2"/>
        <v>7</v>
      </c>
    </row>
    <row r="144" spans="1:4" x14ac:dyDescent="0.35">
      <c r="A144" s="7" t="s">
        <v>196</v>
      </c>
      <c r="B144" s="3">
        <v>2.6706749001572216E-2</v>
      </c>
      <c r="D144" s="9">
        <f t="shared" si="2"/>
        <v>7</v>
      </c>
    </row>
    <row r="145" spans="1:4" x14ac:dyDescent="0.35">
      <c r="A145" s="7" t="s">
        <v>230</v>
      </c>
      <c r="B145" s="3">
        <v>2.6728070461323084E-2</v>
      </c>
      <c r="D145" s="9">
        <f t="shared" si="2"/>
        <v>7</v>
      </c>
    </row>
    <row r="146" spans="1:4" x14ac:dyDescent="0.35">
      <c r="A146" s="7" t="s">
        <v>206</v>
      </c>
      <c r="B146" s="3">
        <v>2.6737573215925181E-2</v>
      </c>
      <c r="D146" s="9">
        <f t="shared" si="2"/>
        <v>7</v>
      </c>
    </row>
    <row r="147" spans="1:4" x14ac:dyDescent="0.35">
      <c r="A147" s="7" t="s">
        <v>236</v>
      </c>
      <c r="B147" s="3">
        <v>2.678227494632579E-2</v>
      </c>
      <c r="D147" s="9">
        <f t="shared" si="2"/>
        <v>7</v>
      </c>
    </row>
    <row r="148" spans="1:4" x14ac:dyDescent="0.35">
      <c r="A148" s="7" t="s">
        <v>35</v>
      </c>
      <c r="B148" s="3">
        <v>2.6833042917153715E-2</v>
      </c>
      <c r="D148" s="9">
        <f t="shared" ref="D148:D192" si="3">IF(B148&lt;0,1,IF(B148&lt;0.005,2,IF(B148&lt;0.01,3,IF(B148&lt;0.015,4,IF(B148&lt;0.02,5,IF(B148&lt;0.025,6,IF(B148&lt;0.03,7,IF(B148&lt;0.035,8,IF(B148&lt;0.04,9,IF(B148&lt;0.045,10,11))))))))))</f>
        <v>7</v>
      </c>
    </row>
    <row r="149" spans="1:4" x14ac:dyDescent="0.35">
      <c r="A149" s="7" t="s">
        <v>186</v>
      </c>
      <c r="B149" s="3">
        <v>2.6883589581955025E-2</v>
      </c>
      <c r="D149" s="9">
        <f t="shared" si="3"/>
        <v>7</v>
      </c>
    </row>
    <row r="150" spans="1:4" x14ac:dyDescent="0.35">
      <c r="A150" s="7" t="s">
        <v>16</v>
      </c>
      <c r="B150" s="3">
        <v>2.6929919401013747E-2</v>
      </c>
      <c r="D150" s="9">
        <f t="shared" si="3"/>
        <v>7</v>
      </c>
    </row>
    <row r="151" spans="1:4" x14ac:dyDescent="0.35">
      <c r="A151" s="7" t="s">
        <v>46</v>
      </c>
      <c r="B151" s="3">
        <v>2.6945504035893464E-2</v>
      </c>
      <c r="D151" s="9">
        <f t="shared" si="3"/>
        <v>7</v>
      </c>
    </row>
    <row r="152" spans="1:4" x14ac:dyDescent="0.35">
      <c r="A152" s="7" t="s">
        <v>21</v>
      </c>
      <c r="B152" s="3">
        <v>2.6975263035754704E-2</v>
      </c>
      <c r="D152" s="9">
        <f t="shared" si="3"/>
        <v>7</v>
      </c>
    </row>
    <row r="153" spans="1:4" x14ac:dyDescent="0.35">
      <c r="A153" s="7" t="s">
        <v>177</v>
      </c>
      <c r="B153" s="3">
        <v>2.69785357598753E-2</v>
      </c>
      <c r="D153" s="9">
        <f t="shared" si="3"/>
        <v>7</v>
      </c>
    </row>
    <row r="154" spans="1:4" x14ac:dyDescent="0.35">
      <c r="A154" s="7" t="s">
        <v>118</v>
      </c>
      <c r="B154" s="3">
        <v>2.7179849837761116E-2</v>
      </c>
      <c r="D154" s="9">
        <f t="shared" si="3"/>
        <v>7</v>
      </c>
    </row>
    <row r="155" spans="1:4" x14ac:dyDescent="0.35">
      <c r="A155" s="7" t="s">
        <v>243</v>
      </c>
      <c r="B155" s="3">
        <v>2.7388646554053819E-2</v>
      </c>
      <c r="D155" s="9">
        <f t="shared" si="3"/>
        <v>7</v>
      </c>
    </row>
    <row r="156" spans="1:4" x14ac:dyDescent="0.35">
      <c r="A156" s="7" t="s">
        <v>70</v>
      </c>
      <c r="B156" s="3">
        <v>2.7584287377617756E-2</v>
      </c>
      <c r="D156" s="9">
        <f t="shared" si="3"/>
        <v>7</v>
      </c>
    </row>
    <row r="157" spans="1:4" x14ac:dyDescent="0.35">
      <c r="A157" s="7" t="s">
        <v>113</v>
      </c>
      <c r="B157" s="3">
        <v>2.8097816268084497E-2</v>
      </c>
      <c r="D157" s="9">
        <f t="shared" si="3"/>
        <v>7</v>
      </c>
    </row>
    <row r="158" spans="1:4" x14ac:dyDescent="0.35">
      <c r="A158" s="2" t="s">
        <v>256</v>
      </c>
      <c r="B158" s="3">
        <v>-1.6803905788477236E-3</v>
      </c>
      <c r="D158" s="9">
        <f t="shared" si="3"/>
        <v>1</v>
      </c>
    </row>
    <row r="159" spans="1:4" x14ac:dyDescent="0.35">
      <c r="A159" s="4" t="s">
        <v>265</v>
      </c>
      <c r="B159" s="3">
        <v>4.8438784242144095E-3</v>
      </c>
      <c r="D159" s="9">
        <f t="shared" si="3"/>
        <v>2</v>
      </c>
    </row>
    <row r="160" spans="1:4" x14ac:dyDescent="0.35">
      <c r="A160" s="4" t="s">
        <v>319</v>
      </c>
      <c r="B160" s="3">
        <v>4.8598525313190422E-3</v>
      </c>
      <c r="D160" s="9">
        <f t="shared" si="3"/>
        <v>2</v>
      </c>
    </row>
    <row r="161" spans="1:4" x14ac:dyDescent="0.35">
      <c r="A161" s="4" t="s">
        <v>251</v>
      </c>
      <c r="B161" s="3">
        <v>4.8732787344405448E-3</v>
      </c>
      <c r="D161" s="9">
        <f t="shared" si="3"/>
        <v>2</v>
      </c>
    </row>
    <row r="162" spans="1:4" x14ac:dyDescent="0.35">
      <c r="A162" s="2" t="s">
        <v>260</v>
      </c>
      <c r="B162" s="3">
        <v>4.8819447677364014E-3</v>
      </c>
      <c r="D162" s="9">
        <f t="shared" si="3"/>
        <v>2</v>
      </c>
    </row>
    <row r="163" spans="1:4" x14ac:dyDescent="0.35">
      <c r="A163" s="4" t="s">
        <v>268</v>
      </c>
      <c r="B163" s="3">
        <v>6.3919453360772316E-3</v>
      </c>
      <c r="D163" s="9">
        <f t="shared" si="3"/>
        <v>3</v>
      </c>
    </row>
    <row r="164" spans="1:4" x14ac:dyDescent="0.35">
      <c r="A164" s="2" t="s">
        <v>248</v>
      </c>
      <c r="B164" s="3">
        <v>1.5998426044929293E-2</v>
      </c>
      <c r="D164" s="9">
        <f t="shared" si="3"/>
        <v>5</v>
      </c>
    </row>
    <row r="165" spans="1:4" x14ac:dyDescent="0.35">
      <c r="A165" s="2" t="s">
        <v>264</v>
      </c>
      <c r="B165" s="3">
        <v>2.0441523300520181E-2</v>
      </c>
      <c r="D165" s="9">
        <f t="shared" si="3"/>
        <v>6</v>
      </c>
    </row>
    <row r="166" spans="1:4" x14ac:dyDescent="0.35">
      <c r="A166" s="2" t="s">
        <v>258</v>
      </c>
      <c r="B166" s="3">
        <v>2.2580450299454879E-2</v>
      </c>
      <c r="D166" s="9">
        <f t="shared" si="3"/>
        <v>6</v>
      </c>
    </row>
    <row r="167" spans="1:4" x14ac:dyDescent="0.35">
      <c r="A167" s="2" t="s">
        <v>254</v>
      </c>
      <c r="B167" s="3">
        <v>2.5136790047798341E-2</v>
      </c>
      <c r="D167" s="9">
        <f t="shared" si="3"/>
        <v>7</v>
      </c>
    </row>
    <row r="168" spans="1:4" x14ac:dyDescent="0.35">
      <c r="A168" s="2" t="s">
        <v>274</v>
      </c>
      <c r="B168" s="3">
        <v>2.5168389300697758E-2</v>
      </c>
      <c r="D168" s="9">
        <f t="shared" si="3"/>
        <v>7</v>
      </c>
    </row>
    <row r="169" spans="1:4" x14ac:dyDescent="0.35">
      <c r="A169" s="2" t="s">
        <v>269</v>
      </c>
      <c r="B169" s="3">
        <v>2.5857977624847983E-2</v>
      </c>
      <c r="D169" s="9">
        <f t="shared" si="3"/>
        <v>7</v>
      </c>
    </row>
    <row r="170" spans="1:4" x14ac:dyDescent="0.35">
      <c r="A170" s="2" t="s">
        <v>280</v>
      </c>
      <c r="B170" s="3">
        <v>2.5931731714279316E-2</v>
      </c>
      <c r="D170" s="9">
        <f t="shared" si="3"/>
        <v>7</v>
      </c>
    </row>
    <row r="171" spans="1:4" x14ac:dyDescent="0.35">
      <c r="A171" s="2" t="s">
        <v>314</v>
      </c>
      <c r="B171" s="3">
        <v>2.5950841005148328E-2</v>
      </c>
      <c r="D171" s="9">
        <f t="shared" si="3"/>
        <v>7</v>
      </c>
    </row>
    <row r="172" spans="1:4" x14ac:dyDescent="0.35">
      <c r="A172" s="2" t="s">
        <v>278</v>
      </c>
      <c r="B172" s="3">
        <v>2.5983399072761815E-2</v>
      </c>
      <c r="D172" s="9">
        <f t="shared" si="3"/>
        <v>7</v>
      </c>
    </row>
    <row r="173" spans="1:4" x14ac:dyDescent="0.35">
      <c r="A173" s="2" t="s">
        <v>263</v>
      </c>
      <c r="B173" s="3">
        <v>2.61469105695602E-2</v>
      </c>
      <c r="D173" s="9">
        <f t="shared" si="3"/>
        <v>7</v>
      </c>
    </row>
    <row r="174" spans="1:4" x14ac:dyDescent="0.35">
      <c r="A174" s="2" t="s">
        <v>249</v>
      </c>
      <c r="B174" s="3">
        <v>2.6155992433626318E-2</v>
      </c>
      <c r="D174" s="9">
        <f t="shared" si="3"/>
        <v>7</v>
      </c>
    </row>
    <row r="175" spans="1:4" x14ac:dyDescent="0.35">
      <c r="A175" s="2" t="s">
        <v>276</v>
      </c>
      <c r="B175" s="3">
        <v>2.6158848336673701E-2</v>
      </c>
      <c r="D175" s="9">
        <f t="shared" si="3"/>
        <v>7</v>
      </c>
    </row>
    <row r="176" spans="1:4" x14ac:dyDescent="0.35">
      <c r="A176" s="2" t="s">
        <v>261</v>
      </c>
      <c r="B176" s="3">
        <v>2.6290450139148769E-2</v>
      </c>
      <c r="D176" s="9">
        <f t="shared" si="3"/>
        <v>7</v>
      </c>
    </row>
    <row r="177" spans="1:10" x14ac:dyDescent="0.35">
      <c r="A177" s="2" t="s">
        <v>262</v>
      </c>
      <c r="B177" s="3">
        <v>2.6306958179111994E-2</v>
      </c>
      <c r="D177" s="9">
        <f t="shared" si="3"/>
        <v>7</v>
      </c>
    </row>
    <row r="178" spans="1:10" x14ac:dyDescent="0.35">
      <c r="A178" s="2" t="s">
        <v>252</v>
      </c>
      <c r="B178" s="3">
        <v>2.6370664619023154E-2</v>
      </c>
      <c r="D178" s="9">
        <f t="shared" si="3"/>
        <v>7</v>
      </c>
    </row>
    <row r="179" spans="1:10" x14ac:dyDescent="0.35">
      <c r="A179" s="2" t="s">
        <v>267</v>
      </c>
      <c r="B179" s="3">
        <v>2.6385532779531484E-2</v>
      </c>
      <c r="D179" s="9">
        <f t="shared" si="3"/>
        <v>7</v>
      </c>
    </row>
    <row r="180" spans="1:10" x14ac:dyDescent="0.35">
      <c r="A180" s="2" t="s">
        <v>250</v>
      </c>
      <c r="B180" s="3">
        <v>2.6390840827635431E-2</v>
      </c>
      <c r="D180" s="9">
        <f t="shared" si="3"/>
        <v>7</v>
      </c>
      <c r="G180" t="s">
        <v>12</v>
      </c>
    </row>
    <row r="181" spans="1:10" x14ac:dyDescent="0.35">
      <c r="A181" s="2" t="s">
        <v>271</v>
      </c>
      <c r="B181" s="3">
        <v>2.6422273871373969E-2</v>
      </c>
      <c r="D181" s="9">
        <f t="shared" si="3"/>
        <v>7</v>
      </c>
      <c r="H181" s="8" t="s">
        <v>326</v>
      </c>
      <c r="I181">
        <f xml:space="preserve"> COUNTIF($D$2:$D$157,J181)</f>
        <v>0</v>
      </c>
      <c r="J181">
        <v>1</v>
      </c>
    </row>
    <row r="182" spans="1:10" x14ac:dyDescent="0.35">
      <c r="A182" s="2" t="s">
        <v>259</v>
      </c>
      <c r="B182" s="3">
        <v>2.6435003697294679E-2</v>
      </c>
      <c r="D182" s="9">
        <f t="shared" si="3"/>
        <v>7</v>
      </c>
      <c r="H182" s="8" t="s">
        <v>327</v>
      </c>
      <c r="I182">
        <f t="shared" ref="I182:I190" si="4" xml:space="preserve"> COUNTIF($D$2:$D$157,J182)</f>
        <v>44</v>
      </c>
      <c r="J182">
        <v>2</v>
      </c>
    </row>
    <row r="183" spans="1:10" x14ac:dyDescent="0.35">
      <c r="A183" s="2" t="s">
        <v>272</v>
      </c>
      <c r="B183" s="3">
        <v>2.6533157563290555E-2</v>
      </c>
      <c r="D183" s="9">
        <f t="shared" si="3"/>
        <v>7</v>
      </c>
      <c r="H183" s="8" t="s">
        <v>328</v>
      </c>
      <c r="I183">
        <f t="shared" si="4"/>
        <v>22</v>
      </c>
      <c r="J183">
        <v>3</v>
      </c>
    </row>
    <row r="184" spans="1:10" x14ac:dyDescent="0.35">
      <c r="A184" s="2" t="s">
        <v>312</v>
      </c>
      <c r="B184" s="3">
        <v>2.6643481202650143E-2</v>
      </c>
      <c r="D184" s="9">
        <f t="shared" si="3"/>
        <v>7</v>
      </c>
      <c r="H184" s="8" t="s">
        <v>329</v>
      </c>
      <c r="I184">
        <f t="shared" si="4"/>
        <v>5</v>
      </c>
      <c r="J184">
        <v>4</v>
      </c>
    </row>
    <row r="185" spans="1:10" x14ac:dyDescent="0.35">
      <c r="A185" s="2" t="s">
        <v>270</v>
      </c>
      <c r="B185" s="3">
        <v>2.6720571818847461E-2</v>
      </c>
      <c r="D185" s="9">
        <f t="shared" si="3"/>
        <v>7</v>
      </c>
      <c r="H185" s="8" t="s">
        <v>330</v>
      </c>
      <c r="I185">
        <f t="shared" si="4"/>
        <v>10</v>
      </c>
      <c r="J185">
        <v>5</v>
      </c>
    </row>
    <row r="186" spans="1:10" x14ac:dyDescent="0.35">
      <c r="A186" s="2" t="s">
        <v>313</v>
      </c>
      <c r="B186" s="3">
        <v>2.6761142017682316E-2</v>
      </c>
      <c r="D186" s="9">
        <f t="shared" si="3"/>
        <v>7</v>
      </c>
      <c r="H186" s="8" t="s">
        <v>331</v>
      </c>
      <c r="I186">
        <f t="shared" si="4"/>
        <v>7</v>
      </c>
      <c r="J186">
        <v>6</v>
      </c>
    </row>
    <row r="187" spans="1:10" x14ac:dyDescent="0.35">
      <c r="A187" s="2" t="s">
        <v>281</v>
      </c>
      <c r="B187" s="3">
        <v>2.6815362371244378E-2</v>
      </c>
      <c r="D187" s="9">
        <f t="shared" si="3"/>
        <v>7</v>
      </c>
      <c r="H187" s="8" t="s">
        <v>332</v>
      </c>
      <c r="I187">
        <f t="shared" si="4"/>
        <v>68</v>
      </c>
      <c r="J187">
        <v>7</v>
      </c>
    </row>
    <row r="188" spans="1:10" ht="15" thickBot="1" x14ac:dyDescent="0.4">
      <c r="A188" s="6" t="s">
        <v>255</v>
      </c>
      <c r="B188" s="3">
        <v>2.7201161845733068E-2</v>
      </c>
      <c r="D188" s="9">
        <f t="shared" si="3"/>
        <v>7</v>
      </c>
      <c r="H188" s="8" t="s">
        <v>333</v>
      </c>
      <c r="I188">
        <f t="shared" si="4"/>
        <v>0</v>
      </c>
      <c r="J188">
        <v>8</v>
      </c>
    </row>
    <row r="189" spans="1:10" x14ac:dyDescent="0.35">
      <c r="A189" s="2" t="s">
        <v>11</v>
      </c>
      <c r="B189" s="3">
        <v>2.0079717301466848E-2</v>
      </c>
      <c r="D189" s="9">
        <f t="shared" si="3"/>
        <v>6</v>
      </c>
      <c r="H189" s="8" t="s">
        <v>334</v>
      </c>
      <c r="I189">
        <f t="shared" si="4"/>
        <v>0</v>
      </c>
      <c r="J189">
        <v>9</v>
      </c>
    </row>
    <row r="190" spans="1:10" x14ac:dyDescent="0.35">
      <c r="A190" s="2" t="s">
        <v>10</v>
      </c>
      <c r="B190" s="3">
        <v>2.6062899033008957E-2</v>
      </c>
      <c r="D190" s="9">
        <f t="shared" si="3"/>
        <v>7</v>
      </c>
      <c r="H190" s="8" t="s">
        <v>335</v>
      </c>
      <c r="I190">
        <f t="shared" si="4"/>
        <v>0</v>
      </c>
      <c r="J190">
        <v>10</v>
      </c>
    </row>
    <row r="191" spans="1:10" x14ac:dyDescent="0.35">
      <c r="A191" s="2" t="s">
        <v>9</v>
      </c>
      <c r="B191" s="3">
        <v>2.690205957449332E-2</v>
      </c>
      <c r="D191" s="9">
        <f t="shared" si="3"/>
        <v>7</v>
      </c>
    </row>
    <row r="192" spans="1:10" x14ac:dyDescent="0.35">
      <c r="A192" s="2" t="s">
        <v>8</v>
      </c>
      <c r="B192" s="3">
        <v>2.7020737443665288E-2</v>
      </c>
      <c r="D192" s="9">
        <f t="shared" si="3"/>
        <v>7</v>
      </c>
      <c r="G192" t="s">
        <v>325</v>
      </c>
    </row>
    <row r="193" spans="7:10" x14ac:dyDescent="0.35">
      <c r="H193" s="8" t="s">
        <v>326</v>
      </c>
      <c r="I193">
        <f>COUNTIF($D$189:$D$192,J193)</f>
        <v>0</v>
      </c>
      <c r="J193">
        <v>1</v>
      </c>
    </row>
    <row r="194" spans="7:10" x14ac:dyDescent="0.35">
      <c r="H194" s="8" t="s">
        <v>327</v>
      </c>
      <c r="I194">
        <f t="shared" ref="I194:I202" si="5">COUNTIF($D$189:$D$192,J194)</f>
        <v>0</v>
      </c>
      <c r="J194">
        <v>2</v>
      </c>
    </row>
    <row r="195" spans="7:10" x14ac:dyDescent="0.35">
      <c r="H195" s="8" t="s">
        <v>328</v>
      </c>
      <c r="I195">
        <f t="shared" si="5"/>
        <v>0</v>
      </c>
      <c r="J195">
        <v>3</v>
      </c>
    </row>
    <row r="196" spans="7:10" x14ac:dyDescent="0.35">
      <c r="H196" s="8" t="s">
        <v>329</v>
      </c>
      <c r="I196">
        <f t="shared" si="5"/>
        <v>0</v>
      </c>
      <c r="J196">
        <v>4</v>
      </c>
    </row>
    <row r="197" spans="7:10" x14ac:dyDescent="0.35">
      <c r="H197" s="8" t="s">
        <v>330</v>
      </c>
      <c r="I197">
        <f t="shared" si="5"/>
        <v>0</v>
      </c>
      <c r="J197">
        <v>5</v>
      </c>
    </row>
    <row r="198" spans="7:10" x14ac:dyDescent="0.35">
      <c r="H198" s="8" t="s">
        <v>331</v>
      </c>
      <c r="I198">
        <f t="shared" si="5"/>
        <v>1</v>
      </c>
      <c r="J198">
        <v>6</v>
      </c>
    </row>
    <row r="199" spans="7:10" x14ac:dyDescent="0.35">
      <c r="H199" s="8" t="s">
        <v>332</v>
      </c>
      <c r="I199">
        <f t="shared" si="5"/>
        <v>3</v>
      </c>
      <c r="J199">
        <v>7</v>
      </c>
    </row>
    <row r="200" spans="7:10" x14ac:dyDescent="0.35">
      <c r="H200" s="8" t="s">
        <v>333</v>
      </c>
      <c r="I200">
        <f t="shared" si="5"/>
        <v>0</v>
      </c>
      <c r="J200">
        <v>8</v>
      </c>
    </row>
    <row r="201" spans="7:10" x14ac:dyDescent="0.35">
      <c r="H201" s="8" t="s">
        <v>334</v>
      </c>
      <c r="I201">
        <f t="shared" si="5"/>
        <v>0</v>
      </c>
      <c r="J201">
        <v>9</v>
      </c>
    </row>
    <row r="202" spans="7:10" x14ac:dyDescent="0.35">
      <c r="H202" s="8" t="s">
        <v>335</v>
      </c>
      <c r="I202">
        <f t="shared" si="5"/>
        <v>0</v>
      </c>
      <c r="J202">
        <v>10</v>
      </c>
    </row>
    <row r="205" spans="7:10" x14ac:dyDescent="0.35">
      <c r="G205" t="s">
        <v>247</v>
      </c>
    </row>
    <row r="206" spans="7:10" x14ac:dyDescent="0.35">
      <c r="H206" s="8" t="s">
        <v>326</v>
      </c>
      <c r="I206">
        <f>COUNTIF($D$158:$D$188,J206)</f>
        <v>1</v>
      </c>
      <c r="J206">
        <v>1</v>
      </c>
    </row>
    <row r="207" spans="7:10" x14ac:dyDescent="0.35">
      <c r="H207" s="8" t="s">
        <v>327</v>
      </c>
      <c r="I207">
        <f t="shared" ref="I207:I215" si="6">COUNTIF($D$158:$D$188,J207)</f>
        <v>4</v>
      </c>
      <c r="J207">
        <v>2</v>
      </c>
    </row>
    <row r="208" spans="7:10" x14ac:dyDescent="0.35">
      <c r="H208" s="8" t="s">
        <v>328</v>
      </c>
      <c r="I208">
        <f t="shared" si="6"/>
        <v>1</v>
      </c>
      <c r="J208">
        <v>3</v>
      </c>
    </row>
    <row r="209" spans="8:10" x14ac:dyDescent="0.35">
      <c r="H209" s="8" t="s">
        <v>329</v>
      </c>
      <c r="I209">
        <f t="shared" si="6"/>
        <v>0</v>
      </c>
      <c r="J209">
        <v>4</v>
      </c>
    </row>
    <row r="210" spans="8:10" x14ac:dyDescent="0.35">
      <c r="H210" s="8" t="s">
        <v>330</v>
      </c>
      <c r="I210">
        <f t="shared" si="6"/>
        <v>1</v>
      </c>
      <c r="J210">
        <v>5</v>
      </c>
    </row>
    <row r="211" spans="8:10" x14ac:dyDescent="0.35">
      <c r="H211" s="8" t="s">
        <v>331</v>
      </c>
      <c r="I211">
        <f t="shared" si="6"/>
        <v>2</v>
      </c>
      <c r="J211">
        <v>6</v>
      </c>
    </row>
    <row r="212" spans="8:10" x14ac:dyDescent="0.35">
      <c r="H212" s="8" t="s">
        <v>332</v>
      </c>
      <c r="I212">
        <f t="shared" si="6"/>
        <v>22</v>
      </c>
      <c r="J212">
        <v>7</v>
      </c>
    </row>
    <row r="213" spans="8:10" x14ac:dyDescent="0.35">
      <c r="H213" s="8" t="s">
        <v>333</v>
      </c>
      <c r="I213">
        <f t="shared" si="6"/>
        <v>0</v>
      </c>
      <c r="J213">
        <v>8</v>
      </c>
    </row>
    <row r="214" spans="8:10" x14ac:dyDescent="0.35">
      <c r="H214" s="8" t="s">
        <v>334</v>
      </c>
      <c r="I214">
        <f t="shared" si="6"/>
        <v>0</v>
      </c>
      <c r="J214">
        <v>9</v>
      </c>
    </row>
    <row r="215" spans="8:10" x14ac:dyDescent="0.35">
      <c r="H215" s="8" t="s">
        <v>335</v>
      </c>
      <c r="I215">
        <f t="shared" si="6"/>
        <v>0</v>
      </c>
      <c r="J215">
        <v>10</v>
      </c>
    </row>
  </sheetData>
  <sortState xmlns:xlrd2="http://schemas.microsoft.com/office/spreadsheetml/2017/richdata2" ref="A158:B188">
    <sortCondition ref="B162"/>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203"/>
  <sheetViews>
    <sheetView topLeftCell="A131" zoomScale="85" zoomScaleNormal="85" workbookViewId="0">
      <selection activeCell="H34" sqref="A34:H35"/>
    </sheetView>
  </sheetViews>
  <sheetFormatPr defaultRowHeight="14.5" x14ac:dyDescent="0.35"/>
  <cols>
    <col min="1" max="1" width="47.7265625" bestFit="1" customWidth="1"/>
    <col min="2" max="2" width="19.7265625" style="8" bestFit="1" customWidth="1"/>
    <col min="3" max="3" width="15" customWidth="1"/>
    <col min="4" max="4" width="9.81640625" bestFit="1" customWidth="1"/>
  </cols>
  <sheetData>
    <row r="1" spans="1:4" x14ac:dyDescent="0.35">
      <c r="A1" t="s">
        <v>3</v>
      </c>
      <c r="B1" s="8" t="s">
        <v>317</v>
      </c>
      <c r="C1" t="s">
        <v>0</v>
      </c>
    </row>
    <row r="2" spans="1:4" x14ac:dyDescent="0.35">
      <c r="A2" s="2" t="s">
        <v>11</v>
      </c>
      <c r="B2" s="8">
        <v>2.0223480484534262E-2</v>
      </c>
      <c r="C2" t="s">
        <v>321</v>
      </c>
      <c r="D2" s="9">
        <v>6</v>
      </c>
    </row>
    <row r="3" spans="1:4" x14ac:dyDescent="0.35">
      <c r="A3" s="2" t="s">
        <v>9</v>
      </c>
      <c r="B3" s="8">
        <v>2.7255994051576637E-2</v>
      </c>
      <c r="C3" t="s">
        <v>321</v>
      </c>
      <c r="D3" s="9">
        <v>7</v>
      </c>
    </row>
    <row r="4" spans="1:4" x14ac:dyDescent="0.35">
      <c r="A4" s="2" t="s">
        <v>8</v>
      </c>
      <c r="B4" s="8">
        <v>2.82346129142661E-2</v>
      </c>
      <c r="C4" t="s">
        <v>321</v>
      </c>
      <c r="D4" s="9">
        <v>7</v>
      </c>
    </row>
    <row r="5" spans="1:4" x14ac:dyDescent="0.35">
      <c r="A5" s="2" t="s">
        <v>10</v>
      </c>
      <c r="B5" s="8">
        <v>3.0518275577152476E-2</v>
      </c>
      <c r="C5" t="s">
        <v>321</v>
      </c>
      <c r="D5" s="9">
        <v>8</v>
      </c>
    </row>
    <row r="6" spans="1:4" x14ac:dyDescent="0.35">
      <c r="A6" s="4" t="s">
        <v>47</v>
      </c>
      <c r="B6" s="8">
        <v>-1.4396458415886215E-3</v>
      </c>
      <c r="C6" t="s">
        <v>322</v>
      </c>
      <c r="D6" s="9">
        <v>1</v>
      </c>
    </row>
    <row r="7" spans="1:4" x14ac:dyDescent="0.35">
      <c r="A7" s="4" t="s">
        <v>116</v>
      </c>
      <c r="B7" s="8">
        <v>9.0026539123111426E-4</v>
      </c>
      <c r="C7" t="s">
        <v>323</v>
      </c>
      <c r="D7" s="9">
        <v>2</v>
      </c>
    </row>
    <row r="8" spans="1:4" x14ac:dyDescent="0.35">
      <c r="A8" s="4" t="s">
        <v>197</v>
      </c>
      <c r="B8" s="8">
        <v>1.0095018673641487E-3</v>
      </c>
      <c r="C8" t="s">
        <v>323</v>
      </c>
      <c r="D8" s="9">
        <v>2</v>
      </c>
    </row>
    <row r="9" spans="1:4" x14ac:dyDescent="0.35">
      <c r="A9" s="4" t="s">
        <v>217</v>
      </c>
      <c r="B9" s="8">
        <v>1.554182544053484E-3</v>
      </c>
      <c r="C9" t="s">
        <v>323</v>
      </c>
      <c r="D9" s="9">
        <v>2</v>
      </c>
    </row>
    <row r="10" spans="1:4" x14ac:dyDescent="0.35">
      <c r="A10" s="4" t="s">
        <v>75</v>
      </c>
      <c r="B10" s="8">
        <v>2.9594044896037452E-3</v>
      </c>
      <c r="C10" t="s">
        <v>323</v>
      </c>
      <c r="D10" s="9">
        <v>2</v>
      </c>
    </row>
    <row r="11" spans="1:4" x14ac:dyDescent="0.35">
      <c r="A11" s="4" t="s">
        <v>242</v>
      </c>
      <c r="B11" s="8">
        <v>3.9075175926186478E-3</v>
      </c>
      <c r="C11" t="s">
        <v>323</v>
      </c>
      <c r="D11" s="9">
        <v>2</v>
      </c>
    </row>
    <row r="12" spans="1:4" x14ac:dyDescent="0.35">
      <c r="A12" s="4" t="s">
        <v>221</v>
      </c>
      <c r="B12" s="8">
        <v>4.3435420933224389E-3</v>
      </c>
      <c r="C12" t="s">
        <v>323</v>
      </c>
      <c r="D12" s="9">
        <v>2</v>
      </c>
    </row>
    <row r="13" spans="1:4" x14ac:dyDescent="0.35">
      <c r="A13" s="4" t="s">
        <v>25</v>
      </c>
      <c r="B13" s="8">
        <v>4.4119720942359386E-3</v>
      </c>
      <c r="C13" t="s">
        <v>323</v>
      </c>
      <c r="D13" s="9">
        <v>2</v>
      </c>
    </row>
    <row r="14" spans="1:4" x14ac:dyDescent="0.35">
      <c r="A14" s="4" t="s">
        <v>128</v>
      </c>
      <c r="B14" s="8">
        <v>4.4775828710550414E-3</v>
      </c>
      <c r="C14" t="s">
        <v>323</v>
      </c>
      <c r="D14" s="9">
        <v>2</v>
      </c>
    </row>
    <row r="15" spans="1:4" x14ac:dyDescent="0.35">
      <c r="A15" s="4" t="s">
        <v>60</v>
      </c>
      <c r="B15" s="8">
        <v>4.6614266737503574E-3</v>
      </c>
      <c r="C15" t="s">
        <v>323</v>
      </c>
      <c r="D15" s="9">
        <v>2</v>
      </c>
    </row>
    <row r="16" spans="1:4" x14ac:dyDescent="0.35">
      <c r="A16" s="4" t="s">
        <v>59</v>
      </c>
      <c r="B16" s="8">
        <v>4.7012177249130538E-3</v>
      </c>
      <c r="C16" t="s">
        <v>323</v>
      </c>
      <c r="D16" s="9">
        <v>2</v>
      </c>
    </row>
    <row r="17" spans="1:4" x14ac:dyDescent="0.35">
      <c r="A17" s="4" t="s">
        <v>89</v>
      </c>
      <c r="B17" s="8">
        <v>4.8299828319815497E-3</v>
      </c>
      <c r="C17" t="s">
        <v>323</v>
      </c>
      <c r="D17" s="9">
        <v>2</v>
      </c>
    </row>
    <row r="18" spans="1:4" x14ac:dyDescent="0.35">
      <c r="A18" s="4" t="s">
        <v>126</v>
      </c>
      <c r="B18" s="8">
        <v>4.8438921769058396E-3</v>
      </c>
      <c r="C18" t="s">
        <v>323</v>
      </c>
      <c r="D18" s="9">
        <v>2</v>
      </c>
    </row>
    <row r="19" spans="1:4" x14ac:dyDescent="0.35">
      <c r="A19" s="4" t="s">
        <v>297</v>
      </c>
      <c r="B19" s="8">
        <v>4.8468496804161543E-3</v>
      </c>
      <c r="C19" t="s">
        <v>323</v>
      </c>
      <c r="D19" s="9">
        <v>2</v>
      </c>
    </row>
    <row r="20" spans="1:4" x14ac:dyDescent="0.35">
      <c r="A20" s="4" t="s">
        <v>52</v>
      </c>
      <c r="B20" s="8">
        <v>4.9815546034834846E-3</v>
      </c>
      <c r="C20" t="s">
        <v>323</v>
      </c>
      <c r="D20" s="9">
        <v>2</v>
      </c>
    </row>
    <row r="21" spans="1:4" x14ac:dyDescent="0.35">
      <c r="A21" s="4" t="s">
        <v>154</v>
      </c>
      <c r="B21" s="8">
        <v>5.0652582817229952E-3</v>
      </c>
      <c r="C21" t="s">
        <v>323</v>
      </c>
      <c r="D21" s="9">
        <v>3</v>
      </c>
    </row>
    <row r="22" spans="1:4" x14ac:dyDescent="0.35">
      <c r="A22" s="4" t="s">
        <v>87</v>
      </c>
      <c r="B22" s="8">
        <v>5.192148662418683E-3</v>
      </c>
      <c r="C22" t="s">
        <v>323</v>
      </c>
      <c r="D22" s="9">
        <v>3</v>
      </c>
    </row>
    <row r="23" spans="1:4" x14ac:dyDescent="0.35">
      <c r="A23" s="4" t="s">
        <v>167</v>
      </c>
      <c r="B23" s="8">
        <v>5.2268238889583429E-3</v>
      </c>
      <c r="C23" t="s">
        <v>323</v>
      </c>
      <c r="D23" s="9">
        <v>3</v>
      </c>
    </row>
    <row r="24" spans="1:4" x14ac:dyDescent="0.35">
      <c r="A24" s="4" t="s">
        <v>39</v>
      </c>
      <c r="B24" s="8">
        <v>5.3329823931433928E-3</v>
      </c>
      <c r="C24" t="s">
        <v>323</v>
      </c>
      <c r="D24" s="9">
        <v>3</v>
      </c>
    </row>
    <row r="25" spans="1:4" x14ac:dyDescent="0.35">
      <c r="A25" s="4" t="s">
        <v>54</v>
      </c>
      <c r="B25" s="8">
        <v>5.357177047563999E-3</v>
      </c>
      <c r="C25" t="s">
        <v>323</v>
      </c>
      <c r="D25" s="9">
        <v>3</v>
      </c>
    </row>
    <row r="26" spans="1:4" x14ac:dyDescent="0.35">
      <c r="A26" s="4" t="s">
        <v>225</v>
      </c>
      <c r="B26" s="8">
        <v>5.5365623989018786E-3</v>
      </c>
      <c r="C26" t="s">
        <v>323</v>
      </c>
      <c r="D26" s="9">
        <v>3</v>
      </c>
    </row>
    <row r="27" spans="1:4" x14ac:dyDescent="0.35">
      <c r="A27" s="4" t="s">
        <v>245</v>
      </c>
      <c r="B27" s="8">
        <v>5.5478904944754603E-3</v>
      </c>
      <c r="C27" t="s">
        <v>323</v>
      </c>
      <c r="D27" s="9">
        <v>3</v>
      </c>
    </row>
    <row r="28" spans="1:4" x14ac:dyDescent="0.35">
      <c r="A28" s="4" t="s">
        <v>50</v>
      </c>
      <c r="B28" s="8">
        <v>5.5716020880876016E-3</v>
      </c>
      <c r="C28" t="s">
        <v>323</v>
      </c>
      <c r="D28" s="9">
        <v>3</v>
      </c>
    </row>
    <row r="29" spans="1:4" x14ac:dyDescent="0.35">
      <c r="A29" s="4" t="s">
        <v>169</v>
      </c>
      <c r="B29" s="8">
        <v>5.6832304591303284E-3</v>
      </c>
      <c r="C29" t="s">
        <v>323</v>
      </c>
      <c r="D29" s="9">
        <v>3</v>
      </c>
    </row>
    <row r="30" spans="1:4" x14ac:dyDescent="0.35">
      <c r="A30" s="4" t="s">
        <v>95</v>
      </c>
      <c r="B30" s="8">
        <v>5.9519252298876335E-3</v>
      </c>
      <c r="C30" t="s">
        <v>323</v>
      </c>
      <c r="D30" s="9">
        <v>3</v>
      </c>
    </row>
    <row r="31" spans="1:4" x14ac:dyDescent="0.35">
      <c r="A31" s="4" t="s">
        <v>176</v>
      </c>
      <c r="B31" s="8">
        <v>6.1254284179408369E-3</v>
      </c>
      <c r="C31" t="s">
        <v>323</v>
      </c>
      <c r="D31" s="9">
        <v>3</v>
      </c>
    </row>
    <row r="32" spans="1:4" x14ac:dyDescent="0.35">
      <c r="A32" s="4" t="s">
        <v>23</v>
      </c>
      <c r="B32" s="8">
        <v>6.5933029933218368E-3</v>
      </c>
      <c r="C32" t="s">
        <v>323</v>
      </c>
      <c r="D32" s="9">
        <v>3</v>
      </c>
    </row>
    <row r="33" spans="1:4" x14ac:dyDescent="0.35">
      <c r="A33" s="4" t="s">
        <v>29</v>
      </c>
      <c r="B33" s="8">
        <v>6.6108007857716977E-3</v>
      </c>
      <c r="C33" t="s">
        <v>323</v>
      </c>
      <c r="D33" s="9">
        <v>3</v>
      </c>
    </row>
    <row r="34" spans="1:4" x14ac:dyDescent="0.35">
      <c r="A34" s="4" t="s">
        <v>172</v>
      </c>
      <c r="B34" s="8">
        <v>6.6807842471121592E-3</v>
      </c>
      <c r="C34" t="s">
        <v>323</v>
      </c>
      <c r="D34" s="9">
        <v>3</v>
      </c>
    </row>
    <row r="35" spans="1:4" x14ac:dyDescent="0.35">
      <c r="A35" s="4" t="s">
        <v>18</v>
      </c>
      <c r="B35" s="8">
        <v>6.724305768333716E-3</v>
      </c>
      <c r="C35" t="s">
        <v>323</v>
      </c>
      <c r="D35" s="9">
        <v>3</v>
      </c>
    </row>
    <row r="36" spans="1:4" x14ac:dyDescent="0.35">
      <c r="A36" s="2" t="s">
        <v>61</v>
      </c>
      <c r="B36" s="8">
        <v>6.7570006113077952E-3</v>
      </c>
      <c r="C36" t="s">
        <v>323</v>
      </c>
      <c r="D36" s="9">
        <v>3</v>
      </c>
    </row>
    <row r="37" spans="1:4" x14ac:dyDescent="0.35">
      <c r="A37" s="2" t="s">
        <v>201</v>
      </c>
      <c r="B37" s="8">
        <v>6.812917424362519E-3</v>
      </c>
      <c r="C37" t="s">
        <v>323</v>
      </c>
      <c r="D37" s="9">
        <v>3</v>
      </c>
    </row>
    <row r="38" spans="1:4" x14ac:dyDescent="0.35">
      <c r="A38" s="4" t="s">
        <v>41</v>
      </c>
      <c r="B38" s="8">
        <v>6.8166479389997203E-3</v>
      </c>
      <c r="C38" t="s">
        <v>323</v>
      </c>
      <c r="D38" s="9">
        <v>3</v>
      </c>
    </row>
    <row r="39" spans="1:4" x14ac:dyDescent="0.35">
      <c r="A39" s="4" t="s">
        <v>105</v>
      </c>
      <c r="B39" s="8">
        <v>6.9720189170705549E-3</v>
      </c>
      <c r="C39" t="s">
        <v>323</v>
      </c>
      <c r="D39" s="9">
        <v>3</v>
      </c>
    </row>
    <row r="40" spans="1:4" x14ac:dyDescent="0.35">
      <c r="A40" s="4" t="s">
        <v>135</v>
      </c>
      <c r="B40" s="8">
        <v>7.0326175621822085E-3</v>
      </c>
      <c r="C40" t="s">
        <v>323</v>
      </c>
      <c r="D40" s="9">
        <v>3</v>
      </c>
    </row>
    <row r="41" spans="1:4" x14ac:dyDescent="0.35">
      <c r="A41" s="4" t="s">
        <v>14</v>
      </c>
      <c r="B41" s="8">
        <v>7.0751205092862701E-3</v>
      </c>
      <c r="C41" t="s">
        <v>323</v>
      </c>
      <c r="D41" s="9">
        <v>3</v>
      </c>
    </row>
    <row r="42" spans="1:4" x14ac:dyDescent="0.35">
      <c r="A42" s="2" t="s">
        <v>164</v>
      </c>
      <c r="B42" s="8">
        <v>7.1538141103595354E-3</v>
      </c>
      <c r="C42" t="s">
        <v>323</v>
      </c>
      <c r="D42" s="9">
        <v>3</v>
      </c>
    </row>
    <row r="43" spans="1:4" x14ac:dyDescent="0.35">
      <c r="A43" s="4" t="s">
        <v>298</v>
      </c>
      <c r="B43" s="8">
        <v>7.3073943526391627E-3</v>
      </c>
      <c r="C43" t="s">
        <v>323</v>
      </c>
      <c r="D43" s="9">
        <v>3</v>
      </c>
    </row>
    <row r="44" spans="1:4" x14ac:dyDescent="0.35">
      <c r="A44" s="4" t="s">
        <v>66</v>
      </c>
      <c r="B44" s="8">
        <v>7.364636706484351E-3</v>
      </c>
      <c r="C44" t="s">
        <v>323</v>
      </c>
      <c r="D44" s="9">
        <v>3</v>
      </c>
    </row>
    <row r="45" spans="1:4" x14ac:dyDescent="0.35">
      <c r="A45" s="4" t="s">
        <v>86</v>
      </c>
      <c r="B45" s="8">
        <v>7.6368686138152952E-3</v>
      </c>
      <c r="C45" t="s">
        <v>323</v>
      </c>
      <c r="D45" s="9">
        <v>3</v>
      </c>
    </row>
    <row r="46" spans="1:4" x14ac:dyDescent="0.35">
      <c r="A46" s="4" t="s">
        <v>104</v>
      </c>
      <c r="B46" s="8">
        <v>7.650371238765441E-3</v>
      </c>
      <c r="C46" t="s">
        <v>323</v>
      </c>
      <c r="D46" s="9">
        <v>3</v>
      </c>
    </row>
    <row r="47" spans="1:4" x14ac:dyDescent="0.35">
      <c r="A47" s="4" t="s">
        <v>304</v>
      </c>
      <c r="B47" s="8">
        <v>7.6565574624121169E-3</v>
      </c>
      <c r="C47" t="s">
        <v>323</v>
      </c>
      <c r="D47" s="9">
        <v>3</v>
      </c>
    </row>
    <row r="48" spans="1:4" x14ac:dyDescent="0.35">
      <c r="A48" s="2" t="s">
        <v>212</v>
      </c>
      <c r="B48" s="8">
        <v>7.6970848728621366E-3</v>
      </c>
      <c r="C48" t="s">
        <v>323</v>
      </c>
      <c r="D48" s="9">
        <v>3</v>
      </c>
    </row>
    <row r="49" spans="1:4" x14ac:dyDescent="0.35">
      <c r="A49" s="4" t="s">
        <v>192</v>
      </c>
      <c r="B49" s="8">
        <v>7.7161107723502376E-3</v>
      </c>
      <c r="C49" t="s">
        <v>323</v>
      </c>
      <c r="D49" s="9">
        <v>3</v>
      </c>
    </row>
    <row r="50" spans="1:4" x14ac:dyDescent="0.35">
      <c r="A50" s="4" t="s">
        <v>308</v>
      </c>
      <c r="B50" s="8">
        <v>7.8519176619293862E-3</v>
      </c>
      <c r="C50" t="s">
        <v>323</v>
      </c>
      <c r="D50" s="9">
        <v>3</v>
      </c>
    </row>
    <row r="51" spans="1:4" x14ac:dyDescent="0.35">
      <c r="A51" s="4" t="s">
        <v>37</v>
      </c>
      <c r="B51" s="8">
        <v>8.0970147277665827E-3</v>
      </c>
      <c r="C51" t="s">
        <v>323</v>
      </c>
      <c r="D51" s="9">
        <v>3</v>
      </c>
    </row>
    <row r="52" spans="1:4" x14ac:dyDescent="0.35">
      <c r="A52" s="4" t="s">
        <v>208</v>
      </c>
      <c r="B52" s="8">
        <v>8.3963835145215437E-3</v>
      </c>
      <c r="C52" t="s">
        <v>323</v>
      </c>
      <c r="D52" s="9">
        <v>3</v>
      </c>
    </row>
    <row r="53" spans="1:4" x14ac:dyDescent="0.35">
      <c r="A53" s="2" t="s">
        <v>190</v>
      </c>
      <c r="B53" s="8">
        <v>8.6129573603455079E-3</v>
      </c>
      <c r="C53" t="s">
        <v>323</v>
      </c>
      <c r="D53" s="9">
        <v>3</v>
      </c>
    </row>
    <row r="54" spans="1:4" x14ac:dyDescent="0.35">
      <c r="A54" s="4" t="s">
        <v>182</v>
      </c>
      <c r="B54" s="8">
        <v>8.7851459386414366E-3</v>
      </c>
      <c r="C54" t="s">
        <v>323</v>
      </c>
      <c r="D54" s="9">
        <v>3</v>
      </c>
    </row>
    <row r="55" spans="1:4" x14ac:dyDescent="0.35">
      <c r="A55" s="4" t="s">
        <v>33</v>
      </c>
      <c r="B55" s="8">
        <v>9.1907358671534656E-3</v>
      </c>
      <c r="C55" t="s">
        <v>323</v>
      </c>
      <c r="D55" s="9">
        <v>3</v>
      </c>
    </row>
    <row r="56" spans="1:4" x14ac:dyDescent="0.35">
      <c r="A56" s="4" t="s">
        <v>146</v>
      </c>
      <c r="B56" s="8">
        <v>9.3966870212998099E-3</v>
      </c>
      <c r="C56" t="s">
        <v>323</v>
      </c>
      <c r="D56" s="9">
        <v>3</v>
      </c>
    </row>
    <row r="57" spans="1:4" x14ac:dyDescent="0.35">
      <c r="A57" s="4" t="s">
        <v>102</v>
      </c>
      <c r="B57" s="8">
        <v>9.5699405882563315E-3</v>
      </c>
      <c r="C57" t="s">
        <v>323</v>
      </c>
      <c r="D57" s="9">
        <v>3</v>
      </c>
    </row>
    <row r="58" spans="1:4" x14ac:dyDescent="0.35">
      <c r="A58" s="4" t="s">
        <v>306</v>
      </c>
      <c r="B58" s="8">
        <v>1.0224397335513613E-2</v>
      </c>
      <c r="C58" t="s">
        <v>323</v>
      </c>
      <c r="D58" s="9">
        <v>4</v>
      </c>
    </row>
    <row r="59" spans="1:4" x14ac:dyDescent="0.35">
      <c r="A59" s="2" t="s">
        <v>140</v>
      </c>
      <c r="B59" s="8">
        <v>1.0909332109623859E-2</v>
      </c>
      <c r="C59" t="s">
        <v>323</v>
      </c>
      <c r="D59" s="9">
        <v>4</v>
      </c>
    </row>
    <row r="60" spans="1:4" x14ac:dyDescent="0.35">
      <c r="A60" s="4" t="s">
        <v>107</v>
      </c>
      <c r="B60" s="8">
        <v>1.1170334123218773E-2</v>
      </c>
      <c r="C60" t="s">
        <v>323</v>
      </c>
      <c r="D60" s="9">
        <v>4</v>
      </c>
    </row>
    <row r="61" spans="1:4" x14ac:dyDescent="0.35">
      <c r="A61" s="4" t="s">
        <v>156</v>
      </c>
      <c r="B61" s="8">
        <v>1.1275471853782859E-2</v>
      </c>
      <c r="C61" t="s">
        <v>323</v>
      </c>
      <c r="D61" s="9">
        <v>4</v>
      </c>
    </row>
    <row r="62" spans="1:4" x14ac:dyDescent="0.35">
      <c r="A62" s="2" t="s">
        <v>136</v>
      </c>
      <c r="B62" s="8">
        <v>1.1332878269866509E-2</v>
      </c>
      <c r="C62" t="s">
        <v>323</v>
      </c>
      <c r="D62" s="9">
        <v>4</v>
      </c>
    </row>
    <row r="63" spans="1:4" x14ac:dyDescent="0.35">
      <c r="A63" s="4" t="s">
        <v>31</v>
      </c>
      <c r="B63" s="8">
        <v>1.1566819765771674E-2</v>
      </c>
      <c r="C63" t="s">
        <v>323</v>
      </c>
      <c r="D63" s="9">
        <v>4</v>
      </c>
    </row>
    <row r="64" spans="1:4" x14ac:dyDescent="0.35">
      <c r="A64" s="4" t="s">
        <v>44</v>
      </c>
      <c r="B64" s="8">
        <v>1.1789220044461368E-2</v>
      </c>
      <c r="C64" t="s">
        <v>323</v>
      </c>
      <c r="D64" s="9">
        <v>4</v>
      </c>
    </row>
    <row r="65" spans="1:4" x14ac:dyDescent="0.35">
      <c r="A65" s="4" t="s">
        <v>165</v>
      </c>
      <c r="B65" s="8">
        <v>1.2132461520480975E-2</v>
      </c>
      <c r="C65" t="s">
        <v>323</v>
      </c>
      <c r="D65" s="9">
        <v>4</v>
      </c>
    </row>
    <row r="66" spans="1:4" x14ac:dyDescent="0.35">
      <c r="A66" s="4" t="s">
        <v>20</v>
      </c>
      <c r="B66" s="8">
        <v>1.263601154223859E-2</v>
      </c>
      <c r="C66" t="s">
        <v>323</v>
      </c>
      <c r="D66" s="9">
        <v>4</v>
      </c>
    </row>
    <row r="67" spans="1:4" x14ac:dyDescent="0.35">
      <c r="A67" s="4" t="s">
        <v>115</v>
      </c>
      <c r="B67" s="8">
        <v>1.2680641440795171E-2</v>
      </c>
      <c r="C67" t="s">
        <v>323</v>
      </c>
      <c r="D67" s="9">
        <v>4</v>
      </c>
    </row>
    <row r="68" spans="1:4" x14ac:dyDescent="0.35">
      <c r="A68" s="4" t="s">
        <v>226</v>
      </c>
      <c r="B68" s="8">
        <v>1.4109113309772825E-2</v>
      </c>
      <c r="C68" t="s">
        <v>323</v>
      </c>
      <c r="D68" s="9">
        <v>4</v>
      </c>
    </row>
    <row r="69" spans="1:4" x14ac:dyDescent="0.35">
      <c r="A69" s="2" t="s">
        <v>63</v>
      </c>
      <c r="B69" s="8">
        <v>1.4879385676612955E-2</v>
      </c>
      <c r="C69" t="s">
        <v>323</v>
      </c>
      <c r="D69" s="9">
        <v>4</v>
      </c>
    </row>
    <row r="70" spans="1:4" x14ac:dyDescent="0.35">
      <c r="A70" s="4" t="s">
        <v>174</v>
      </c>
      <c r="B70" s="8">
        <v>1.5123122835741132E-2</v>
      </c>
      <c r="C70" t="s">
        <v>323</v>
      </c>
      <c r="D70" s="9">
        <v>5</v>
      </c>
    </row>
    <row r="71" spans="1:4" x14ac:dyDescent="0.35">
      <c r="A71" s="4" t="s">
        <v>241</v>
      </c>
      <c r="B71" s="8">
        <v>1.5320752935971571E-2</v>
      </c>
      <c r="C71" t="s">
        <v>323</v>
      </c>
      <c r="D71" s="9">
        <v>5</v>
      </c>
    </row>
    <row r="72" spans="1:4" x14ac:dyDescent="0.35">
      <c r="A72" s="2" t="s">
        <v>310</v>
      </c>
      <c r="B72" s="8">
        <v>1.6490369515143932E-2</v>
      </c>
      <c r="C72" t="s">
        <v>323</v>
      </c>
      <c r="D72" s="9">
        <v>5</v>
      </c>
    </row>
    <row r="73" spans="1:4" x14ac:dyDescent="0.35">
      <c r="A73" s="4" t="s">
        <v>316</v>
      </c>
      <c r="B73" s="8">
        <v>1.6497986578562829E-2</v>
      </c>
      <c r="C73" t="s">
        <v>323</v>
      </c>
      <c r="D73" s="9">
        <v>5</v>
      </c>
    </row>
    <row r="74" spans="1:4" x14ac:dyDescent="0.35">
      <c r="A74" s="2" t="s">
        <v>309</v>
      </c>
      <c r="B74" s="8">
        <v>1.697805077680159E-2</v>
      </c>
      <c r="C74" t="s">
        <v>323</v>
      </c>
      <c r="D74" s="9">
        <v>5</v>
      </c>
    </row>
    <row r="75" spans="1:4" x14ac:dyDescent="0.35">
      <c r="A75" s="4" t="s">
        <v>81</v>
      </c>
      <c r="B75" s="8">
        <v>1.7009587079649613E-2</v>
      </c>
      <c r="C75" t="s">
        <v>323</v>
      </c>
      <c r="D75" s="9">
        <v>5</v>
      </c>
    </row>
    <row r="76" spans="1:4" x14ac:dyDescent="0.35">
      <c r="A76" s="2" t="s">
        <v>180</v>
      </c>
      <c r="B76" s="8">
        <v>1.7458364879094912E-2</v>
      </c>
      <c r="C76" t="s">
        <v>323</v>
      </c>
      <c r="D76" s="9">
        <v>5</v>
      </c>
    </row>
    <row r="77" spans="1:4" x14ac:dyDescent="0.35">
      <c r="A77" s="2" t="s">
        <v>114</v>
      </c>
      <c r="B77" s="8">
        <v>1.7750401566086982E-2</v>
      </c>
      <c r="C77" t="s">
        <v>323</v>
      </c>
      <c r="D77" s="9">
        <v>5</v>
      </c>
    </row>
    <row r="78" spans="1:4" x14ac:dyDescent="0.35">
      <c r="A78" s="2" t="s">
        <v>302</v>
      </c>
      <c r="B78" s="8">
        <v>1.8714546696767975E-2</v>
      </c>
      <c r="C78" t="s">
        <v>323</v>
      </c>
      <c r="D78" s="9">
        <v>5</v>
      </c>
    </row>
    <row r="79" spans="1:4" x14ac:dyDescent="0.35">
      <c r="A79" s="2" t="s">
        <v>194</v>
      </c>
      <c r="B79" s="8">
        <v>1.9119108355352132E-2</v>
      </c>
      <c r="C79" t="s">
        <v>323</v>
      </c>
      <c r="D79" s="9">
        <v>5</v>
      </c>
    </row>
    <row r="80" spans="1:4" x14ac:dyDescent="0.35">
      <c r="A80" s="2" t="s">
        <v>160</v>
      </c>
      <c r="B80" s="8">
        <v>1.9667904347875353E-2</v>
      </c>
      <c r="C80" t="s">
        <v>323</v>
      </c>
      <c r="D80" s="9">
        <v>5</v>
      </c>
    </row>
    <row r="81" spans="1:4" x14ac:dyDescent="0.35">
      <c r="A81" s="2" t="s">
        <v>162</v>
      </c>
      <c r="B81" s="8">
        <v>1.9705686131385569E-2</v>
      </c>
      <c r="C81" t="s">
        <v>323</v>
      </c>
      <c r="D81" s="9">
        <v>5</v>
      </c>
    </row>
    <row r="82" spans="1:4" x14ac:dyDescent="0.35">
      <c r="A82" s="2" t="s">
        <v>91</v>
      </c>
      <c r="B82" s="8">
        <v>1.9785187261050607E-2</v>
      </c>
      <c r="C82" t="s">
        <v>323</v>
      </c>
      <c r="D82" s="9">
        <v>5</v>
      </c>
    </row>
    <row r="83" spans="1:4" x14ac:dyDescent="0.35">
      <c r="A83" s="2" t="s">
        <v>203</v>
      </c>
      <c r="B83" s="8">
        <v>1.9925109229606663E-2</v>
      </c>
      <c r="C83" t="s">
        <v>323</v>
      </c>
      <c r="D83" s="9">
        <v>5</v>
      </c>
    </row>
    <row r="84" spans="1:4" x14ac:dyDescent="0.35">
      <c r="A84" s="2" t="s">
        <v>158</v>
      </c>
      <c r="B84" s="8">
        <v>2.0024429168771229E-2</v>
      </c>
      <c r="C84" t="s">
        <v>323</v>
      </c>
      <c r="D84" s="9">
        <v>6</v>
      </c>
    </row>
    <row r="85" spans="1:4" x14ac:dyDescent="0.35">
      <c r="A85" s="2" t="s">
        <v>301</v>
      </c>
      <c r="B85" s="8">
        <v>2.0622416090893436E-2</v>
      </c>
      <c r="C85" t="s">
        <v>323</v>
      </c>
      <c r="D85" s="9">
        <v>6</v>
      </c>
    </row>
    <row r="86" spans="1:4" x14ac:dyDescent="0.35">
      <c r="A86" s="2" t="s">
        <v>111</v>
      </c>
      <c r="B86" s="8">
        <v>2.0958073019973433E-2</v>
      </c>
      <c r="C86" t="s">
        <v>323</v>
      </c>
      <c r="D86" s="9">
        <v>6</v>
      </c>
    </row>
    <row r="87" spans="1:4" x14ac:dyDescent="0.35">
      <c r="A87" s="2" t="s">
        <v>68</v>
      </c>
      <c r="B87" s="8">
        <v>2.1740294951097194E-2</v>
      </c>
      <c r="C87" t="s">
        <v>323</v>
      </c>
      <c r="D87" s="9">
        <v>6</v>
      </c>
    </row>
    <row r="88" spans="1:4" x14ac:dyDescent="0.35">
      <c r="A88" s="2" t="s">
        <v>100</v>
      </c>
      <c r="B88" s="8">
        <v>2.2278195871998641E-2</v>
      </c>
      <c r="C88" t="s">
        <v>323</v>
      </c>
      <c r="D88" s="9">
        <v>6</v>
      </c>
    </row>
    <row r="89" spans="1:4" x14ac:dyDescent="0.35">
      <c r="A89" s="2" t="s">
        <v>151</v>
      </c>
      <c r="B89" s="8">
        <v>2.3982161656807666E-2</v>
      </c>
      <c r="C89" t="s">
        <v>323</v>
      </c>
      <c r="D89" s="9">
        <v>6</v>
      </c>
    </row>
    <row r="90" spans="1:4" x14ac:dyDescent="0.35">
      <c r="A90" s="2" t="s">
        <v>299</v>
      </c>
      <c r="B90" s="8">
        <v>2.4014010861960644E-2</v>
      </c>
      <c r="C90" t="s">
        <v>323</v>
      </c>
      <c r="D90" s="9">
        <v>6</v>
      </c>
    </row>
    <row r="91" spans="1:4" x14ac:dyDescent="0.35">
      <c r="A91" s="2" t="s">
        <v>83</v>
      </c>
      <c r="B91" s="8">
        <v>2.4129620382901118E-2</v>
      </c>
      <c r="C91" t="s">
        <v>323</v>
      </c>
      <c r="D91" s="9">
        <v>6</v>
      </c>
    </row>
    <row r="92" spans="1:4" x14ac:dyDescent="0.35">
      <c r="A92" s="2" t="s">
        <v>184</v>
      </c>
      <c r="B92" s="8">
        <v>2.445752647395949E-2</v>
      </c>
      <c r="C92" t="s">
        <v>323</v>
      </c>
      <c r="D92" s="9">
        <v>6</v>
      </c>
    </row>
    <row r="93" spans="1:4" x14ac:dyDescent="0.35">
      <c r="A93" s="2" t="s">
        <v>178</v>
      </c>
      <c r="B93" s="8">
        <v>2.4767345589941536E-2</v>
      </c>
      <c r="C93" t="s">
        <v>323</v>
      </c>
      <c r="D93" s="9">
        <v>6</v>
      </c>
    </row>
    <row r="94" spans="1:4" x14ac:dyDescent="0.35">
      <c r="A94" s="2" t="s">
        <v>73</v>
      </c>
      <c r="B94" s="8">
        <v>2.4800053713218473E-2</v>
      </c>
      <c r="C94" t="s">
        <v>323</v>
      </c>
      <c r="D94" s="9">
        <v>6</v>
      </c>
    </row>
    <row r="95" spans="1:4" x14ac:dyDescent="0.35">
      <c r="A95" s="2" t="s">
        <v>235</v>
      </c>
      <c r="B95" s="8">
        <v>2.4870423616476733E-2</v>
      </c>
      <c r="C95" t="s">
        <v>323</v>
      </c>
      <c r="D95" s="9">
        <v>6</v>
      </c>
    </row>
    <row r="96" spans="1:4" x14ac:dyDescent="0.35">
      <c r="A96" s="2" t="s">
        <v>191</v>
      </c>
      <c r="B96" s="8">
        <v>2.5109740590006702E-2</v>
      </c>
      <c r="C96" t="s">
        <v>323</v>
      </c>
      <c r="D96" s="9">
        <v>7</v>
      </c>
    </row>
    <row r="97" spans="1:4" x14ac:dyDescent="0.35">
      <c r="A97" s="2" t="s">
        <v>48</v>
      </c>
      <c r="B97" s="8">
        <v>2.5389487040881509E-2</v>
      </c>
      <c r="C97" t="s">
        <v>323</v>
      </c>
      <c r="D97" s="9">
        <v>7</v>
      </c>
    </row>
    <row r="98" spans="1:4" x14ac:dyDescent="0.35">
      <c r="A98" s="2" t="s">
        <v>311</v>
      </c>
      <c r="B98" s="8">
        <v>2.5400797010274312E-2</v>
      </c>
      <c r="C98" t="s">
        <v>323</v>
      </c>
      <c r="D98" s="9">
        <v>7</v>
      </c>
    </row>
    <row r="99" spans="1:4" x14ac:dyDescent="0.35">
      <c r="A99" s="2" t="s">
        <v>93</v>
      </c>
      <c r="B99" s="8">
        <v>2.5749075448092018E-2</v>
      </c>
      <c r="C99" t="s">
        <v>323</v>
      </c>
      <c r="D99" s="9">
        <v>7</v>
      </c>
    </row>
    <row r="100" spans="1:4" x14ac:dyDescent="0.35">
      <c r="A100" s="2" t="s">
        <v>209</v>
      </c>
      <c r="B100" s="8">
        <v>2.581643552603663E-2</v>
      </c>
      <c r="C100" t="s">
        <v>323</v>
      </c>
      <c r="D100" s="9">
        <v>7</v>
      </c>
    </row>
    <row r="101" spans="1:4" x14ac:dyDescent="0.35">
      <c r="A101" s="2" t="s">
        <v>94</v>
      </c>
      <c r="B101" s="8">
        <v>2.5921614329543319E-2</v>
      </c>
      <c r="C101" t="s">
        <v>323</v>
      </c>
      <c r="D101" s="9">
        <v>7</v>
      </c>
    </row>
    <row r="102" spans="1:4" x14ac:dyDescent="0.35">
      <c r="A102" s="2" t="s">
        <v>85</v>
      </c>
      <c r="B102" s="8">
        <v>2.6042799570528574E-2</v>
      </c>
      <c r="C102" t="s">
        <v>323</v>
      </c>
      <c r="D102" s="9">
        <v>7</v>
      </c>
    </row>
    <row r="103" spans="1:4" x14ac:dyDescent="0.35">
      <c r="A103" s="2" t="s">
        <v>296</v>
      </c>
      <c r="B103" s="8">
        <v>2.6306968931817165E-2</v>
      </c>
      <c r="C103" t="s">
        <v>323</v>
      </c>
      <c r="D103" s="9">
        <v>7</v>
      </c>
    </row>
    <row r="104" spans="1:4" x14ac:dyDescent="0.35">
      <c r="A104" s="2" t="s">
        <v>215</v>
      </c>
      <c r="B104" s="8">
        <v>2.6344866973084358E-2</v>
      </c>
      <c r="C104" t="s">
        <v>323</v>
      </c>
      <c r="D104" s="9">
        <v>7</v>
      </c>
    </row>
    <row r="105" spans="1:4" x14ac:dyDescent="0.35">
      <c r="A105" s="2" t="s">
        <v>56</v>
      </c>
      <c r="B105" s="8">
        <v>2.6413515893104478E-2</v>
      </c>
      <c r="C105" t="s">
        <v>323</v>
      </c>
      <c r="D105" s="9">
        <v>7</v>
      </c>
    </row>
    <row r="106" spans="1:4" x14ac:dyDescent="0.35">
      <c r="A106" s="2" t="s">
        <v>303</v>
      </c>
      <c r="B106" s="8">
        <v>2.6502584637793092E-2</v>
      </c>
      <c r="C106" t="s">
        <v>323</v>
      </c>
      <c r="D106" s="9">
        <v>7</v>
      </c>
    </row>
    <row r="107" spans="1:4" x14ac:dyDescent="0.35">
      <c r="A107" s="2" t="s">
        <v>28</v>
      </c>
      <c r="B107" s="8">
        <v>2.654214176316394E-2</v>
      </c>
      <c r="C107" t="s">
        <v>323</v>
      </c>
      <c r="D107" s="9">
        <v>7</v>
      </c>
    </row>
    <row r="108" spans="1:4" x14ac:dyDescent="0.35">
      <c r="A108" s="2" t="s">
        <v>240</v>
      </c>
      <c r="B108" s="8">
        <v>2.6647104427455881E-2</v>
      </c>
      <c r="C108" t="s">
        <v>323</v>
      </c>
      <c r="D108" s="9">
        <v>7</v>
      </c>
    </row>
    <row r="109" spans="1:4" x14ac:dyDescent="0.35">
      <c r="A109" s="2" t="s">
        <v>26</v>
      </c>
      <c r="B109" s="8">
        <v>2.6655777105718315E-2</v>
      </c>
      <c r="C109" t="s">
        <v>323</v>
      </c>
      <c r="D109" s="9">
        <v>7</v>
      </c>
    </row>
    <row r="110" spans="1:4" x14ac:dyDescent="0.35">
      <c r="A110" s="2" t="s">
        <v>171</v>
      </c>
      <c r="B110" s="8">
        <v>2.6667492558339001E-2</v>
      </c>
      <c r="C110" t="s">
        <v>323</v>
      </c>
      <c r="D110" s="9">
        <v>7</v>
      </c>
    </row>
    <row r="111" spans="1:4" x14ac:dyDescent="0.35">
      <c r="A111" s="2" t="s">
        <v>79</v>
      </c>
      <c r="B111" s="8">
        <v>2.6806634369322513E-2</v>
      </c>
      <c r="C111" t="s">
        <v>323</v>
      </c>
      <c r="D111" s="9">
        <v>7</v>
      </c>
    </row>
    <row r="112" spans="1:4" x14ac:dyDescent="0.35">
      <c r="A112" s="2" t="s">
        <v>42</v>
      </c>
      <c r="B112" s="8">
        <v>2.6872694300634548E-2</v>
      </c>
      <c r="C112" t="s">
        <v>323</v>
      </c>
      <c r="D112" s="9">
        <v>7</v>
      </c>
    </row>
    <row r="113" spans="1:4" x14ac:dyDescent="0.35">
      <c r="A113" s="2" t="s">
        <v>71</v>
      </c>
      <c r="B113" s="8">
        <v>2.7013903944240969E-2</v>
      </c>
      <c r="C113" t="s">
        <v>323</v>
      </c>
      <c r="D113" s="9">
        <v>7</v>
      </c>
    </row>
    <row r="114" spans="1:4" x14ac:dyDescent="0.35">
      <c r="A114" s="2" t="s">
        <v>223</v>
      </c>
      <c r="B114" s="8">
        <v>2.703914362592208E-2</v>
      </c>
      <c r="C114" t="s">
        <v>323</v>
      </c>
      <c r="D114" s="9">
        <v>7</v>
      </c>
    </row>
    <row r="115" spans="1:4" x14ac:dyDescent="0.35">
      <c r="A115" s="2" t="s">
        <v>98</v>
      </c>
      <c r="B115" s="8">
        <v>2.7047212110985042E-2</v>
      </c>
      <c r="C115" t="s">
        <v>323</v>
      </c>
      <c r="D115" s="9">
        <v>7</v>
      </c>
    </row>
    <row r="116" spans="1:4" x14ac:dyDescent="0.35">
      <c r="A116" s="2" t="s">
        <v>150</v>
      </c>
      <c r="B116" s="8">
        <v>2.7132972054914051E-2</v>
      </c>
      <c r="C116" t="s">
        <v>323</v>
      </c>
      <c r="D116" s="9">
        <v>7</v>
      </c>
    </row>
    <row r="117" spans="1:4" x14ac:dyDescent="0.35">
      <c r="A117" s="2" t="s">
        <v>199</v>
      </c>
      <c r="B117" s="8">
        <v>2.7278329238015653E-2</v>
      </c>
      <c r="C117" t="s">
        <v>323</v>
      </c>
      <c r="D117" s="9">
        <v>7</v>
      </c>
    </row>
    <row r="118" spans="1:4" x14ac:dyDescent="0.35">
      <c r="A118" s="2" t="s">
        <v>205</v>
      </c>
      <c r="B118" s="8">
        <v>2.7380214189681729E-2</v>
      </c>
      <c r="C118" t="s">
        <v>323</v>
      </c>
      <c r="D118" s="9">
        <v>7</v>
      </c>
    </row>
    <row r="119" spans="1:4" x14ac:dyDescent="0.35">
      <c r="A119" s="2" t="s">
        <v>46</v>
      </c>
      <c r="B119" s="8">
        <v>2.7392886718676568E-2</v>
      </c>
      <c r="C119" t="s">
        <v>323</v>
      </c>
      <c r="D119" s="9">
        <v>7</v>
      </c>
    </row>
    <row r="120" spans="1:4" x14ac:dyDescent="0.35">
      <c r="A120" s="2" t="s">
        <v>121</v>
      </c>
      <c r="B120" s="8">
        <v>2.7421153819923827E-2</v>
      </c>
      <c r="C120" t="s">
        <v>323</v>
      </c>
      <c r="D120" s="9">
        <v>7</v>
      </c>
    </row>
    <row r="121" spans="1:4" x14ac:dyDescent="0.35">
      <c r="A121" s="2" t="s">
        <v>131</v>
      </c>
      <c r="B121" s="8">
        <v>2.7485604983343626E-2</v>
      </c>
      <c r="C121" t="s">
        <v>323</v>
      </c>
      <c r="D121" s="9">
        <v>7</v>
      </c>
    </row>
    <row r="122" spans="1:4" x14ac:dyDescent="0.35">
      <c r="A122" s="2" t="s">
        <v>77</v>
      </c>
      <c r="B122" s="8">
        <v>2.7574830260773897E-2</v>
      </c>
      <c r="C122" t="s">
        <v>323</v>
      </c>
      <c r="D122" s="9">
        <v>7</v>
      </c>
    </row>
    <row r="123" spans="1:4" x14ac:dyDescent="0.35">
      <c r="A123" s="2" t="s">
        <v>188</v>
      </c>
      <c r="B123" s="8">
        <v>2.7651936974209423E-2</v>
      </c>
      <c r="C123" t="s">
        <v>323</v>
      </c>
      <c r="D123" s="9">
        <v>7</v>
      </c>
    </row>
    <row r="124" spans="1:4" x14ac:dyDescent="0.35">
      <c r="A124" s="2" t="s">
        <v>133</v>
      </c>
      <c r="B124" s="8">
        <v>2.7765506532345663E-2</v>
      </c>
      <c r="C124" t="s">
        <v>323</v>
      </c>
      <c r="D124" s="9">
        <v>7</v>
      </c>
    </row>
    <row r="125" spans="1:4" x14ac:dyDescent="0.35">
      <c r="A125" s="2" t="s">
        <v>145</v>
      </c>
      <c r="B125" s="8">
        <v>2.7786150574953483E-2</v>
      </c>
      <c r="C125" t="s">
        <v>323</v>
      </c>
      <c r="D125" s="9">
        <v>7</v>
      </c>
    </row>
    <row r="126" spans="1:4" x14ac:dyDescent="0.35">
      <c r="A126" s="2" t="s">
        <v>228</v>
      </c>
      <c r="B126" s="8">
        <v>2.7862442019918943E-2</v>
      </c>
      <c r="C126" t="s">
        <v>323</v>
      </c>
      <c r="D126" s="9">
        <v>7</v>
      </c>
    </row>
    <row r="127" spans="1:4" x14ac:dyDescent="0.35">
      <c r="A127" s="2" t="s">
        <v>35</v>
      </c>
      <c r="B127" s="8">
        <v>2.7908102476052132E-2</v>
      </c>
      <c r="C127" t="s">
        <v>323</v>
      </c>
      <c r="D127" s="9">
        <v>7</v>
      </c>
    </row>
    <row r="128" spans="1:4" x14ac:dyDescent="0.35">
      <c r="A128" s="2" t="s">
        <v>120</v>
      </c>
      <c r="B128" s="8">
        <v>2.8074522827256532E-2</v>
      </c>
      <c r="C128" t="s">
        <v>323</v>
      </c>
      <c r="D128" s="9">
        <v>7</v>
      </c>
    </row>
    <row r="129" spans="1:4" x14ac:dyDescent="0.35">
      <c r="A129" s="2" t="s">
        <v>219</v>
      </c>
      <c r="B129" s="8">
        <v>2.8221341757729279E-2</v>
      </c>
      <c r="C129" t="s">
        <v>323</v>
      </c>
      <c r="D129" s="9">
        <v>7</v>
      </c>
    </row>
    <row r="130" spans="1:4" x14ac:dyDescent="0.35">
      <c r="A130" s="2" t="s">
        <v>233</v>
      </c>
      <c r="B130" s="8">
        <v>2.8229614484365673E-2</v>
      </c>
      <c r="C130" t="s">
        <v>323</v>
      </c>
      <c r="D130" s="9">
        <v>7</v>
      </c>
    </row>
    <row r="131" spans="1:4" x14ac:dyDescent="0.35">
      <c r="A131" s="2" t="s">
        <v>143</v>
      </c>
      <c r="B131" s="8">
        <v>2.8256586316958821E-2</v>
      </c>
      <c r="C131" t="s">
        <v>323</v>
      </c>
      <c r="D131" s="9">
        <v>7</v>
      </c>
    </row>
    <row r="132" spans="1:4" x14ac:dyDescent="0.35">
      <c r="A132" s="2" t="s">
        <v>237</v>
      </c>
      <c r="B132" s="8">
        <v>2.8308245878061244E-2</v>
      </c>
      <c r="C132" t="s">
        <v>323</v>
      </c>
      <c r="D132" s="9">
        <v>7</v>
      </c>
    </row>
    <row r="133" spans="1:4" x14ac:dyDescent="0.35">
      <c r="A133" s="2" t="s">
        <v>16</v>
      </c>
      <c r="B133" s="8">
        <v>2.8404909287080837E-2</v>
      </c>
      <c r="C133" t="s">
        <v>323</v>
      </c>
      <c r="D133" s="9">
        <v>7</v>
      </c>
    </row>
    <row r="134" spans="1:4" x14ac:dyDescent="0.35">
      <c r="A134" s="2" t="s">
        <v>211</v>
      </c>
      <c r="B134" s="8">
        <v>2.8475620005695479E-2</v>
      </c>
      <c r="C134" t="s">
        <v>323</v>
      </c>
      <c r="D134" s="9">
        <v>7</v>
      </c>
    </row>
    <row r="135" spans="1:4" x14ac:dyDescent="0.35">
      <c r="A135" s="2" t="s">
        <v>138</v>
      </c>
      <c r="B135" s="8">
        <v>2.8528779076581134E-2</v>
      </c>
      <c r="C135" t="s">
        <v>323</v>
      </c>
      <c r="D135" s="9">
        <v>7</v>
      </c>
    </row>
    <row r="136" spans="1:4" x14ac:dyDescent="0.35">
      <c r="A136" s="2" t="s">
        <v>227</v>
      </c>
      <c r="B136" s="8">
        <v>2.8648575498273265E-2</v>
      </c>
      <c r="C136" t="s">
        <v>323</v>
      </c>
      <c r="D136" s="9">
        <v>7</v>
      </c>
    </row>
    <row r="137" spans="1:4" x14ac:dyDescent="0.35">
      <c r="A137" s="2" t="s">
        <v>300</v>
      </c>
      <c r="B137" s="8">
        <v>2.8751353347904907E-2</v>
      </c>
      <c r="C137" t="s">
        <v>323</v>
      </c>
      <c r="D137" s="9">
        <v>7</v>
      </c>
    </row>
    <row r="138" spans="1:4" x14ac:dyDescent="0.35">
      <c r="A138" s="2" t="s">
        <v>130</v>
      </c>
      <c r="B138" s="8">
        <v>2.8927493018193084E-2</v>
      </c>
      <c r="C138" t="s">
        <v>323</v>
      </c>
      <c r="D138" s="9">
        <v>7</v>
      </c>
    </row>
    <row r="139" spans="1:4" x14ac:dyDescent="0.35">
      <c r="A139" s="2" t="s">
        <v>27</v>
      </c>
      <c r="B139" s="8">
        <v>2.9055844724705571E-2</v>
      </c>
      <c r="C139" t="s">
        <v>323</v>
      </c>
      <c r="D139" s="9">
        <v>7</v>
      </c>
    </row>
    <row r="140" spans="1:4" x14ac:dyDescent="0.35">
      <c r="A140" s="2" t="s">
        <v>196</v>
      </c>
      <c r="B140" s="8">
        <v>2.9095520721886592E-2</v>
      </c>
      <c r="C140" t="s">
        <v>323</v>
      </c>
      <c r="D140" s="9">
        <v>7</v>
      </c>
    </row>
    <row r="141" spans="1:4" x14ac:dyDescent="0.35">
      <c r="A141" s="2" t="s">
        <v>230</v>
      </c>
      <c r="B141" s="8">
        <v>2.9218933300400707E-2</v>
      </c>
      <c r="C141" t="s">
        <v>323</v>
      </c>
      <c r="D141" s="9">
        <v>7</v>
      </c>
    </row>
    <row r="142" spans="1:4" x14ac:dyDescent="0.35">
      <c r="A142" s="2" t="s">
        <v>109</v>
      </c>
      <c r="B142" s="8">
        <v>2.9240277929006409E-2</v>
      </c>
      <c r="C142" t="s">
        <v>323</v>
      </c>
      <c r="D142" s="9">
        <v>7</v>
      </c>
    </row>
    <row r="143" spans="1:4" x14ac:dyDescent="0.35">
      <c r="A143" s="2" t="s">
        <v>243</v>
      </c>
      <c r="B143" s="8">
        <v>2.9383462719519748E-2</v>
      </c>
      <c r="C143" t="s">
        <v>323</v>
      </c>
      <c r="D143" s="9">
        <v>7</v>
      </c>
    </row>
    <row r="144" spans="1:4" x14ac:dyDescent="0.35">
      <c r="A144" s="2" t="s">
        <v>152</v>
      </c>
      <c r="B144" s="8">
        <v>2.942281740023911E-2</v>
      </c>
      <c r="C144" t="s">
        <v>323</v>
      </c>
      <c r="D144" s="9">
        <v>7</v>
      </c>
    </row>
    <row r="145" spans="1:4" x14ac:dyDescent="0.35">
      <c r="A145" s="2" t="s">
        <v>238</v>
      </c>
      <c r="B145" s="8">
        <v>2.9584762667950182E-2</v>
      </c>
      <c r="C145" t="s">
        <v>323</v>
      </c>
      <c r="D145" s="9">
        <v>7</v>
      </c>
    </row>
    <row r="146" spans="1:4" x14ac:dyDescent="0.35">
      <c r="A146" s="2" t="s">
        <v>206</v>
      </c>
      <c r="B146" s="8">
        <v>2.9624889824944045E-2</v>
      </c>
      <c r="C146" t="s">
        <v>323</v>
      </c>
      <c r="D146" s="9">
        <v>7</v>
      </c>
    </row>
    <row r="147" spans="1:4" x14ac:dyDescent="0.35">
      <c r="A147" s="2" t="s">
        <v>236</v>
      </c>
      <c r="B147" s="8">
        <v>2.9640422641294739E-2</v>
      </c>
      <c r="C147" t="s">
        <v>323</v>
      </c>
      <c r="D147" s="9">
        <v>7</v>
      </c>
    </row>
    <row r="148" spans="1:4" x14ac:dyDescent="0.35">
      <c r="A148" s="2" t="s">
        <v>58</v>
      </c>
      <c r="B148" s="8">
        <v>2.9875036343490979E-2</v>
      </c>
      <c r="C148" t="s">
        <v>323</v>
      </c>
      <c r="D148" s="9">
        <v>7</v>
      </c>
    </row>
    <row r="149" spans="1:4" x14ac:dyDescent="0.35">
      <c r="A149" s="2" t="s">
        <v>118</v>
      </c>
      <c r="B149" s="8">
        <v>2.9890745818330622E-2</v>
      </c>
      <c r="C149" t="s">
        <v>323</v>
      </c>
      <c r="D149" s="9">
        <v>7</v>
      </c>
    </row>
    <row r="150" spans="1:4" x14ac:dyDescent="0.35">
      <c r="A150" s="2" t="s">
        <v>113</v>
      </c>
      <c r="B150" s="8">
        <v>3.0011092006025697E-2</v>
      </c>
      <c r="C150" t="s">
        <v>323</v>
      </c>
      <c r="D150" s="9">
        <v>8</v>
      </c>
    </row>
    <row r="151" spans="1:4" x14ac:dyDescent="0.35">
      <c r="A151" s="2" t="s">
        <v>124</v>
      </c>
      <c r="B151" s="8">
        <v>3.0335397790546503E-2</v>
      </c>
      <c r="C151" t="s">
        <v>323</v>
      </c>
      <c r="D151" s="9">
        <v>8</v>
      </c>
    </row>
    <row r="152" spans="1:4" x14ac:dyDescent="0.35">
      <c r="A152" s="2" t="s">
        <v>186</v>
      </c>
      <c r="B152" s="8">
        <v>3.0565454822649718E-2</v>
      </c>
      <c r="C152" t="s">
        <v>323</v>
      </c>
      <c r="D152" s="9">
        <v>8</v>
      </c>
    </row>
    <row r="153" spans="1:4" x14ac:dyDescent="0.35">
      <c r="A153" s="2" t="s">
        <v>70</v>
      </c>
      <c r="B153" s="8">
        <v>3.13550668495437E-2</v>
      </c>
      <c r="C153" t="s">
        <v>323</v>
      </c>
      <c r="D153" s="9">
        <v>8</v>
      </c>
    </row>
    <row r="154" spans="1:4" x14ac:dyDescent="0.35">
      <c r="A154" s="4" t="s">
        <v>148</v>
      </c>
      <c r="B154" s="8">
        <v>3.3061586289932388E-2</v>
      </c>
      <c r="C154" t="s">
        <v>323</v>
      </c>
      <c r="D154" s="9">
        <v>8</v>
      </c>
    </row>
    <row r="155" spans="1:4" x14ac:dyDescent="0.35">
      <c r="A155" s="2" t="s">
        <v>305</v>
      </c>
      <c r="B155" s="8">
        <v>3.3534588938948451E-2</v>
      </c>
      <c r="C155" t="s">
        <v>323</v>
      </c>
      <c r="D155" s="9">
        <v>8</v>
      </c>
    </row>
    <row r="156" spans="1:4" x14ac:dyDescent="0.35">
      <c r="A156" s="2" t="s">
        <v>307</v>
      </c>
      <c r="B156" s="8">
        <v>3.3633759976493094E-2</v>
      </c>
      <c r="C156" t="s">
        <v>323</v>
      </c>
      <c r="D156" s="9">
        <v>8</v>
      </c>
    </row>
    <row r="157" spans="1:4" x14ac:dyDescent="0.35">
      <c r="A157" s="2" t="s">
        <v>21</v>
      </c>
      <c r="B157" s="8">
        <v>3.3735249302926373E-2</v>
      </c>
      <c r="C157" t="s">
        <v>323</v>
      </c>
      <c r="D157" s="9">
        <v>8</v>
      </c>
    </row>
    <row r="158" spans="1:4" x14ac:dyDescent="0.35">
      <c r="A158" s="2" t="s">
        <v>177</v>
      </c>
      <c r="B158" s="8">
        <v>3.4010634096026449E-2</v>
      </c>
      <c r="C158" t="s">
        <v>323</v>
      </c>
      <c r="D158" s="9">
        <v>8</v>
      </c>
    </row>
    <row r="159" spans="1:4" x14ac:dyDescent="0.35">
      <c r="A159" s="2" t="s">
        <v>315</v>
      </c>
      <c r="B159" s="8">
        <v>3.6310887788376656E-2</v>
      </c>
      <c r="C159" t="s">
        <v>323</v>
      </c>
      <c r="D159" s="9">
        <v>9</v>
      </c>
    </row>
    <row r="160" spans="1:4" x14ac:dyDescent="0.35">
      <c r="A160" s="2" t="s">
        <v>232</v>
      </c>
      <c r="B160" s="8">
        <v>4.4804673890425972E-2</v>
      </c>
      <c r="C160" t="s">
        <v>323</v>
      </c>
      <c r="D160" s="9">
        <v>9</v>
      </c>
    </row>
    <row r="161" spans="1:15" x14ac:dyDescent="0.35">
      <c r="A161" s="2" t="s">
        <v>214</v>
      </c>
      <c r="B161" s="8">
        <v>4.7661692157139113E-2</v>
      </c>
      <c r="C161" t="s">
        <v>323</v>
      </c>
      <c r="D161" s="9">
        <v>10</v>
      </c>
    </row>
    <row r="162" spans="1:15" x14ac:dyDescent="0.35">
      <c r="A162" s="2" t="s">
        <v>256</v>
      </c>
      <c r="B162" s="8">
        <v>2.8968681485912473E-3</v>
      </c>
      <c r="C162" t="s">
        <v>324</v>
      </c>
      <c r="D162" s="9">
        <v>2</v>
      </c>
    </row>
    <row r="163" spans="1:15" x14ac:dyDescent="0.35">
      <c r="A163" s="4" t="s">
        <v>319</v>
      </c>
      <c r="B163" s="8">
        <v>3.8442911640668154E-3</v>
      </c>
      <c r="C163" t="s">
        <v>324</v>
      </c>
      <c r="D163" s="9">
        <v>2</v>
      </c>
    </row>
    <row r="164" spans="1:15" x14ac:dyDescent="0.35">
      <c r="A164" s="2" t="s">
        <v>260</v>
      </c>
      <c r="B164" s="8">
        <v>4.1411419346268907E-3</v>
      </c>
      <c r="C164" t="s">
        <v>324</v>
      </c>
      <c r="D164" s="9">
        <v>2</v>
      </c>
    </row>
    <row r="165" spans="1:15" x14ac:dyDescent="0.35">
      <c r="A165" s="4" t="s">
        <v>251</v>
      </c>
      <c r="B165" s="8">
        <v>4.2457731553304789E-3</v>
      </c>
      <c r="C165" t="s">
        <v>324</v>
      </c>
      <c r="D165" s="9">
        <v>2</v>
      </c>
    </row>
    <row r="166" spans="1:15" x14ac:dyDescent="0.35">
      <c r="A166" s="4" t="s">
        <v>265</v>
      </c>
      <c r="B166" s="8">
        <v>5.4551211352826812E-3</v>
      </c>
      <c r="C166" t="s">
        <v>324</v>
      </c>
      <c r="D166" s="9">
        <v>3</v>
      </c>
    </row>
    <row r="167" spans="1:15" x14ac:dyDescent="0.35">
      <c r="A167" s="4" t="s">
        <v>268</v>
      </c>
      <c r="B167" s="8">
        <v>6.3919453360772316E-3</v>
      </c>
      <c r="C167" t="s">
        <v>324</v>
      </c>
      <c r="D167" s="9">
        <v>3</v>
      </c>
    </row>
    <row r="168" spans="1:15" x14ac:dyDescent="0.35">
      <c r="A168" s="2" t="s">
        <v>248</v>
      </c>
      <c r="B168" s="8">
        <v>1.6462750776179869E-2</v>
      </c>
      <c r="C168" t="s">
        <v>324</v>
      </c>
      <c r="D168" s="9">
        <v>5</v>
      </c>
      <c r="J168" t="s">
        <v>12</v>
      </c>
    </row>
    <row r="169" spans="1:15" x14ac:dyDescent="0.35">
      <c r="A169" s="2" t="s">
        <v>281</v>
      </c>
      <c r="B169" s="8">
        <v>2.1016826939591171E-2</v>
      </c>
      <c r="C169" t="s">
        <v>324</v>
      </c>
      <c r="D169" s="9">
        <v>6</v>
      </c>
      <c r="K169" s="8" t="s">
        <v>326</v>
      </c>
      <c r="L169">
        <f>COUNTIF($D$6:$D$161,O169)</f>
        <v>1</v>
      </c>
      <c r="O169">
        <v>1</v>
      </c>
    </row>
    <row r="170" spans="1:15" x14ac:dyDescent="0.35">
      <c r="A170" s="2" t="s">
        <v>314</v>
      </c>
      <c r="B170" s="8">
        <v>2.2955504777669056E-2</v>
      </c>
      <c r="C170" t="s">
        <v>324</v>
      </c>
      <c r="D170" s="9">
        <v>6</v>
      </c>
      <c r="K170" s="8" t="s">
        <v>327</v>
      </c>
      <c r="L170">
        <f t="shared" ref="L170:L178" si="0">COUNTIF($D$6:$D$161,O170)</f>
        <v>14</v>
      </c>
      <c r="O170">
        <v>2</v>
      </c>
    </row>
    <row r="171" spans="1:15" x14ac:dyDescent="0.35">
      <c r="A171" s="2" t="s">
        <v>258</v>
      </c>
      <c r="B171" s="8">
        <v>2.3335947912132449E-2</v>
      </c>
      <c r="C171" t="s">
        <v>324</v>
      </c>
      <c r="D171" s="9">
        <v>6</v>
      </c>
      <c r="K171" s="8" t="s">
        <v>328</v>
      </c>
      <c r="L171">
        <f t="shared" si="0"/>
        <v>37</v>
      </c>
      <c r="O171">
        <v>3</v>
      </c>
    </row>
    <row r="172" spans="1:15" x14ac:dyDescent="0.35">
      <c r="A172" s="2" t="s">
        <v>263</v>
      </c>
      <c r="B172" s="8">
        <v>2.3778590249221798E-2</v>
      </c>
      <c r="C172" t="s">
        <v>324</v>
      </c>
      <c r="D172" s="9">
        <v>6</v>
      </c>
      <c r="K172" s="8" t="s">
        <v>329</v>
      </c>
      <c r="L172">
        <f t="shared" si="0"/>
        <v>12</v>
      </c>
      <c r="O172">
        <v>4</v>
      </c>
    </row>
    <row r="173" spans="1:15" x14ac:dyDescent="0.35">
      <c r="A173" s="2" t="s">
        <v>270</v>
      </c>
      <c r="B173" s="8">
        <v>2.460791200633472E-2</v>
      </c>
      <c r="C173" t="s">
        <v>324</v>
      </c>
      <c r="D173" s="9">
        <v>6</v>
      </c>
      <c r="K173" s="8" t="s">
        <v>330</v>
      </c>
      <c r="L173">
        <f t="shared" si="0"/>
        <v>14</v>
      </c>
      <c r="O173">
        <v>5</v>
      </c>
    </row>
    <row r="174" spans="1:15" x14ac:dyDescent="0.35">
      <c r="A174" s="2" t="s">
        <v>262</v>
      </c>
      <c r="B174" s="8">
        <v>2.4666766768834725E-2</v>
      </c>
      <c r="C174" t="s">
        <v>324</v>
      </c>
      <c r="D174" s="9">
        <v>6</v>
      </c>
      <c r="K174" s="8" t="s">
        <v>331</v>
      </c>
      <c r="L174">
        <f t="shared" si="0"/>
        <v>12</v>
      </c>
      <c r="O174">
        <v>6</v>
      </c>
    </row>
    <row r="175" spans="1:15" x14ac:dyDescent="0.35">
      <c r="A175" s="2" t="s">
        <v>274</v>
      </c>
      <c r="B175" s="8">
        <v>2.5172068583208196E-2</v>
      </c>
      <c r="C175" t="s">
        <v>324</v>
      </c>
      <c r="D175" s="9">
        <v>7</v>
      </c>
      <c r="K175" s="8" t="s">
        <v>332</v>
      </c>
      <c r="L175">
        <f t="shared" si="0"/>
        <v>54</v>
      </c>
      <c r="O175">
        <v>7</v>
      </c>
    </row>
    <row r="176" spans="1:15" x14ac:dyDescent="0.35">
      <c r="A176" s="2" t="s">
        <v>259</v>
      </c>
      <c r="B176" s="8">
        <v>2.5798788696528518E-2</v>
      </c>
      <c r="C176" t="s">
        <v>324</v>
      </c>
      <c r="D176" s="9">
        <v>7</v>
      </c>
      <c r="K176" s="8" t="s">
        <v>333</v>
      </c>
      <c r="L176">
        <f t="shared" si="0"/>
        <v>9</v>
      </c>
      <c r="O176">
        <v>8</v>
      </c>
    </row>
    <row r="177" spans="1:15" x14ac:dyDescent="0.35">
      <c r="A177" s="2" t="s">
        <v>313</v>
      </c>
      <c r="B177" s="8">
        <v>2.5896698663685713E-2</v>
      </c>
      <c r="C177" t="s">
        <v>324</v>
      </c>
      <c r="D177" s="9">
        <v>7</v>
      </c>
      <c r="K177" s="8" t="s">
        <v>334</v>
      </c>
      <c r="L177">
        <f t="shared" si="0"/>
        <v>2</v>
      </c>
      <c r="O177">
        <v>9</v>
      </c>
    </row>
    <row r="178" spans="1:15" x14ac:dyDescent="0.35">
      <c r="A178" s="2" t="s">
        <v>267</v>
      </c>
      <c r="B178" s="8">
        <v>2.6028551735499672E-2</v>
      </c>
      <c r="C178" t="s">
        <v>324</v>
      </c>
      <c r="D178" s="9">
        <v>7</v>
      </c>
      <c r="K178" s="8" t="s">
        <v>335</v>
      </c>
      <c r="L178">
        <f t="shared" si="0"/>
        <v>1</v>
      </c>
      <c r="O178">
        <v>10</v>
      </c>
    </row>
    <row r="179" spans="1:15" x14ac:dyDescent="0.35">
      <c r="A179" s="2" t="s">
        <v>312</v>
      </c>
      <c r="B179" s="8">
        <v>2.6124288266987428E-2</v>
      </c>
      <c r="C179" t="s">
        <v>324</v>
      </c>
      <c r="D179" s="9">
        <v>7</v>
      </c>
    </row>
    <row r="180" spans="1:15" x14ac:dyDescent="0.35">
      <c r="A180" s="2" t="s">
        <v>271</v>
      </c>
      <c r="B180" s="8">
        <v>2.6141708866279645E-2</v>
      </c>
      <c r="C180" t="s">
        <v>324</v>
      </c>
      <c r="D180" s="9">
        <v>7</v>
      </c>
      <c r="J180" t="s">
        <v>325</v>
      </c>
    </row>
    <row r="181" spans="1:15" x14ac:dyDescent="0.35">
      <c r="A181" s="2" t="s">
        <v>272</v>
      </c>
      <c r="B181" s="8">
        <v>2.6275643647596603E-2</v>
      </c>
      <c r="C181" t="s">
        <v>324</v>
      </c>
      <c r="D181" s="9">
        <v>7</v>
      </c>
      <c r="K181" s="8" t="s">
        <v>326</v>
      </c>
      <c r="L181">
        <f t="shared" ref="L181:L188" si="1">COUNTIF($D$2:$D$5,O181)</f>
        <v>0</v>
      </c>
      <c r="O181">
        <v>1</v>
      </c>
    </row>
    <row r="182" spans="1:15" x14ac:dyDescent="0.35">
      <c r="A182" s="2" t="s">
        <v>254</v>
      </c>
      <c r="B182" s="8">
        <v>2.6399528789236681E-2</v>
      </c>
      <c r="C182" t="s">
        <v>324</v>
      </c>
      <c r="D182" s="9">
        <v>7</v>
      </c>
      <c r="K182" s="8" t="s">
        <v>327</v>
      </c>
      <c r="L182">
        <f t="shared" si="1"/>
        <v>0</v>
      </c>
      <c r="O182">
        <v>2</v>
      </c>
    </row>
    <row r="183" spans="1:15" x14ac:dyDescent="0.35">
      <c r="A183" s="2" t="s">
        <v>280</v>
      </c>
      <c r="B183" s="8">
        <v>2.649758434290006E-2</v>
      </c>
      <c r="C183" t="s">
        <v>324</v>
      </c>
      <c r="D183" s="9">
        <v>7</v>
      </c>
      <c r="K183" s="8" t="s">
        <v>328</v>
      </c>
      <c r="L183">
        <f t="shared" si="1"/>
        <v>0</v>
      </c>
      <c r="O183">
        <v>3</v>
      </c>
    </row>
    <row r="184" spans="1:15" x14ac:dyDescent="0.35">
      <c r="A184" s="2" t="s">
        <v>276</v>
      </c>
      <c r="B184" s="8">
        <v>2.6640376485768114E-2</v>
      </c>
      <c r="C184" t="s">
        <v>324</v>
      </c>
      <c r="D184" s="9">
        <v>7</v>
      </c>
      <c r="K184" s="8" t="s">
        <v>329</v>
      </c>
      <c r="L184">
        <f t="shared" si="1"/>
        <v>0</v>
      </c>
      <c r="O184">
        <v>4</v>
      </c>
    </row>
    <row r="185" spans="1:15" x14ac:dyDescent="0.35">
      <c r="A185" s="2" t="s">
        <v>261</v>
      </c>
      <c r="B185" s="8">
        <v>2.674603296753264E-2</v>
      </c>
      <c r="C185" t="s">
        <v>324</v>
      </c>
      <c r="D185" s="9">
        <v>7</v>
      </c>
      <c r="K185" s="8" t="s">
        <v>330</v>
      </c>
      <c r="L185">
        <f t="shared" si="1"/>
        <v>0</v>
      </c>
      <c r="O185">
        <v>5</v>
      </c>
    </row>
    <row r="186" spans="1:15" x14ac:dyDescent="0.35">
      <c r="A186" s="2" t="s">
        <v>249</v>
      </c>
      <c r="B186" s="8">
        <v>2.6848657993414404E-2</v>
      </c>
      <c r="C186" t="s">
        <v>324</v>
      </c>
      <c r="D186" s="9">
        <v>7</v>
      </c>
      <c r="K186" s="8" t="s">
        <v>331</v>
      </c>
      <c r="L186">
        <f t="shared" si="1"/>
        <v>1</v>
      </c>
      <c r="O186">
        <v>6</v>
      </c>
    </row>
    <row r="187" spans="1:15" x14ac:dyDescent="0.35">
      <c r="A187" s="2" t="s">
        <v>252</v>
      </c>
      <c r="B187" s="8">
        <v>2.6937260310941458E-2</v>
      </c>
      <c r="C187" t="s">
        <v>324</v>
      </c>
      <c r="D187" s="9">
        <v>7</v>
      </c>
      <c r="K187" s="8" t="s">
        <v>332</v>
      </c>
      <c r="L187">
        <f t="shared" si="1"/>
        <v>2</v>
      </c>
      <c r="O187">
        <v>7</v>
      </c>
    </row>
    <row r="188" spans="1:15" x14ac:dyDescent="0.35">
      <c r="A188" s="2" t="s">
        <v>255</v>
      </c>
      <c r="B188" s="8">
        <v>2.7081569613298662E-2</v>
      </c>
      <c r="C188" t="s">
        <v>324</v>
      </c>
      <c r="D188" s="9">
        <v>7</v>
      </c>
      <c r="K188" s="8" t="s">
        <v>333</v>
      </c>
      <c r="L188">
        <f t="shared" si="1"/>
        <v>1</v>
      </c>
      <c r="O188">
        <v>8</v>
      </c>
    </row>
    <row r="189" spans="1:15" x14ac:dyDescent="0.35">
      <c r="A189" s="2" t="s">
        <v>250</v>
      </c>
      <c r="B189" s="8">
        <v>2.7251798250615522E-2</v>
      </c>
      <c r="C189" t="s">
        <v>324</v>
      </c>
      <c r="D189" s="9">
        <v>7</v>
      </c>
      <c r="K189" s="8" t="s">
        <v>334</v>
      </c>
      <c r="L189">
        <f>COUNTIF($D$2:$D$5,O189)</f>
        <v>0</v>
      </c>
      <c r="O189">
        <v>9</v>
      </c>
    </row>
    <row r="190" spans="1:15" x14ac:dyDescent="0.35">
      <c r="A190" s="2" t="s">
        <v>278</v>
      </c>
      <c r="B190" s="8">
        <v>2.7258264322509884E-2</v>
      </c>
      <c r="C190" t="s">
        <v>324</v>
      </c>
      <c r="D190" s="9">
        <v>7</v>
      </c>
      <c r="K190" s="8" t="s">
        <v>335</v>
      </c>
      <c r="L190">
        <f>COUNTIF($D$2:$D$5,O190)</f>
        <v>0</v>
      </c>
      <c r="O190">
        <v>10</v>
      </c>
    </row>
    <row r="191" spans="1:15" x14ac:dyDescent="0.35">
      <c r="A191" s="2" t="s">
        <v>264</v>
      </c>
      <c r="B191" s="8">
        <v>2.7783194743703499E-2</v>
      </c>
      <c r="C191" t="s">
        <v>324</v>
      </c>
      <c r="D191" s="9">
        <v>7</v>
      </c>
    </row>
    <row r="192" spans="1:15" ht="15" thickBot="1" x14ac:dyDescent="0.4">
      <c r="A192" s="6" t="s">
        <v>269</v>
      </c>
      <c r="B192" s="8">
        <v>2.801115865630277E-2</v>
      </c>
      <c r="C192" t="s">
        <v>324</v>
      </c>
      <c r="D192" s="9">
        <v>7</v>
      </c>
    </row>
    <row r="193" spans="10:15" x14ac:dyDescent="0.35">
      <c r="J193" t="s">
        <v>247</v>
      </c>
    </row>
    <row r="194" spans="10:15" x14ac:dyDescent="0.35">
      <c r="K194" s="8" t="s">
        <v>326</v>
      </c>
      <c r="L194">
        <f>COUNTIF($D$162:$D$192,O194)</f>
        <v>0</v>
      </c>
      <c r="O194">
        <v>1</v>
      </c>
    </row>
    <row r="195" spans="10:15" x14ac:dyDescent="0.35">
      <c r="K195" s="8" t="s">
        <v>327</v>
      </c>
      <c r="L195">
        <f t="shared" ref="L195:L203" si="2">COUNTIF($D$162:$D$192,O195)</f>
        <v>4</v>
      </c>
      <c r="O195">
        <v>2</v>
      </c>
    </row>
    <row r="196" spans="10:15" x14ac:dyDescent="0.35">
      <c r="K196" s="8" t="s">
        <v>328</v>
      </c>
      <c r="L196">
        <f t="shared" si="2"/>
        <v>2</v>
      </c>
      <c r="O196">
        <v>3</v>
      </c>
    </row>
    <row r="197" spans="10:15" x14ac:dyDescent="0.35">
      <c r="K197" s="8" t="s">
        <v>329</v>
      </c>
      <c r="L197">
        <f t="shared" si="2"/>
        <v>0</v>
      </c>
      <c r="O197">
        <v>4</v>
      </c>
    </row>
    <row r="198" spans="10:15" x14ac:dyDescent="0.35">
      <c r="K198" s="8" t="s">
        <v>330</v>
      </c>
      <c r="L198">
        <f t="shared" si="2"/>
        <v>1</v>
      </c>
      <c r="O198">
        <v>5</v>
      </c>
    </row>
    <row r="199" spans="10:15" x14ac:dyDescent="0.35">
      <c r="K199" s="8" t="s">
        <v>331</v>
      </c>
      <c r="L199">
        <f t="shared" si="2"/>
        <v>6</v>
      </c>
      <c r="O199">
        <v>6</v>
      </c>
    </row>
    <row r="200" spans="10:15" x14ac:dyDescent="0.35">
      <c r="K200" s="8" t="s">
        <v>332</v>
      </c>
      <c r="L200">
        <f t="shared" si="2"/>
        <v>18</v>
      </c>
      <c r="O200">
        <v>7</v>
      </c>
    </row>
    <row r="201" spans="10:15" x14ac:dyDescent="0.35">
      <c r="K201" s="8" t="s">
        <v>333</v>
      </c>
      <c r="L201">
        <f t="shared" si="2"/>
        <v>0</v>
      </c>
      <c r="O201">
        <v>8</v>
      </c>
    </row>
    <row r="202" spans="10:15" x14ac:dyDescent="0.35">
      <c r="K202" s="8" t="s">
        <v>334</v>
      </c>
      <c r="L202">
        <f t="shared" si="2"/>
        <v>0</v>
      </c>
      <c r="O202">
        <v>9</v>
      </c>
    </row>
    <row r="203" spans="10:15" x14ac:dyDescent="0.35">
      <c r="K203" s="8" t="s">
        <v>335</v>
      </c>
      <c r="L203">
        <f t="shared" si="2"/>
        <v>0</v>
      </c>
      <c r="O203">
        <v>10</v>
      </c>
    </row>
  </sheetData>
  <sortState xmlns:xlrd2="http://schemas.microsoft.com/office/spreadsheetml/2017/richdata2" ref="A162:B192">
    <sortCondition ref="B162:B192"/>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Appendix 1a</vt:lpstr>
      <vt:lpstr>'Appendix 1a'!Print_Area</vt:lpstr>
      <vt:lpstr>'Appendix 1a'!Print_Titles</vt:lpstr>
    </vt:vector>
  </TitlesOfParts>
  <Company>Bradford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2023-09-12T12:48:42Z</cp:lastPrinted>
  <dcterms:created xsi:type="dcterms:W3CDTF">2018-09-25T08:54:57Z</dcterms:created>
  <dcterms:modified xsi:type="dcterms:W3CDTF">2023-10-07T10:18:04Z</dcterms:modified>
</cp:coreProperties>
</file>